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xd\Desktop\2021年执行及2021年政府预算、三公公开\预算报告附件一：重庆市北碚区2020年预算执行情况和2021年预算\"/>
    </mc:Choice>
  </mc:AlternateContent>
  <bookViews>
    <workbookView xWindow="0" yWindow="0" windowWidth="20490" windowHeight="7860" tabRatio="846"/>
  </bookViews>
  <sheets>
    <sheet name="01-2020全区收入" sheetId="57" r:id="rId1"/>
    <sheet name="02-2020全区支出" sheetId="58" r:id="rId2"/>
    <sheet name="03-2020公共平衡 " sheetId="26" r:id="rId3"/>
    <sheet name="04-2020公共本级支出功能 " sheetId="27" r:id="rId4"/>
    <sheet name="05-2020公共线下" sheetId="32" r:id="rId5"/>
    <sheet name="06-2020转移支付分地区" sheetId="59" r:id="rId6"/>
    <sheet name="07-2020转移支付分项目 " sheetId="60" r:id="rId7"/>
    <sheet name="8-2020基金平衡" sheetId="33" r:id="rId8"/>
    <sheet name="9-2020基金支出" sheetId="19" r:id="rId9"/>
    <sheet name="10-2020基金转移支付" sheetId="62" r:id="rId10"/>
    <sheet name="11-2020国资" sheetId="83" r:id="rId11"/>
    <sheet name="12-2020社保执行" sheetId="84" r:id="rId12"/>
    <sheet name="13-2021公共平衡" sheetId="71" r:id="rId13"/>
    <sheet name="14-2021公共本级支出功能 " sheetId="38" r:id="rId14"/>
    <sheet name="15-2021公共基本和项目 " sheetId="39" r:id="rId15"/>
    <sheet name="16-2021公共本级基本支出经济 " sheetId="36" r:id="rId16"/>
    <sheet name="17-2021公共线下" sheetId="29" r:id="rId17"/>
    <sheet name="18-2021转移支付分地区" sheetId="53" r:id="rId18"/>
    <sheet name="19-2021转移支付分项目" sheetId="54" r:id="rId19"/>
    <sheet name="20-2021基金平衡" sheetId="35" r:id="rId20"/>
    <sheet name="21-2021基金支出" sheetId="7" r:id="rId21"/>
    <sheet name="22-2021基金转移支付" sheetId="61" r:id="rId22"/>
    <sheet name="23-2021国资" sheetId="49" r:id="rId23"/>
    <sheet name="24-2021社保收入" sheetId="85" r:id="rId24"/>
    <sheet name="25-2021社保支出" sheetId="87" r:id="rId25"/>
    <sheet name="26-2021社保结余" sheetId="86" r:id="rId26"/>
    <sheet name="27-2020债务限额、余额" sheetId="65" r:id="rId27"/>
    <sheet name="28-2020、2021一般债务余额" sheetId="66" r:id="rId28"/>
    <sheet name="29-2020、2021专项债务余额" sheetId="67" r:id="rId29"/>
    <sheet name="30-债务还本付息" sheetId="68" r:id="rId30"/>
    <sheet name="31-2021年提前下达" sheetId="69" r:id="rId31"/>
    <sheet name="32-2021新增债券安排" sheetId="70" r:id="rId32"/>
  </sheets>
  <definedNames>
    <definedName name="_xlnm._FilterDatabase" localSheetId="3" hidden="1">'04-2020公共本级支出功能 '!$A$5:$J$525</definedName>
    <definedName name="_xlnm._FilterDatabase" localSheetId="6" hidden="1">'07-2020转移支付分项目 '!$A$5:$A$6</definedName>
    <definedName name="_xlnm._FilterDatabase" localSheetId="9" hidden="1">'10-2020基金转移支付'!$A$16:$F$28</definedName>
    <definedName name="_xlnm._FilterDatabase" localSheetId="13" hidden="1">'14-2021公共本级支出功能 '!$A$4:$C$517</definedName>
    <definedName name="_xlnm._FilterDatabase" localSheetId="18" hidden="1">'19-2021转移支付分项目'!$A$5:$A$78</definedName>
    <definedName name="_xlnm._FilterDatabase" localSheetId="20" hidden="1">'21-2021基金支出'!$A$5:$D$48</definedName>
    <definedName name="_xlnm._FilterDatabase" localSheetId="8" hidden="1">'9-2020基金支出'!$A$4:$B$4</definedName>
    <definedName name="fa" localSheetId="6">#REF!</definedName>
    <definedName name="fa" localSheetId="9">#REF!</definedName>
    <definedName name="fa" localSheetId="10">#REF!</definedName>
    <definedName name="fa" localSheetId="18">#REF!</definedName>
    <definedName name="fa" localSheetId="21">#REF!</definedName>
    <definedName name="fa">#REF!</definedName>
    <definedName name="_xlnm.Print_Area" localSheetId="0">'01-2020全区收入'!$A$1:$C$23</definedName>
    <definedName name="_xlnm.Print_Area" localSheetId="1">'02-2020全区支出'!$A$1:$C$30</definedName>
    <definedName name="_xlnm.Print_Area" localSheetId="2">'03-2020公共平衡 '!$A$1:$N$40</definedName>
    <definedName name="_xlnm.Print_Area" localSheetId="3">'04-2020公共本级支出功能 '!$A$1:$B$470</definedName>
    <definedName name="_xlnm.Print_Area" localSheetId="4">'05-2020公共线下'!$A$1:$D$49</definedName>
    <definedName name="_xlnm.Print_Area" localSheetId="5">'06-2020转移支付分地区'!$A$1:$D$23</definedName>
    <definedName name="_xlnm.Print_Area" localSheetId="6">'07-2020转移支付分项目 '!$A$1:$C$65</definedName>
    <definedName name="_xlnm.Print_Area" localSheetId="10">'11-2020国资'!$A$1:$N$22</definedName>
    <definedName name="_xlnm.Print_Area" localSheetId="12">'13-2021公共平衡'!$A$1:$F$37</definedName>
    <definedName name="_xlnm.Print_Area" localSheetId="13">'14-2021公共本级支出功能 '!$A$1:$B$517</definedName>
    <definedName name="_xlnm.Print_Area" localSheetId="14">'15-2021公共基本和项目 '!$A$1:$D$33</definedName>
    <definedName name="_xlnm.Print_Area" localSheetId="15">'16-2021公共本级基本支出经济 '!$A$1:$B$31</definedName>
    <definedName name="_xlnm.Print_Area" localSheetId="16">'17-2021公共线下'!$A$1:$D$39</definedName>
    <definedName name="_xlnm.Print_Area" localSheetId="17">'18-2021转移支付分地区'!$A$1:$B$16</definedName>
    <definedName name="_xlnm.Print_Area" localSheetId="18">'19-2021转移支付分项目'!$A$1:$B$16</definedName>
    <definedName name="_xlnm.Print_Area" localSheetId="20">'21-2021基金支出'!$A$1:$B$48</definedName>
    <definedName name="_xlnm.Print_Area" localSheetId="29">'30-债务还本付息'!$A$1:$D$26</definedName>
    <definedName name="_xlnm.Print_Area" localSheetId="7">'8-2020基金平衡'!$A$1:$N$28</definedName>
    <definedName name="_xlnm.Print_Area" localSheetId="8">'9-2020基金支出'!$A$1:$B$57</definedName>
    <definedName name="_xlnm.Print_Titles" localSheetId="2">'03-2020公共平衡 '!$2:$4</definedName>
    <definedName name="_xlnm.Print_Titles" localSheetId="3">'04-2020公共本级支出功能 '!$5:$5</definedName>
    <definedName name="_xlnm.Print_Titles" localSheetId="4">'05-2020公共线下'!$2:$4</definedName>
    <definedName name="_xlnm.Print_Titles" localSheetId="5">'06-2020转移支付分地区'!$2:$6</definedName>
    <definedName name="_xlnm.Print_Titles" localSheetId="6">'07-2020转移支付分项目 '!$2:$5</definedName>
    <definedName name="_xlnm.Print_Titles" localSheetId="13">'14-2021公共本级支出功能 '!$4:$4</definedName>
    <definedName name="_xlnm.Print_Titles" localSheetId="15">'16-2021公共本级基本支出经济 '!$2:$5</definedName>
    <definedName name="_xlnm.Print_Titles" localSheetId="16">'17-2021公共线下'!$1:$4</definedName>
    <definedName name="_xlnm.Print_Titles" localSheetId="17">'18-2021转移支付分地区'!$2:$6</definedName>
    <definedName name="_xlnm.Print_Titles" localSheetId="18">'19-2021转移支付分项目'!$2:$5</definedName>
    <definedName name="_xlnm.Print_Titles" localSheetId="20">'21-2021基金支出'!$2:$4</definedName>
    <definedName name="_xlnm.Print_Titles" localSheetId="7">'8-2020基金平衡'!$1:$4</definedName>
    <definedName name="_xlnm.Print_Titles" localSheetId="8">'9-2020基金支出'!$4:$4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3">#REF!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7">#REF!</definedName>
    <definedName name="地区名称">#REF!</definedName>
  </definedNames>
  <calcPr calcId="162913" concurrentCalc="0"/>
</workbook>
</file>

<file path=xl/calcChain.xml><?xml version="1.0" encoding="utf-8"?>
<calcChain xmlns="http://schemas.openxmlformats.org/spreadsheetml/2006/main">
  <c r="B6" i="71" l="1"/>
  <c r="B27" i="71"/>
  <c r="B25" i="71"/>
  <c r="B23" i="71"/>
  <c r="B21" i="71"/>
  <c r="K7" i="83"/>
  <c r="O27" i="71"/>
  <c r="O25" i="71"/>
  <c r="O23" i="71"/>
  <c r="O21" i="71"/>
  <c r="O20" i="71"/>
  <c r="O19" i="71"/>
  <c r="O18" i="71"/>
  <c r="O17" i="71"/>
  <c r="O16" i="71"/>
  <c r="O15" i="71"/>
  <c r="O14" i="71"/>
  <c r="O13" i="71"/>
  <c r="O12" i="71"/>
  <c r="O11" i="71"/>
  <c r="O10" i="71"/>
  <c r="O9" i="71"/>
  <c r="O8" i="71"/>
  <c r="O7" i="71"/>
  <c r="N6" i="71"/>
  <c r="N22" i="71"/>
  <c r="N26" i="71"/>
  <c r="B5" i="62"/>
  <c r="G6" i="35"/>
  <c r="H6" i="35"/>
  <c r="K27" i="71"/>
  <c r="L27" i="71"/>
  <c r="K26" i="71"/>
  <c r="K25" i="71"/>
  <c r="L25" i="71"/>
  <c r="K24" i="71"/>
  <c r="L24" i="71"/>
  <c r="K23" i="71"/>
  <c r="K22" i="71"/>
  <c r="L22" i="71"/>
  <c r="K21" i="71"/>
  <c r="L21" i="71"/>
  <c r="K20" i="71"/>
  <c r="L20" i="71"/>
  <c r="K19" i="71"/>
  <c r="L19" i="71"/>
  <c r="K18" i="71"/>
  <c r="L18" i="71"/>
  <c r="K17" i="71"/>
  <c r="L17" i="71"/>
  <c r="K16" i="71"/>
  <c r="L16" i="71"/>
  <c r="K15" i="71"/>
  <c r="L15" i="71"/>
  <c r="K14" i="71"/>
  <c r="L14" i="71"/>
  <c r="K13" i="71"/>
  <c r="L13" i="71"/>
  <c r="K12" i="71"/>
  <c r="L12" i="71"/>
  <c r="K11" i="71"/>
  <c r="L11" i="71"/>
  <c r="K10" i="71"/>
  <c r="L10" i="71"/>
  <c r="K9" i="71"/>
  <c r="L9" i="71"/>
  <c r="K8" i="71"/>
  <c r="K7" i="71"/>
  <c r="L7" i="71"/>
  <c r="K6" i="71"/>
  <c r="E7" i="65"/>
  <c r="B7" i="65"/>
  <c r="D19" i="49"/>
  <c r="B19" i="49"/>
  <c r="B5" i="49"/>
  <c r="D5" i="49"/>
  <c r="D17" i="49"/>
  <c r="D6" i="49"/>
  <c r="B6" i="49"/>
  <c r="B5" i="61"/>
  <c r="B20" i="35"/>
  <c r="D18" i="35"/>
  <c r="D5" i="35"/>
  <c r="B18" i="35"/>
  <c r="B6" i="35"/>
  <c r="B5" i="35"/>
  <c r="B12" i="54"/>
  <c r="B7" i="54"/>
  <c r="B6" i="54"/>
  <c r="B7" i="53"/>
  <c r="B26" i="29"/>
  <c r="D6" i="29"/>
  <c r="D5" i="29"/>
  <c r="B6" i="29"/>
  <c r="B5" i="29"/>
  <c r="E31" i="71"/>
  <c r="E28" i="71"/>
  <c r="B28" i="71"/>
  <c r="O26" i="71"/>
  <c r="O24" i="71"/>
  <c r="E6" i="71"/>
  <c r="L6" i="71"/>
  <c r="L19" i="83"/>
  <c r="K19" i="83"/>
  <c r="J19" i="83"/>
  <c r="I19" i="83"/>
  <c r="E19" i="83"/>
  <c r="D19" i="83"/>
  <c r="D5" i="83"/>
  <c r="C19" i="83"/>
  <c r="C5" i="83"/>
  <c r="B19" i="83"/>
  <c r="J17" i="83"/>
  <c r="I17" i="83"/>
  <c r="I15" i="83"/>
  <c r="I12" i="83"/>
  <c r="L7" i="83"/>
  <c r="L6" i="83"/>
  <c r="L5" i="83"/>
  <c r="J7" i="83"/>
  <c r="I7" i="83"/>
  <c r="I6" i="83"/>
  <c r="I5" i="83"/>
  <c r="K6" i="83"/>
  <c r="E6" i="83"/>
  <c r="F6" i="83"/>
  <c r="D6" i="83"/>
  <c r="C6" i="83"/>
  <c r="B6" i="83"/>
  <c r="K5" i="83"/>
  <c r="B5" i="83"/>
  <c r="D5" i="62"/>
  <c r="L20" i="33"/>
  <c r="K20" i="33"/>
  <c r="J20" i="33"/>
  <c r="J5" i="33"/>
  <c r="I20" i="33"/>
  <c r="E20" i="33"/>
  <c r="D20" i="33"/>
  <c r="C20" i="33"/>
  <c r="C5" i="33"/>
  <c r="B20" i="33"/>
  <c r="M15" i="33"/>
  <c r="Q14" i="33"/>
  <c r="M14" i="33"/>
  <c r="Q13" i="33"/>
  <c r="M13" i="33"/>
  <c r="Q12" i="33"/>
  <c r="M12" i="33"/>
  <c r="M11" i="33"/>
  <c r="Q10" i="33"/>
  <c r="M10" i="33"/>
  <c r="Q9" i="33"/>
  <c r="M9" i="33"/>
  <c r="Q8" i="33"/>
  <c r="M8" i="33"/>
  <c r="Q7" i="33"/>
  <c r="M7" i="33"/>
  <c r="L6" i="33"/>
  <c r="Q6" i="33"/>
  <c r="K6" i="33"/>
  <c r="J6" i="33"/>
  <c r="I6" i="33"/>
  <c r="E6" i="33"/>
  <c r="E5" i="33"/>
  <c r="D6" i="33"/>
  <c r="D5" i="33"/>
  <c r="C6" i="33"/>
  <c r="B6" i="33"/>
  <c r="L5" i="33"/>
  <c r="K5" i="33"/>
  <c r="C61" i="60"/>
  <c r="C58" i="60"/>
  <c r="C52" i="60"/>
  <c r="C48" i="60"/>
  <c r="C47" i="60"/>
  <c r="C46" i="60"/>
  <c r="C44" i="60"/>
  <c r="C43" i="60"/>
  <c r="C38" i="60"/>
  <c r="C34" i="60"/>
  <c r="C30" i="60"/>
  <c r="C29" i="60"/>
  <c r="C27" i="60"/>
  <c r="B25" i="60"/>
  <c r="C24" i="60"/>
  <c r="C22" i="60"/>
  <c r="C21" i="60"/>
  <c r="C11" i="60"/>
  <c r="C17" i="60"/>
  <c r="C15" i="60"/>
  <c r="B11" i="60"/>
  <c r="B6" i="60"/>
  <c r="C7" i="60"/>
  <c r="C6" i="60"/>
  <c r="D6" i="59"/>
  <c r="C6" i="59"/>
  <c r="B28" i="32"/>
  <c r="D10" i="32"/>
  <c r="D6" i="32"/>
  <c r="B6" i="32"/>
  <c r="J35" i="26"/>
  <c r="I35" i="26"/>
  <c r="L30" i="26"/>
  <c r="K30" i="26"/>
  <c r="J30" i="26"/>
  <c r="J5" i="26"/>
  <c r="I30" i="26"/>
  <c r="E30" i="26"/>
  <c r="D30" i="26"/>
  <c r="D5" i="26"/>
  <c r="C30" i="26"/>
  <c r="B30" i="26"/>
  <c r="Q29" i="26"/>
  <c r="M29" i="26"/>
  <c r="Q28" i="26"/>
  <c r="M28" i="26"/>
  <c r="F28" i="26"/>
  <c r="Q27" i="26"/>
  <c r="M27" i="26"/>
  <c r="F27" i="26"/>
  <c r="Q25" i="26"/>
  <c r="M25" i="26"/>
  <c r="E25" i="26"/>
  <c r="E21" i="26"/>
  <c r="Q24" i="26"/>
  <c r="M24" i="26"/>
  <c r="F24" i="26"/>
  <c r="Q23" i="26"/>
  <c r="M23" i="26"/>
  <c r="F23" i="26"/>
  <c r="Q22" i="26"/>
  <c r="M22" i="26"/>
  <c r="F22" i="26"/>
  <c r="Q21" i="26"/>
  <c r="M21" i="26"/>
  <c r="C21" i="26"/>
  <c r="B21" i="26"/>
  <c r="Q20" i="26"/>
  <c r="M20" i="26"/>
  <c r="F20" i="26"/>
  <c r="Q19" i="26"/>
  <c r="M19" i="26"/>
  <c r="F19" i="26"/>
  <c r="Q18" i="26"/>
  <c r="M18" i="26"/>
  <c r="F18" i="26"/>
  <c r="Q17" i="26"/>
  <c r="M17" i="26"/>
  <c r="F17" i="26"/>
  <c r="Q16" i="26"/>
  <c r="M16" i="26"/>
  <c r="F16" i="26"/>
  <c r="Q15" i="26"/>
  <c r="M15" i="26"/>
  <c r="F15" i="26"/>
  <c r="Q14" i="26"/>
  <c r="M14" i="26"/>
  <c r="F14" i="26"/>
  <c r="Q13" i="26"/>
  <c r="M13" i="26"/>
  <c r="F13" i="26"/>
  <c r="Q12" i="26"/>
  <c r="M12" i="26"/>
  <c r="F12" i="26"/>
  <c r="Q11" i="26"/>
  <c r="M11" i="26"/>
  <c r="F11" i="26"/>
  <c r="Q10" i="26"/>
  <c r="M10" i="26"/>
  <c r="F10" i="26"/>
  <c r="Q9" i="26"/>
  <c r="M9" i="26"/>
  <c r="F9" i="26"/>
  <c r="Q8" i="26"/>
  <c r="M8" i="26"/>
  <c r="F8" i="26"/>
  <c r="Q7" i="26"/>
  <c r="M7" i="26"/>
  <c r="E7" i="26"/>
  <c r="F7" i="26"/>
  <c r="C7" i="26"/>
  <c r="C6" i="26"/>
  <c r="B7" i="26"/>
  <c r="L6" i="26"/>
  <c r="L5" i="26"/>
  <c r="K6" i="26"/>
  <c r="J6" i="26"/>
  <c r="I6" i="26"/>
  <c r="D6" i="26"/>
  <c r="B6" i="26"/>
  <c r="I5" i="26"/>
  <c r="B5" i="58"/>
  <c r="B6" i="57"/>
  <c r="B5" i="57"/>
  <c r="E6" i="26"/>
  <c r="F21" i="26"/>
  <c r="B5" i="26"/>
  <c r="F25" i="26"/>
  <c r="C5" i="26"/>
  <c r="B5" i="32"/>
  <c r="J6" i="83"/>
  <c r="J5" i="83"/>
  <c r="K5" i="26"/>
  <c r="D5" i="32"/>
  <c r="B5" i="33"/>
  <c r="I5" i="33"/>
  <c r="E5" i="71"/>
  <c r="E5" i="83"/>
  <c r="M6" i="26"/>
  <c r="M6" i="33"/>
  <c r="M6" i="83"/>
  <c r="O22" i="71"/>
  <c r="Q6" i="26"/>
  <c r="E5" i="26"/>
  <c r="F6" i="26"/>
  <c r="O6" i="71"/>
  <c r="B5" i="71"/>
</calcChain>
</file>

<file path=xl/sharedStrings.xml><?xml version="1.0" encoding="utf-8"?>
<sst xmlns="http://schemas.openxmlformats.org/spreadsheetml/2006/main" count="2290" uniqueCount="1286">
  <si>
    <t>表1</t>
  </si>
  <si>
    <t>2020年全区财政预算收入执行表</t>
  </si>
  <si>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</si>
  <si>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</si>
  <si>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</si>
  <si>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</si>
  <si>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</si>
  <si>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</si>
  <si>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</si>
  <si>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</si>
  <si>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</si>
  <si>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</si>
  <si>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</si>
  <si>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</si>
  <si>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</si>
  <si>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</si>
  <si>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</si>
  <si>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耕地占用税</t>
  </si>
  <si>
    <t>　　契税</t>
  </si>
  <si>
    <t>　  环境保护税</t>
  </si>
  <si>
    <t xml:space="preserve">  　其他税收收入（原营业税）</t>
  </si>
  <si>
    <t xml:space="preserve">  非税收入</t>
  </si>
  <si>
    <t>二、政府性基金预算收入</t>
  </si>
  <si>
    <t>三、国有资本经营预算收入</t>
  </si>
  <si>
    <t>注：由于四舍五入因素，部分分项加和与总数可能略有差异，下同。</t>
  </si>
  <si>
    <t>表2</t>
  </si>
  <si>
    <t>2020年全区财政预算支出执行表</t>
  </si>
  <si>
    <t>支出</t>
  </si>
  <si>
    <t>一、一般公共预算支出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</si>
  <si>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</si>
  <si>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</si>
  <si>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</si>
  <si>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</si>
  <si>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</si>
  <si>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</si>
  <si>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</si>
  <si>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</si>
  <si>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</si>
  <si>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</si>
  <si>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</si>
  <si>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</si>
  <si>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</si>
  <si>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</si>
  <si>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</si>
  <si>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</si>
  <si>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</si>
  <si>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</si>
  <si>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</si>
  <si>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</si>
  <si>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</si>
  <si>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</si>
  <si>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</si>
  <si>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</si>
  <si>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</si>
  <si>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表3</t>
  </si>
  <si>
    <t>2020年区级一般公共预算收支执行表</t>
  </si>
  <si>
    <t>预算数</t>
  </si>
  <si>
    <t>调整
预算数</t>
  </si>
  <si>
    <t>变动
预算数</t>
  </si>
  <si>
    <t>执行数
为变动
预算%</t>
  </si>
  <si>
    <t>执行数比
上年决算
数增长%</t>
  </si>
  <si>
    <t>支      出</t>
  </si>
  <si>
    <t>总  计</t>
  </si>
  <si>
    <t>-</t>
  </si>
  <si>
    <t>2019年区级支出数</t>
  </si>
  <si>
    <t>本级收入合计</t>
  </si>
  <si>
    <t>本级支出合计</t>
  </si>
  <si>
    <t>一、税收收入</t>
  </si>
  <si>
    <t>一、一般公共服务支出</t>
  </si>
  <si>
    <t xml:space="preserve">    增值税</t>
  </si>
  <si>
    <t>二、国防支出</t>
  </si>
  <si>
    <t>　  企业所得税</t>
  </si>
  <si>
    <t>三、公共安全支出</t>
  </si>
  <si>
    <t>　  个人所得税</t>
  </si>
  <si>
    <t>四、教育支出</t>
  </si>
  <si>
    <t>　  资源税</t>
  </si>
  <si>
    <t>五、科学技术支出</t>
  </si>
  <si>
    <t>　  城市维护建设税</t>
  </si>
  <si>
    <t>六、文化旅游体育与传媒支出</t>
  </si>
  <si>
    <t>　  房产税</t>
  </si>
  <si>
    <t>七、社会保障和就业支出</t>
  </si>
  <si>
    <t>　  印花税</t>
  </si>
  <si>
    <t>八、卫生健康支出</t>
  </si>
  <si>
    <t xml:space="preserve">  　城镇土地使用税</t>
  </si>
  <si>
    <t>九、节能环保支出</t>
  </si>
  <si>
    <t>　  土地增值税</t>
  </si>
  <si>
    <t>十、城乡社区支出</t>
  </si>
  <si>
    <t>　  耕地占用税</t>
  </si>
  <si>
    <t>十一、农林水支出</t>
  </si>
  <si>
    <t>　  契税</t>
  </si>
  <si>
    <t>十二、交通运输支出</t>
  </si>
  <si>
    <t xml:space="preserve">    环境保护税</t>
  </si>
  <si>
    <t>十三、资源勘探工业信息等支出</t>
  </si>
  <si>
    <t>十三、资源勘探信息等支出</t>
  </si>
  <si>
    <t>　  其他税收收入</t>
  </si>
  <si>
    <t>十四、商业服务业等支出</t>
  </si>
  <si>
    <t>二、非税收入</t>
  </si>
  <si>
    <t>十五、金融支出</t>
  </si>
  <si>
    <t xml:space="preserve">    专项收入</t>
  </si>
  <si>
    <t>十六、自然资源海洋气象等支出</t>
  </si>
  <si>
    <t xml:space="preserve">    行政事业性收费收入</t>
  </si>
  <si>
    <t>十七、住房保障支出</t>
  </si>
  <si>
    <t xml:space="preserve">    罚没收入</t>
  </si>
  <si>
    <r>
      <rPr>
        <sz val="10"/>
        <color theme="1"/>
        <rFont val="宋体"/>
        <family val="3"/>
        <charset val="134"/>
      </rPr>
      <t>十八、粮油物资储备支出</t>
    </r>
  </si>
  <si>
    <t>十八、粮油物资储备支出</t>
  </si>
  <si>
    <t xml:space="preserve">    国有资源(资产)有偿使用收入</t>
  </si>
  <si>
    <t>十九、灾害防治及应急管理支出</t>
  </si>
  <si>
    <t xml:space="preserve">    捐赠收入</t>
  </si>
  <si>
    <r>
      <rPr>
        <sz val="10"/>
        <color indexed="8"/>
        <rFont val="宋体"/>
        <family val="3"/>
        <charset val="134"/>
      </rPr>
      <t>二十、预备费</t>
    </r>
  </si>
  <si>
    <t>二十、预备费</t>
  </si>
  <si>
    <t xml:space="preserve">    政府住房基金收入</t>
  </si>
  <si>
    <r>
      <rPr>
        <sz val="10"/>
        <color indexed="8"/>
        <rFont val="宋体"/>
        <family val="3"/>
        <charset val="134"/>
      </rPr>
      <t>二十一、债务付息支出</t>
    </r>
  </si>
  <si>
    <t>二十二、债务付息支出</t>
  </si>
  <si>
    <t xml:space="preserve">    其他收入</t>
  </si>
  <si>
    <r>
      <rPr>
        <sz val="10"/>
        <color indexed="8"/>
        <rFont val="宋体"/>
        <family val="3"/>
        <charset val="134"/>
      </rPr>
      <t>二十二、债务发行费用支出</t>
    </r>
  </si>
  <si>
    <t>二十三、债务发行费用支出</t>
  </si>
  <si>
    <r>
      <rPr>
        <sz val="10"/>
        <color indexed="8"/>
        <rFont val="宋体"/>
        <family val="3"/>
        <charset val="134"/>
      </rPr>
      <t>二十三、其他支出</t>
    </r>
  </si>
  <si>
    <t>二十一、其他支出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</si>
  <si>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</si>
  <si>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</si>
  <si>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</si>
  <si>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</si>
  <si>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</si>
  <si>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</si>
  <si>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</si>
  <si>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</si>
  <si>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</si>
  <si>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t>
  </si>
  <si>
    <t>五、地方政府债务转贷收入</t>
  </si>
  <si>
    <t xml:space="preserve">    地方政府其他债务还本支出</t>
  </si>
  <si>
    <t xml:space="preserve">    地方政府债券转贷收入(新增）</t>
  </si>
  <si>
    <t>四、安排预算稳定调节基金</t>
  </si>
  <si>
    <t xml:space="preserve">    地方政府债券转贷收入(再融资）</t>
  </si>
  <si>
    <t>五、结转下年</t>
  </si>
  <si>
    <t xml:space="preserve">    地方政府外债借款收入</t>
  </si>
  <si>
    <t>六、上年结转</t>
  </si>
  <si>
    <t>表4</t>
  </si>
  <si>
    <t>2020年区级一般公共预算本级支出执行表</t>
  </si>
  <si>
    <t>支        出</t>
  </si>
  <si>
    <r>
      <rPr>
        <sz val="14"/>
        <rFont val="黑体"/>
        <family val="3"/>
        <charset val="134"/>
      </rPr>
      <t>执行数</t>
    </r>
  </si>
  <si>
    <t xml:space="preserve">    人大事务</t>
  </si>
  <si>
    <t xml:space="preserve">      行政运行</t>
  </si>
  <si>
    <t xml:space="preserve">      一般行政管理事务</t>
  </si>
  <si>
    <t xml:space="preserve">      机关服务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</si>
  <si>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</si>
  <si>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</si>
  <si>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</si>
  <si>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</si>
  <si>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</si>
  <si>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</si>
  <si>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</si>
  <si>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</si>
  <si>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</si>
  <si>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</si>
  <si>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</si>
  <si>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</si>
  <si>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</si>
  <si>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</si>
  <si>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</si>
  <si>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</si>
  <si>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</si>
  <si>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</si>
  <si>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</si>
  <si>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</si>
  <si>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信息化建设</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</si>
  <si>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</si>
  <si>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</si>
  <si>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</si>
  <si>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</si>
  <si>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</si>
  <si>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</si>
  <si>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</si>
  <si>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</si>
  <si>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</si>
  <si>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</si>
  <si>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</si>
  <si>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</si>
  <si>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</si>
  <si>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</si>
  <si>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</si>
  <si>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</si>
  <si>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</si>
  <si>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</si>
  <si>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</si>
  <si>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</si>
  <si>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</si>
  <si>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</si>
  <si>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</si>
  <si>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</si>
  <si>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</si>
  <si>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</si>
  <si>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</si>
  <si>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</si>
  <si>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对外联络事务</t>
  </si>
  <si>
    <t xml:space="preserve">      其他对外联络事务支出</t>
  </si>
  <si>
    <t xml:space="preserve">    网信事务</t>
  </si>
  <si>
    <t xml:space="preserve">    市场监督管理事务</t>
  </si>
  <si>
    <t xml:space="preserve">      市场主体管理</t>
  </si>
  <si>
    <t xml:space="preserve">      市场秩序执法</t>
  </si>
  <si>
    <t xml:space="preserve">      食品安全监管</t>
  </si>
  <si>
    <t xml:space="preserve">      其他市场监督管理事务</t>
  </si>
  <si>
    <t xml:space="preserve">    其他一般公共服务支出</t>
  </si>
  <si>
    <t xml:space="preserve">      其他一般公共服务支出</t>
  </si>
  <si>
    <t xml:space="preserve">    国防动员</t>
  </si>
  <si>
    <t xml:space="preserve">      兵役征集</t>
  </si>
  <si>
    <t xml:space="preserve">      人民防空</t>
  </si>
  <si>
    <t xml:space="preserve">      国防教育</t>
  </si>
  <si>
    <t xml:space="preserve">      预备役部队</t>
  </si>
  <si>
    <t xml:space="preserve">      民兵</t>
  </si>
  <si>
    <t xml:space="preserve">      其他国防动员支出</t>
  </si>
  <si>
    <t xml:space="preserve">    其他国防支出</t>
  </si>
  <si>
    <t xml:space="preserve">      其他国防支出</t>
  </si>
  <si>
    <t xml:space="preserve">    武装警察部队</t>
  </si>
  <si>
    <t xml:space="preserve">      武装警察部队</t>
  </si>
  <si>
    <t xml:space="preserve">    公安</t>
  </si>
  <si>
    <t xml:space="preserve">      执法办案</t>
  </si>
  <si>
    <t xml:space="preserve">      特别业务</t>
  </si>
  <si>
    <t xml:space="preserve">      其他公安支出</t>
  </si>
  <si>
    <t xml:space="preserve">    司法</t>
  </si>
  <si>
    <t xml:space="preserve">      基层司法业务</t>
  </si>
  <si>
    <t xml:space="preserve">      普法宣传</t>
  </si>
  <si>
    <t xml:space="preserve">      法律援助</t>
  </si>
  <si>
    <t xml:space="preserve">      社区矫正</t>
  </si>
  <si>
    <t xml:space="preserve">      法制建设</t>
  </si>
  <si>
    <t xml:space="preserve">      其他司法支出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</si>
  <si>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</si>
  <si>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</si>
  <si>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</si>
  <si>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</si>
  <si>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</si>
  <si>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</si>
  <si>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</si>
  <si>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</si>
  <si>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</si>
  <si>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</si>
  <si>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</si>
  <si>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</si>
  <si>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</si>
  <si>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</si>
  <si>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</si>
  <si>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</si>
  <si>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</si>
  <si>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</si>
  <si>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</si>
  <si>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</si>
  <si>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</si>
  <si>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</si>
  <si>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</si>
  <si>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</si>
  <si>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应用研究</t>
  </si>
  <si>
    <t xml:space="preserve">      其他应用研究支出</t>
  </si>
  <si>
    <t xml:space="preserve">    技术研究与开发</t>
  </si>
  <si>
    <t xml:space="preserve">      其他技术研究与开发支出</t>
  </si>
  <si>
    <t xml:space="preserve">    科学技术普及</t>
  </si>
  <si>
    <t xml:space="preserve">      其他科学技术普及支出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</si>
  <si>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</si>
  <si>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</si>
  <si>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</si>
  <si>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</si>
  <si>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</si>
  <si>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</si>
  <si>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</si>
  <si>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</si>
  <si>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</si>
  <si>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</si>
  <si>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</si>
  <si>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</si>
  <si>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</si>
  <si>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</si>
  <si>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</si>
  <si>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</si>
  <si>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</si>
  <si>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</si>
  <si>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</si>
  <si>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</si>
  <si>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</si>
  <si>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</si>
  <si>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</si>
  <si>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其他新闻出版电影支出</t>
  </si>
  <si>
    <t xml:space="preserve">    广播电视</t>
  </si>
  <si>
    <t xml:space="preserve">      广播</t>
  </si>
  <si>
    <t xml:space="preserve">      监测监管</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</si>
  <si>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</si>
  <si>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</si>
  <si>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</si>
  <si>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</si>
  <si>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</si>
  <si>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</si>
  <si>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</si>
  <si>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</si>
  <si>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</si>
  <si>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</si>
  <si>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</si>
  <si>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</si>
  <si>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</si>
  <si>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</si>
  <si>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</si>
  <si>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</si>
  <si>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</si>
  <si>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</si>
  <si>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</si>
  <si>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</si>
  <si>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</si>
  <si>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</si>
  <si>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</si>
  <si>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其他就业补助支出</t>
  </si>
  <si>
    <t xml:space="preserve">    抚恤</t>
  </si>
  <si>
    <t xml:space="preserve">      死亡抚恤</t>
  </si>
  <si>
    <t xml:space="preserve">      伤残抚恤</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</si>
  <si>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</si>
  <si>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</si>
  <si>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</si>
  <si>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</si>
  <si>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</si>
  <si>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</si>
  <si>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</si>
  <si>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</si>
  <si>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</si>
  <si>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</si>
  <si>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</si>
  <si>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</si>
  <si>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</si>
  <si>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</si>
  <si>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</si>
  <si>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</si>
  <si>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</si>
  <si>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</si>
  <si>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</si>
  <si>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</si>
  <si>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</si>
  <si>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</si>
  <si>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</si>
  <si>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</si>
  <si>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</si>
  <si>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</si>
  <si>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</si>
  <si>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</si>
  <si>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</si>
  <si>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</si>
  <si>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</si>
  <si>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</si>
  <si>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</si>
  <si>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</si>
  <si>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</si>
  <si>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</si>
  <si>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</si>
  <si>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</si>
  <si>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</si>
  <si>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</si>
  <si>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</si>
  <si>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</si>
  <si>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</si>
  <si>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</si>
  <si>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</si>
  <si>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</si>
  <si>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妇幼保健医院</t>
  </si>
  <si>
    <t xml:space="preserve">      康复医院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</si>
  <si>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</si>
  <si>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</si>
  <si>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</si>
  <si>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</si>
  <si>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</si>
  <si>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</si>
  <si>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</si>
  <si>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</si>
  <si>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</si>
  <si>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</si>
  <si>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</si>
  <si>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</si>
  <si>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</si>
  <si>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</si>
  <si>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</si>
  <si>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</si>
  <si>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</si>
  <si>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</si>
  <si>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</si>
  <si>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</si>
  <si>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</si>
  <si>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</si>
  <si>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</si>
  <si>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</si>
  <si>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</si>
  <si>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</si>
  <si>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</si>
  <si>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</si>
  <si>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</si>
  <si>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</si>
  <si>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</si>
  <si>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</si>
  <si>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</si>
  <si>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</si>
  <si>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</si>
  <si>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</si>
  <si>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</si>
  <si>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</si>
  <si>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</si>
  <si>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</si>
  <si>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</si>
  <si>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</si>
  <si>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</si>
  <si>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</si>
  <si>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</si>
  <si>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</si>
  <si>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</si>
  <si>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</si>
  <si>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</si>
  <si>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</si>
  <si>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</si>
  <si>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</si>
  <si>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</si>
  <si>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</si>
  <si>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</si>
  <si>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</si>
  <si>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社会保险补助</t>
  </si>
  <si>
    <t xml:space="preserve">      政策性社会性支出补助</t>
  </si>
  <si>
    <t xml:space="preserve">      其他天然林保护支出</t>
  </si>
  <si>
    <t xml:space="preserve">    退耕还林还草</t>
  </si>
  <si>
    <t xml:space="preserve">      退耕还林粮食折现补贴</t>
  </si>
  <si>
    <t xml:space="preserve">      退耕还林工程建设</t>
  </si>
  <si>
    <t xml:space="preserve">      其他退耕还林还草支出</t>
  </si>
  <si>
    <t xml:space="preserve">    污染减排</t>
  </si>
  <si>
    <t xml:space="preserve">      生态环境执法监察</t>
  </si>
  <si>
    <t xml:space="preserve">    可再生能源</t>
  </si>
  <si>
    <t xml:space="preserve">      可再生能源</t>
  </si>
  <si>
    <t xml:space="preserve">    其他节能环保支出</t>
  </si>
  <si>
    <t xml:space="preserve">      其他节能环保支出</t>
  </si>
  <si>
    <t xml:space="preserve">    城乡社区管理事务</t>
  </si>
  <si>
    <t xml:space="preserve">      城管执法</t>
  </si>
  <si>
    <t xml:space="preserve">      工程建设管理</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</si>
  <si>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</si>
  <si>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</si>
  <si>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</si>
  <si>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</si>
  <si>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</si>
  <si>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</si>
  <si>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</si>
  <si>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</si>
  <si>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</si>
  <si>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</si>
  <si>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</si>
  <si>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</si>
  <si>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科技转化与推广服务</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</si>
  <si>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</si>
  <si>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</si>
  <si>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</si>
  <si>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</si>
  <si>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</si>
  <si>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</si>
  <si>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</si>
  <si>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</si>
  <si>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</si>
  <si>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</si>
  <si>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</si>
  <si>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</si>
  <si>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</si>
  <si>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</si>
  <si>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</si>
  <si>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</si>
  <si>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</si>
  <si>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</si>
  <si>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</si>
  <si>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</si>
  <si>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</si>
  <si>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</si>
  <si>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</si>
  <si>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</si>
  <si>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</si>
  <si>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</si>
  <si>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</si>
  <si>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</si>
  <si>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</si>
  <si>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</si>
  <si>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</si>
  <si>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</si>
  <si>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</si>
  <si>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</si>
  <si>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</si>
  <si>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</si>
  <si>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</si>
  <si>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</si>
  <si>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</si>
  <si>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</si>
  <si>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</si>
  <si>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</si>
  <si>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</si>
  <si>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</si>
  <si>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</si>
  <si>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</si>
  <si>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</si>
  <si>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农村综合改革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</si>
  <si>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</si>
  <si>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</si>
  <si>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</si>
  <si>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</si>
  <si>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</si>
  <si>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</si>
  <si>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</si>
  <si>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</si>
  <si>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</si>
  <si>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</si>
  <si>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公路建设</t>
  </si>
  <si>
    <t xml:space="preserve">      公路养护</t>
  </si>
  <si>
    <t xml:space="preserve">      公路和运输安全</t>
  </si>
  <si>
    <t xml:space="preserve">      公路运输管理</t>
  </si>
  <si>
    <t xml:space="preserve">      航道维护</t>
  </si>
  <si>
    <t xml:space="preserve">      救助打捞</t>
  </si>
  <si>
    <t xml:space="preserve">      海事管理</t>
  </si>
  <si>
    <t xml:space="preserve">      其他公路水路运输支出</t>
  </si>
  <si>
    <t xml:space="preserve">    铁路运输</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</si>
  <si>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</si>
  <si>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</si>
  <si>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</si>
  <si>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</si>
  <si>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</si>
  <si>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</si>
  <si>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</si>
  <si>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</si>
  <si>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</si>
  <si>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</si>
  <si>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</si>
  <si>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</si>
  <si>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国有资产监管</t>
  </si>
  <si>
    <t xml:space="preserve">    支持中小企业发展和管理支出</t>
  </si>
  <si>
    <t xml:space="preserve">      中小企业发展专项</t>
  </si>
  <si>
    <t xml:space="preserve">     减免房租补贴</t>
  </si>
  <si>
    <t xml:space="preserve">      其他支持中小企业发展和管理支出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</si>
  <si>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</si>
  <si>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</si>
  <si>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</si>
  <si>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</si>
  <si>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</si>
  <si>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</si>
  <si>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</si>
  <si>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 xml:space="preserve">    金融发展支出</t>
  </si>
  <si>
    <t xml:space="preserve">      利息费用补贴支出</t>
  </si>
  <si>
    <t xml:space="preserve">      其他金融发展支出</t>
  </si>
  <si>
    <t xml:space="preserve">    其他金融支出</t>
  </si>
  <si>
    <t xml:space="preserve">     重点企业贷款贴息</t>
  </si>
  <si>
    <t xml:space="preserve">    自然资源事务</t>
  </si>
  <si>
    <t xml:space="preserve">      自然资源利用与保护</t>
  </si>
  <si>
    <t xml:space="preserve">      土地资源储备支出</t>
  </si>
  <si>
    <t xml:space="preserve">      地质勘查与矿产资源管理</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</si>
  <si>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</si>
  <si>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</si>
  <si>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</si>
  <si>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</si>
  <si>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</si>
  <si>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</si>
  <si>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</si>
  <si>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</si>
  <si>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</si>
  <si>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</si>
  <si>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</si>
  <si>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</si>
  <si>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</si>
  <si>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</si>
  <si>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</si>
  <si>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</si>
  <si>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</si>
  <si>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</si>
  <si>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</si>
  <si>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购房补贴</t>
  </si>
  <si>
    <t xml:space="preserve">    物资事务</t>
  </si>
  <si>
    <t xml:space="preserve">      仓库建设</t>
  </si>
  <si>
    <t xml:space="preserve">    重要商品储备</t>
  </si>
  <si>
    <t xml:space="preserve">      其他重要商品储备支出</t>
  </si>
  <si>
    <t xml:space="preserve">    应急管理事务</t>
  </si>
  <si>
    <t xml:space="preserve">      安全监管</t>
  </si>
  <si>
    <t xml:space="preserve">      应急救援</t>
  </si>
  <si>
    <t xml:space="preserve">      应急管理</t>
  </si>
  <si>
    <t xml:space="preserve">    消防事务</t>
  </si>
  <si>
    <t xml:space="preserve">      消防应急救援</t>
  </si>
  <si>
    <t xml:space="preserve">      其他消防事务支出</t>
  </si>
  <si>
    <t xml:space="preserve">    森林消防事务</t>
  </si>
  <si>
    <t xml:space="preserve">      其他森林消防事务支出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</si>
  <si>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</si>
  <si>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</si>
  <si>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</si>
  <si>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</si>
  <si>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</si>
  <si>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</si>
  <si>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</si>
  <si>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其他灾害防治及应急管理支出</t>
  </si>
  <si>
    <t>二十、其他支出</t>
  </si>
  <si>
    <t xml:space="preserve">    其他支出</t>
  </si>
  <si>
    <t xml:space="preserve">      其他支出</t>
  </si>
  <si>
    <t>二十一、债务付息支出</t>
  </si>
  <si>
    <t xml:space="preserve">    地方政府一般债务付息支出</t>
  </si>
  <si>
    <t xml:space="preserve">      地方政府一般债券付息支出</t>
  </si>
  <si>
    <t xml:space="preserve">      地方政府向国际组织借款付息支出</t>
  </si>
  <si>
    <t>二十二、债务发行费用支出</t>
  </si>
  <si>
    <t xml:space="preserve">    地方政府一般债务发行费用支出</t>
  </si>
  <si>
    <t>注：本表详细反映2020年一般公共预算本级支出情况，按预算法要求细化到功能分类项级科目。</t>
  </si>
  <si>
    <t xml:space="preserve">                                </t>
  </si>
  <si>
    <t>表5</t>
  </si>
  <si>
    <t>2020年区级一般公共预算转移支付收支执行表</t>
  </si>
  <si>
    <t>收        入</t>
  </si>
  <si>
    <t>上级补助收入</t>
  </si>
  <si>
    <t>补助街镇支出</t>
  </si>
  <si>
    <t>一、一般性转移支付收入</t>
  </si>
  <si>
    <t>一、一般性转移支付支出</t>
  </si>
  <si>
    <t xml:space="preserve">    所得税基数返还收入</t>
  </si>
  <si>
    <t xml:space="preserve">    增值税税收返还收入</t>
  </si>
  <si>
    <t xml:space="preserve">    消费税税收返还收入</t>
  </si>
  <si>
    <t xml:space="preserve">    增值税“五五分享”税收返还收入</t>
  </si>
  <si>
    <t>二、专项转移支付支出</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</si>
  <si>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</si>
  <si>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</si>
  <si>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</si>
  <si>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</si>
  <si>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</si>
  <si>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重点生态功能区转移支付收入</t>
  </si>
  <si>
    <t xml:space="preserve">    固定数额补助收入</t>
  </si>
  <si>
    <t xml:space="preserve">    贫困地区转移支付收入</t>
  </si>
  <si>
    <t xml:space="preserve">    公共安全共同财政事权转移支付收入  </t>
  </si>
  <si>
    <t xml:space="preserve">    教育共同财政事权转移支付收入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</si>
  <si>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</si>
  <si>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</si>
  <si>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</si>
  <si>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</si>
  <si>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农林水共同财政事权转移支付收入  </t>
  </si>
  <si>
    <t xml:space="preserve">    住房保障共同财政事权转移支付收入  </t>
  </si>
  <si>
    <t xml:space="preserve">    其他一般性转移支付收入</t>
  </si>
  <si>
    <t>二、专项转移支付收入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</si>
  <si>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</si>
  <si>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</si>
  <si>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</si>
  <si>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</si>
  <si>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</si>
  <si>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</si>
  <si>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</si>
  <si>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</si>
  <si>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</si>
  <si>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</si>
  <si>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</si>
  <si>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</si>
  <si>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</si>
  <si>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</si>
  <si>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</si>
  <si>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</si>
  <si>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</si>
  <si>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</si>
  <si>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</si>
  <si>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注：本表详细反映2020年一般公共预算转移支付收入和转移支付支出情况。</t>
  </si>
  <si>
    <t>表6</t>
  </si>
  <si>
    <t xml:space="preserve">2020年区级一般公共预算转移支付支出执行表 </t>
  </si>
  <si>
    <t>（分地区）</t>
  </si>
  <si>
    <t>街镇</t>
  </si>
  <si>
    <t>补助街镇合计</t>
  </si>
  <si>
    <t>天生街道</t>
  </si>
  <si>
    <t>朝阳街道</t>
  </si>
  <si>
    <t>北温泉街道</t>
  </si>
  <si>
    <t>龙凤桥街道</t>
  </si>
  <si>
    <t>东阳街道</t>
  </si>
  <si>
    <t>歇马街道</t>
  </si>
  <si>
    <t>蔡家岗街道</t>
  </si>
  <si>
    <t>童家溪镇</t>
  </si>
  <si>
    <t>施家梁镇</t>
  </si>
  <si>
    <t>水土街道</t>
  </si>
  <si>
    <t>澄江镇</t>
  </si>
  <si>
    <t>天府镇</t>
  </si>
  <si>
    <t>静观镇</t>
  </si>
  <si>
    <t>复兴街道</t>
  </si>
  <si>
    <t>柳荫镇</t>
  </si>
  <si>
    <t>三圣镇</t>
  </si>
  <si>
    <t>金刀峡镇</t>
  </si>
  <si>
    <t>表7</t>
  </si>
  <si>
    <t>（分项目）</t>
  </si>
  <si>
    <t>项目</t>
  </si>
  <si>
    <t>一、一般性转移支付</t>
  </si>
  <si>
    <t>体制补助收入</t>
  </si>
  <si>
    <t>结算补助收入</t>
  </si>
  <si>
    <t>其他一般性转移支付收入</t>
  </si>
  <si>
    <t>二、专项转移支付</t>
  </si>
  <si>
    <t>朝阳街道滨江特色街区项目招商引资扶持政策</t>
  </si>
  <si>
    <t>2019年争取上级资金奖励资金</t>
  </si>
  <si>
    <t>兑现重庆极地加创业孵化器有限公司装修补贴</t>
  </si>
  <si>
    <t>城市管理执法队伍下沉人员经费</t>
  </si>
  <si>
    <t>城乡社区人员抗疫补助</t>
  </si>
  <si>
    <t>农村厕所改造项目</t>
  </si>
  <si>
    <t xml:space="preserve">严重精神障碍患者监护责任落实以奖代补	</t>
  </si>
  <si>
    <t>2019年-2020年优抚医疗中央和市级补助资金</t>
  </si>
  <si>
    <t>主城区公厕建设奖补资金</t>
  </si>
  <si>
    <t>蔡家岗街道和静观镇城建项目补助资金</t>
  </si>
  <si>
    <t>滨江休闲带配套建设资金</t>
  </si>
  <si>
    <t>天府采煤沉陷区农村危房分类治理工作运行经费</t>
  </si>
  <si>
    <t>垃圾分类改革项目资金</t>
  </si>
  <si>
    <t>2020年抗疫特别国债市级预留机动资金</t>
  </si>
  <si>
    <t>脱贫攻坚经费</t>
  </si>
  <si>
    <t>中央农村综合改革转移支付资金</t>
  </si>
  <si>
    <t>壮大集体经济</t>
  </si>
  <si>
    <t>农村生活垃圾收运处置体系建设示范补助资金</t>
  </si>
  <si>
    <t>“大棚房”专项整治</t>
  </si>
  <si>
    <t>农村综合改革转移支付</t>
  </si>
  <si>
    <t>耕地力保护补贴工作经费</t>
  </si>
  <si>
    <t>区级农业发展资金</t>
  </si>
  <si>
    <r>
      <rPr>
        <sz val="10"/>
        <rFont val="宋体"/>
        <family val="3"/>
        <charset val="134"/>
      </rPr>
      <t>基层专职消防队专项经费</t>
    </r>
  </si>
  <si>
    <t>街镇宅基地审批管理工作经费</t>
  </si>
  <si>
    <t>财金协同支持乡镇产业发展奖补资金</t>
  </si>
  <si>
    <t>区交通局委托执法经费</t>
  </si>
  <si>
    <t>路域环境整治专项经费</t>
  </si>
  <si>
    <t>水毁恢复重建工程</t>
  </si>
  <si>
    <t>街镇四好公路修复工程</t>
  </si>
  <si>
    <t>天府镇水碓沟组危岩治理补助资金</t>
  </si>
  <si>
    <t>东阳街道桃花山村内口组草街完小处不稳定斜坡避险搬迁补助资金</t>
  </si>
  <si>
    <t>重点生态保护修复治理专项资金</t>
  </si>
  <si>
    <t>应急救援队伍经费</t>
  </si>
  <si>
    <t>地质灾害避险移民搬迁</t>
  </si>
  <si>
    <t>公共安全基础建设、重大安全隐患治理专项</t>
  </si>
  <si>
    <t>自然灾害救助补助资金</t>
  </si>
  <si>
    <t>地灾应急处置、排危除险</t>
  </si>
  <si>
    <t>商标品牌建设奖励资金</t>
  </si>
  <si>
    <t>开展历史遗留废弃工矿（山峡碎石场）土地整治</t>
  </si>
  <si>
    <t>松材线虫等重大林业有害生物防控</t>
  </si>
  <si>
    <t>防汛救灾工作支出</t>
  </si>
  <si>
    <t>商业幼儿园补贴项目</t>
  </si>
  <si>
    <t>洪涝灾害倒塌和严重损坏民房恢复重建中央补助资金</t>
  </si>
  <si>
    <t>暴雨洪涝灾害救灾应急补助中央基建投资</t>
  </si>
  <si>
    <t>东阳街道东阳村垭口组边坡变形治理补助资金</t>
  </si>
  <si>
    <t>老年高龄津贴</t>
  </si>
  <si>
    <t>优抚抚恤生活补助</t>
  </si>
  <si>
    <t>义务兵家庭优待金</t>
  </si>
  <si>
    <t>烈属优待金、补助</t>
  </si>
  <si>
    <t>困难群众救助、补助</t>
  </si>
  <si>
    <t>基层政权建设补助资金</t>
  </si>
  <si>
    <t>国有企业退休人员社会化管理补助资金</t>
  </si>
  <si>
    <t>价格临时补贴</t>
  </si>
  <si>
    <t>社会救助和保障标准与物价上涨挂钩联动机制补贴资金</t>
  </si>
  <si>
    <t>表8</t>
  </si>
  <si>
    <t>2020年区级政府性基金预算收支执行表</t>
  </si>
  <si>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</si>
  <si>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</si>
  <si>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</si>
  <si>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</si>
  <si>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</si>
  <si>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</si>
  <si>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</si>
  <si>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</si>
  <si>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</si>
  <si>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</si>
  <si>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</si>
  <si>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</si>
  <si>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</si>
  <si>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</si>
  <si>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</si>
  <si>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</si>
  <si>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</si>
  <si>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</si>
  <si>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</si>
  <si>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</si>
  <si>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</si>
  <si>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</si>
  <si>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</si>
  <si>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 xml:space="preserve">三、地方政府债务转贷收入 </t>
  </si>
  <si>
    <t>三、调出资金</t>
  </si>
  <si>
    <t>四、地方政府债务还本支出</t>
  </si>
  <si>
    <t>四、上年结转</t>
  </si>
  <si>
    <t xml:space="preserve">    地方政府其他债务还本支出
   </t>
  </si>
  <si>
    <t>注：1.本表直观反映2020年政府性基金预算收入与支出的平衡关系。
    2.收入总计（本级收入合计+转移性收入合计）=支出总计（本级支出合计+转移性支出合计）。</t>
  </si>
  <si>
    <t>表9</t>
  </si>
  <si>
    <t>2020年区级政府性基金预算本级支出执行表</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</si>
  <si>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</si>
  <si>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</si>
  <si>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</si>
  <si>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</si>
  <si>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</si>
  <si>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</si>
  <si>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</si>
  <si>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</si>
  <si>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城市建设支出</t>
  </si>
  <si>
    <t xml:space="preserve">      农村基础设施建设支出</t>
  </si>
  <si>
    <t xml:space="preserve">      其他国有土地使用权出让收入安排的支出</t>
  </si>
  <si>
    <t xml:space="preserve">    国有土地收益基金安排的支出</t>
  </si>
  <si>
    <t xml:space="preserve">      其他国有土地收益基金支出</t>
  </si>
  <si>
    <t xml:space="preserve">    城市基础设施配套费安排的支出</t>
  </si>
  <si>
    <t xml:space="preserve">      城市公共设施</t>
  </si>
  <si>
    <t xml:space="preserve">      其他城市基础设施配套费安排的支出</t>
  </si>
  <si>
    <t xml:space="preserve">    棚户区改造专项债券收入安排的支出</t>
  </si>
  <si>
    <t xml:space="preserve">      土地开发支出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</si>
  <si>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</si>
  <si>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</si>
  <si>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</si>
  <si>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</si>
  <si>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</si>
  <si>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五、其他支出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</si>
  <si>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</si>
  <si>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</si>
  <si>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</si>
  <si>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</si>
  <si>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</si>
  <si>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</si>
  <si>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</si>
  <si>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</si>
  <si>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</si>
  <si>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</si>
  <si>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</si>
  <si>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</si>
  <si>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</si>
  <si>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</si>
  <si>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</si>
  <si>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</si>
  <si>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七、债务发行费用支出</t>
  </si>
  <si>
    <t xml:space="preserve">    地方政府专项债务发行费用支出</t>
  </si>
  <si>
    <t xml:space="preserve">      国有土地使用权出让金债务发行费用支出</t>
  </si>
  <si>
    <t>八、抗疫特别国债安排的支出</t>
  </si>
  <si>
    <t xml:space="preserve">   基础设施建设</t>
  </si>
  <si>
    <t xml:space="preserve">     公共卫生体系建设</t>
  </si>
  <si>
    <t xml:space="preserve">     重大疫情防控救治体系建设</t>
  </si>
  <si>
    <t xml:space="preserve">     交通基础设施建设</t>
  </si>
  <si>
    <t xml:space="preserve">     其他基础设施建设</t>
  </si>
  <si>
    <t xml:space="preserve">   抗疫相关支出</t>
  </si>
  <si>
    <t xml:space="preserve">     困难群众基本生活补助</t>
  </si>
  <si>
    <t xml:space="preserve">     其他抗疫相关支出</t>
  </si>
  <si>
    <t>注：本表详细反映2020年政府性基金预算本级支出情况，按《预算法》要求细化到功能分类项级科目。</t>
  </si>
  <si>
    <t>表10</t>
  </si>
  <si>
    <t xml:space="preserve">2020年区级政府性基金预算转移支付收支执行表 </t>
  </si>
  <si>
    <t>收       入</t>
  </si>
  <si>
    <t>010202-政府性基金预算</t>
  </si>
  <si>
    <t>国有土地使用权出让收入安排的支出</t>
  </si>
  <si>
    <t>S1550202001-体彩公益金安排的项目</t>
  </si>
  <si>
    <t>城市基础设施配套费安排的支出</t>
  </si>
  <si>
    <t>S1550402001-福彩金安排的项目</t>
  </si>
  <si>
    <t>三峡水库库区基金支出</t>
  </si>
  <si>
    <t>S1550502001-征地拆迁成本</t>
  </si>
  <si>
    <t>其他政府性基金及对应专项债务收入安排的支出</t>
  </si>
  <si>
    <t>S1550502002-土地出让金</t>
  </si>
  <si>
    <t>彩票公益金安排的支出</t>
  </si>
  <si>
    <t>S1550502003-地质灾害防治</t>
  </si>
  <si>
    <t>抗疫相关支出</t>
  </si>
  <si>
    <t>S1550502004-划拨土地收入</t>
  </si>
  <si>
    <t>S1550802001-三峡库区次级河流清漂</t>
  </si>
  <si>
    <t>S1550902001-彩票公益金支持公益事业专项</t>
  </si>
  <si>
    <t>S1751104001-政府债券资金</t>
  </si>
  <si>
    <t>S1850502005-配套费及土地出让金用于城建相关专项</t>
  </si>
  <si>
    <t>S1850502099-土地出让金用于交通相关专项</t>
  </si>
  <si>
    <t>表11</t>
  </si>
  <si>
    <t>2020年区级国有资本经营预算收支执行表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</si>
  <si>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</si>
  <si>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</si>
  <si>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</si>
  <si>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</si>
  <si>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</si>
  <si>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</si>
  <si>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</si>
  <si>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</si>
  <si>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</si>
  <si>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</si>
  <si>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</si>
  <si>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</si>
  <si>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</si>
  <si>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</si>
  <si>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</si>
  <si>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</si>
  <si>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</si>
  <si>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</si>
  <si>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</si>
  <si>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二、结转下年</t>
  </si>
  <si>
    <t>注：1.本表直观反映2020年国有资本经营预算收入与支出的平衡关系。
    2.收入总计（本级收入合计+转移性收入合计）=支出总计（本级支出合计+转移性支出合计）。
    3.2020年国有资本经营预算未进行预算调整。</t>
  </si>
  <si>
    <t xml:space="preserve">2021年区级一般公共预算收支预算表 </t>
  </si>
  <si>
    <t>一、一般公共服务</t>
  </si>
  <si>
    <t xml:space="preserve">    企业所得税</t>
  </si>
  <si>
    <t>三、国防支出</t>
  </si>
  <si>
    <t>四、公共安全支出</t>
  </si>
  <si>
    <t xml:space="preserve">    个人所得税</t>
  </si>
  <si>
    <t>五、教育支出</t>
  </si>
  <si>
    <t xml:space="preserve">    资源税</t>
  </si>
  <si>
    <t>六、科学技术支出</t>
  </si>
  <si>
    <t xml:space="preserve">    城市维护建设税</t>
  </si>
  <si>
    <t>七、文化旅游体育与传媒支出</t>
  </si>
  <si>
    <t xml:space="preserve">    房产税</t>
  </si>
  <si>
    <t>八、社会保障和就业支出</t>
  </si>
  <si>
    <t xml:space="preserve">    印花税</t>
  </si>
  <si>
    <t>九、卫生健康支出</t>
  </si>
  <si>
    <t xml:space="preserve">    城镇土地使用税</t>
  </si>
  <si>
    <t>十、节能环保支出</t>
  </si>
  <si>
    <t xml:space="preserve">    土地增值税</t>
  </si>
  <si>
    <t>十一、城乡社区支出</t>
  </si>
  <si>
    <t xml:space="preserve">    耕地占用税</t>
  </si>
  <si>
    <t>十二、农林水支出</t>
  </si>
  <si>
    <t xml:space="preserve">    契税</t>
  </si>
  <si>
    <t>十三、交通运输支出</t>
  </si>
  <si>
    <t>十四、资源勘探工业信息等支出</t>
  </si>
  <si>
    <t xml:space="preserve">    其他税收收入</t>
  </si>
  <si>
    <t>十五、商业服务业等支出</t>
  </si>
  <si>
    <t>十六、金融支出</t>
  </si>
  <si>
    <t>十八、自然资源海洋气象等支出</t>
  </si>
  <si>
    <t>十九、住房保障支出</t>
  </si>
  <si>
    <t xml:space="preserve">    国有资源（资产）有偿使用收入</t>
  </si>
  <si>
    <t>二十一、灾害防治及应急管理支出</t>
  </si>
  <si>
    <t>二十二、预备费</t>
  </si>
  <si>
    <t>二十四、债务付息支出</t>
  </si>
  <si>
    <t>二十五、债务发行费用支出</t>
  </si>
  <si>
    <t xml:space="preserve">    地方政府债券还本支出(再融资）</t>
  </si>
  <si>
    <t>注：1.本表直观反映2021年一般公共预算收入与支出的平衡关系。
    2.收入总计（本级收入合计+转移性收入合计）=支出总计（本级支出合计+转移性支出合计）。 
    3.根据《中华人民共和国预算法实施条例》（2020年修订）相关规定及区人大工作要求，将街道纳入2021年区级收支预算管理。</t>
  </si>
  <si>
    <t xml:space="preserve">2021年区级一般公共预算本级支出预算表 </t>
  </si>
  <si>
    <r>
      <rPr>
        <sz val="14"/>
        <rFont val="黑体"/>
        <family val="3"/>
        <charset val="134"/>
      </rPr>
      <t xml:space="preserve">预  </t>
    </r>
    <r>
      <rPr>
        <sz val="14"/>
        <rFont val="黑体"/>
        <family val="3"/>
        <charset val="134"/>
      </rPr>
      <t>算</t>
    </r>
    <r>
      <rPr>
        <sz val="14"/>
        <rFont val="黑体"/>
        <family val="3"/>
        <charset val="134"/>
      </rPr>
      <t xml:space="preserve">  </t>
    </r>
    <r>
      <rPr>
        <sz val="14"/>
        <rFont val="黑体"/>
        <family val="3"/>
        <charset val="134"/>
      </rPr>
      <t>数</t>
    </r>
  </si>
  <si>
    <t xml:space="preserve">      专项业务及机关事务管理</t>
  </si>
  <si>
    <t xml:space="preserve">      其他政府办公厅（室）及相关机构事务支出</t>
  </si>
  <si>
    <t xml:space="preserve">    党委办公厅（室）及相关机构事务</t>
  </si>
  <si>
    <t xml:space="preserve">      其他党委办公厅（室）及相关机构事务支出</t>
  </si>
  <si>
    <t xml:space="preserve">      律师管理</t>
  </si>
  <si>
    <t xml:space="preserve">      公共法律服务</t>
  </si>
  <si>
    <t xml:space="preserve">      传输发射</t>
  </si>
  <si>
    <t xml:space="preserve">      广播电视事务</t>
  </si>
  <si>
    <t xml:space="preserve">      中医（民族）医院</t>
  </si>
  <si>
    <t xml:space="preserve">      中医（民族医）药专项</t>
  </si>
  <si>
    <t xml:space="preserve">      土壤</t>
  </si>
  <si>
    <t xml:space="preserve">      对村级公益事业建设的补助</t>
  </si>
  <si>
    <t xml:space="preserve">      产业发展</t>
  </si>
  <si>
    <t>注：本表详细反映2021年一般公共预算支出情况，按预算法要求细化到功能分类项级科目。</t>
  </si>
  <si>
    <t>（按功能分类科目的基本支出和项目支出）</t>
  </si>
  <si>
    <t>项         目</t>
  </si>
  <si>
    <r>
      <rPr>
        <sz val="14"/>
        <rFont val="黑体"/>
        <family val="3"/>
        <charset val="134"/>
      </rPr>
      <t>预 算</t>
    </r>
    <r>
      <rPr>
        <sz val="14"/>
        <rFont val="黑体"/>
        <family val="3"/>
        <charset val="134"/>
      </rPr>
      <t xml:space="preserve"> </t>
    </r>
    <r>
      <rPr>
        <sz val="14"/>
        <rFont val="黑体"/>
        <family val="3"/>
        <charset val="134"/>
      </rPr>
      <t>数</t>
    </r>
  </si>
  <si>
    <t>小计</t>
  </si>
  <si>
    <t>基本支出</t>
  </si>
  <si>
    <t>项目支出</t>
  </si>
  <si>
    <t>外交支出</t>
  </si>
  <si>
    <t>资源勘探工业信息等支出</t>
  </si>
  <si>
    <t>预备费</t>
  </si>
  <si>
    <t xml:space="preserve">2021年区级一般公共预算本级基本支出预算表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</si>
  <si>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</si>
  <si>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</si>
  <si>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</si>
  <si>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</si>
  <si>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</si>
  <si>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</si>
  <si>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</si>
  <si>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</si>
  <si>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</si>
  <si>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</si>
  <si>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</si>
  <si>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</si>
  <si>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</si>
  <si>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</si>
  <si>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</si>
  <si>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</si>
  <si>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</si>
  <si>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</si>
  <si>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</si>
  <si>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</si>
  <si>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</si>
  <si>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</si>
  <si>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</si>
  <si>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 xml:space="preserve">    其他对事业单位补助</t>
  </si>
  <si>
    <t>四、对个人和家庭的补助</t>
  </si>
  <si>
    <t xml:space="preserve">    社会福利和救助</t>
  </si>
  <si>
    <t xml:space="preserve">    离退休费</t>
  </si>
  <si>
    <t xml:space="preserve">    其他对个人和家庭补助</t>
  </si>
  <si>
    <t xml:space="preserve">2021年区级一般公共预算转移支付收支预算表 </t>
  </si>
  <si>
    <t>补助下级支出</t>
  </si>
  <si>
    <t xml:space="preserve">    所得税基数返还收入 </t>
  </si>
  <si>
    <t xml:space="preserve">    公共安全共同财政事权转移支付收入</t>
  </si>
  <si>
    <t xml:space="preserve">    教育共同财政事权转移支付收入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</si>
  <si>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</si>
  <si>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</si>
  <si>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</si>
  <si>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</si>
  <si>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</si>
  <si>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住房保障共同财政事权转移支付收入</t>
  </si>
  <si>
    <t xml:space="preserve">    资源勘探工业信息等</t>
  </si>
  <si>
    <t xml:space="preserve">2021年区级一般公共预算转移支付支出预算表 </t>
  </si>
  <si>
    <t>补助下级合计</t>
  </si>
  <si>
    <t>注：本表直观反映预算安排中区级对各镇的补助情况。按照《预算法》规定，转移支付应当分地区、分项目编制。</t>
  </si>
  <si>
    <t>一、基本运行事务转移支付</t>
  </si>
  <si>
    <t>1.机关基本运行支出</t>
  </si>
  <si>
    <t>2.村社运行支出</t>
  </si>
  <si>
    <t>3.城市管理支出</t>
  </si>
  <si>
    <t>4.社会管理事务支出</t>
  </si>
  <si>
    <t>二、共同财政事权转移支付</t>
  </si>
  <si>
    <t>1.民政社保支出</t>
  </si>
  <si>
    <t>2.村社“四职”干部保险及考核支出</t>
  </si>
  <si>
    <t>3.专职巡逻员、专职消防员等人员支出</t>
  </si>
  <si>
    <t>注：本表直观反映年初区对镇的转移支付分项目情况。</t>
  </si>
  <si>
    <t xml:space="preserve">2021年区级政府性基金预算收支预算表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</si>
  <si>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</si>
  <si>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</si>
  <si>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</si>
  <si>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</si>
  <si>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</si>
  <si>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</si>
  <si>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</si>
  <si>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</si>
  <si>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</si>
  <si>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</si>
  <si>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二、地方政府债务转贷收入</t>
  </si>
  <si>
    <t>二、调出资金</t>
  </si>
  <si>
    <t xml:space="preserve">    地方政府债券转贷收入（新增）</t>
  </si>
  <si>
    <t>三、上年结转</t>
  </si>
  <si>
    <t>注：1.本表直观反映2021年政府性基金预算收入与支出的平衡关系。
    2.收入总计（本级收入合计+转移性收入合计）=支出总计（本级支出合计+转移性支出合计）。</t>
  </si>
  <si>
    <t xml:space="preserve">2021年区级政府性基金预算本级支出预算表 </t>
  </si>
  <si>
    <t xml:space="preserve">2021年区级政府性基金预算转移支付收支预算表 </t>
  </si>
  <si>
    <t>注：本表详细反映2021年政府性基金预算转移支付收入和转移支付支出情况。</t>
  </si>
  <si>
    <t xml:space="preserve">2021年区级国有资本经营预算收支预算表 </t>
  </si>
  <si>
    <t>三、金融企业国有资本经营预算支出</t>
  </si>
  <si>
    <t>上年结转</t>
  </si>
  <si>
    <t>调出资金</t>
  </si>
  <si>
    <t>注：1.本表直观反映2021年国有资本经营预算收入与支出的平衡关系。
    2.收入总计（本级收入合计+转移性收入合计）=支出总计（本级支出合计+转移性支出合计）。</t>
  </si>
  <si>
    <t>重庆市北碚区2020年地方政府债务限额及余额情况表</t>
  </si>
  <si>
    <t>单位：亿元</t>
  </si>
  <si>
    <t>地   区</t>
  </si>
  <si>
    <t>2020年债务限额</t>
  </si>
  <si>
    <t>2020年债务余额预计执行数</t>
  </si>
  <si>
    <t>一般债务</t>
  </si>
  <si>
    <t>专项债务</t>
  </si>
  <si>
    <t>公  式</t>
  </si>
  <si>
    <t>A=B+C</t>
  </si>
  <si>
    <t>B</t>
  </si>
  <si>
    <t>C</t>
  </si>
  <si>
    <t>D=E+F</t>
  </si>
  <si>
    <t>E</t>
  </si>
  <si>
    <t>F</t>
  </si>
  <si>
    <t>北碚区</t>
  </si>
  <si>
    <t>注：1.本表反映上一年度本地区、本级及所属地区政府债务限额及余额预计执行数。</t>
  </si>
  <si>
    <t xml:space="preserve">    2.本表由县级以上地方各级财政部门在本级人民代表大会批准预算后二十日内公开。</t>
  </si>
  <si>
    <t>重庆市北碚区2020年和2021年地方政府一般债务余额情况表</t>
  </si>
  <si>
    <t>项    目</t>
  </si>
  <si>
    <t>一、2019年末地方政府一般债务余额实际数</t>
  </si>
  <si>
    <t>二、2020年末地方政府一般债务限额</t>
  </si>
  <si>
    <t>三、2020年地方政府一般债务发行额</t>
  </si>
  <si>
    <t xml:space="preserve">    其中：中央转贷地方的国际金融组织和外国政府贷款</t>
  </si>
  <si>
    <t xml:space="preserve">          2020年地方政府一般债券发行额</t>
  </si>
  <si>
    <t>四、2020年地方政府一般债务还本支出</t>
  </si>
  <si>
    <t>五、2020年末地方政府一般债务余额预计执行数</t>
  </si>
  <si>
    <t>六、2021年地方财政赤字</t>
  </si>
  <si>
    <t>七、2021年地方政府一般债务限额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</si>
  <si>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</si>
  <si>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重庆市北碚区2020年和2021年地方政府专项债务余额情况表</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</si>
  <si>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</si>
  <si>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</si>
  <si>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</si>
  <si>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</si>
  <si>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</si>
  <si>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</si>
  <si>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</si>
  <si>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</si>
  <si>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重庆市北碚区地方政府债券发行及还本付息情况表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</si>
  <si>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</si>
  <si>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</si>
  <si>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</si>
  <si>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</si>
  <si>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</si>
  <si>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</si>
  <si>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</si>
  <si>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</si>
  <si>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</si>
  <si>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</si>
  <si>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</si>
  <si>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</si>
  <si>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</si>
  <si>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</si>
  <si>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</si>
  <si>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</si>
  <si>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</si>
  <si>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</si>
  <si>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</si>
  <si>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</si>
  <si>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</si>
  <si>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</si>
  <si>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</si>
  <si>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</si>
  <si>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</si>
  <si>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</si>
  <si>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</si>
  <si>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</si>
  <si>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</si>
  <si>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</si>
  <si>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</si>
  <si>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重庆市北碚区2021年地方政府债务限额提前下达情况表</t>
  </si>
  <si>
    <t>下级</t>
  </si>
  <si>
    <t>其中： 一般债务限额</t>
  </si>
  <si>
    <t xml:space="preserve">       专项债务限额</t>
  </si>
  <si>
    <t>注：本表反映本地区及本级预算中列示提前下达的新增地方政府债务限额情况，由县级以上地方各级财政部门在本级人民代表大会批准预算后二十日内公开。</t>
  </si>
  <si>
    <t>序号</t>
  </si>
  <si>
    <t>项目名称</t>
  </si>
  <si>
    <t>项目类型</t>
  </si>
  <si>
    <t>项目主管部门</t>
  </si>
  <si>
    <t>债券性质</t>
  </si>
  <si>
    <t>债券规模</t>
  </si>
  <si>
    <t xml:space="preserve">    污水处理费收入安排的支出</t>
  </si>
  <si>
    <t xml:space="preserve">      其他污水处理费安排的支出</t>
  </si>
  <si>
    <t xml:space="preserve">      其他彩票发行销售机构业务费安排的支出</t>
  </si>
  <si>
    <t xml:space="preserve">    基础设施建设</t>
  </si>
  <si>
    <t xml:space="preserve">      重大疫情防控救治体系建设</t>
  </si>
  <si>
    <t xml:space="preserve">      其他基础设施建设</t>
  </si>
  <si>
    <t xml:space="preserve">    抗疫相关支出</t>
  </si>
  <si>
    <t xml:space="preserve">      困难群众基本生活补助</t>
  </si>
  <si>
    <t xml:space="preserve">      其他抗疫相关支出</t>
  </si>
  <si>
    <r>
      <t>2</t>
    </r>
    <r>
      <rPr>
        <sz val="12"/>
        <rFont val="仿宋_GB2312"/>
        <family val="3"/>
        <charset val="134"/>
      </rPr>
      <t>0年初街道</t>
    </r>
    <phoneticPr fontId="81" type="noConversion"/>
  </si>
  <si>
    <t>一、一般公共服务支出</t>
    <phoneticPr fontId="86" type="noConversion"/>
  </si>
  <si>
    <t>十三、资源勘探工业信息等支出</t>
    <phoneticPr fontId="86" type="noConversion"/>
  </si>
  <si>
    <t>十八、灾害防治及应急管理支出</t>
  </si>
  <si>
    <r>
      <t>2</t>
    </r>
    <r>
      <rPr>
        <sz val="11"/>
        <color theme="1"/>
        <rFont val="宋体"/>
        <family val="3"/>
        <charset val="134"/>
        <scheme val="minor"/>
      </rPr>
      <t>0年初预算区级</t>
    </r>
    <phoneticPr fontId="81" type="noConversion"/>
  </si>
  <si>
    <t>合计</t>
  </si>
  <si>
    <t>201-一般公共服务支出</t>
  </si>
  <si>
    <t>203-国防支出</t>
  </si>
  <si>
    <t>204-公共安全支出</t>
  </si>
  <si>
    <t>206-科学技术支出</t>
  </si>
  <si>
    <t>207-文化旅游体育与传媒支出</t>
  </si>
  <si>
    <t>208-社会保障和就业支出</t>
  </si>
  <si>
    <t>210-卫生健康支出</t>
  </si>
  <si>
    <t>211-节能环保支出</t>
  </si>
  <si>
    <t>212-城乡社区支出</t>
  </si>
  <si>
    <t>213-农林水支出</t>
  </si>
  <si>
    <t>214-交通运输支出</t>
  </si>
  <si>
    <t>215-资源勘探工业信息等支出</t>
  </si>
  <si>
    <t>216-商业服务业等支出</t>
  </si>
  <si>
    <t>220-自然资源海洋气象等支出</t>
  </si>
  <si>
    <t>221-住房保障支出</t>
  </si>
  <si>
    <t>224-灾害防治及应急管理支出</t>
  </si>
  <si>
    <t>街道</t>
    <phoneticPr fontId="81" type="noConversion"/>
  </si>
  <si>
    <r>
      <t>合计-</t>
    </r>
    <r>
      <rPr>
        <sz val="11"/>
        <color theme="1"/>
        <rFont val="宋体"/>
        <family val="3"/>
        <charset val="134"/>
        <scheme val="minor"/>
      </rPr>
      <t>20年</t>
    </r>
    <phoneticPr fontId="81" type="noConversion"/>
  </si>
  <si>
    <r>
      <t>合计2</t>
    </r>
    <r>
      <rPr>
        <sz val="12"/>
        <rFont val="仿宋_GB2312"/>
        <family val="3"/>
        <charset val="134"/>
      </rPr>
      <t>0年</t>
    </r>
    <phoneticPr fontId="81" type="noConversion"/>
  </si>
  <si>
    <t xml:space="preserve">      其他国有土地使用权出让收入安排的支出</t>
    <phoneticPr fontId="81" type="noConversion"/>
  </si>
  <si>
    <t xml:space="preserve">    国有土地使用权出让收入安排的支出</t>
    <phoneticPr fontId="81" type="noConversion"/>
  </si>
  <si>
    <t>一、社会保障和就业支出</t>
    <phoneticPr fontId="81" type="noConversion"/>
  </si>
  <si>
    <t>二、城乡社区支出</t>
    <phoneticPr fontId="81" type="noConversion"/>
  </si>
  <si>
    <t>三、农林水支出</t>
    <phoneticPr fontId="81" type="noConversion"/>
  </si>
  <si>
    <t>四、其他支出</t>
    <phoneticPr fontId="81" type="noConversion"/>
  </si>
  <si>
    <t>五、债务付息支出</t>
    <phoneticPr fontId="81" type="noConversion"/>
  </si>
  <si>
    <t>六、抗疫特别国债安排的支出</t>
    <phoneticPr fontId="81" type="noConversion"/>
  </si>
  <si>
    <t>注：1.本表反映本级当年提前下达的新增地方政府债券资金使用安排，由县级以上地方各级财政部门在本级人民代表大会批准预算后二十日内公开。
    2.我区2021年无提前下达的新增地方政府债券资金。</t>
    <phoneticPr fontId="81" type="noConversion"/>
  </si>
  <si>
    <r>
      <t xml:space="preserve"> </t>
    </r>
    <r>
      <rPr>
        <sz val="10"/>
        <rFont val="宋体"/>
        <family val="3"/>
        <charset val="134"/>
      </rPr>
      <t xml:space="preserve">  </t>
    </r>
    <r>
      <rPr>
        <sz val="10"/>
        <rFont val="宋体"/>
        <family val="3"/>
        <charset val="134"/>
      </rPr>
      <t>小型水库移民扶助基金相关收入</t>
    </r>
    <phoneticPr fontId="81" type="noConversion"/>
  </si>
  <si>
    <r>
      <t xml:space="preserve">   </t>
    </r>
    <r>
      <rPr>
        <sz val="10"/>
        <rFont val="宋体"/>
        <family val="3"/>
        <charset val="134"/>
      </rPr>
      <t>大中型水库移民后期扶持基金收入</t>
    </r>
    <phoneticPr fontId="81" type="noConversion"/>
  </si>
  <si>
    <r>
      <t xml:space="preserve"> </t>
    </r>
    <r>
      <rPr>
        <sz val="10"/>
        <rFont val="宋体"/>
        <family val="3"/>
        <charset val="134"/>
      </rPr>
      <t xml:space="preserve">  </t>
    </r>
    <r>
      <rPr>
        <sz val="10"/>
        <rFont val="宋体"/>
        <family val="3"/>
        <charset val="134"/>
      </rPr>
      <t>国有土地使用权出让相关收入</t>
    </r>
    <phoneticPr fontId="81" type="noConversion"/>
  </si>
  <si>
    <r>
      <t xml:space="preserve"> </t>
    </r>
    <r>
      <rPr>
        <sz val="10"/>
        <rFont val="宋体"/>
        <family val="3"/>
        <charset val="134"/>
      </rPr>
      <t xml:space="preserve">  </t>
    </r>
    <r>
      <rPr>
        <sz val="10"/>
        <rFont val="宋体"/>
        <family val="3"/>
        <charset val="134"/>
      </rPr>
      <t>国有土地收益基金相关收入</t>
    </r>
    <phoneticPr fontId="81" type="noConversion"/>
  </si>
  <si>
    <r>
      <t xml:space="preserve"> </t>
    </r>
    <r>
      <rPr>
        <sz val="10"/>
        <rFont val="宋体"/>
        <family val="3"/>
        <charset val="134"/>
      </rPr>
      <t xml:space="preserve">  </t>
    </r>
    <r>
      <rPr>
        <sz val="10"/>
        <rFont val="宋体"/>
        <family val="3"/>
        <charset val="134"/>
      </rPr>
      <t>城市基础设施配套费相关收入</t>
    </r>
    <phoneticPr fontId="81" type="noConversion"/>
  </si>
  <si>
    <r>
      <t xml:space="preserve"> </t>
    </r>
    <r>
      <rPr>
        <sz val="10"/>
        <rFont val="宋体"/>
        <family val="3"/>
        <charset val="134"/>
      </rPr>
      <t xml:space="preserve">  </t>
    </r>
    <r>
      <rPr>
        <sz val="10"/>
        <rFont val="宋体"/>
        <family val="3"/>
        <charset val="134"/>
      </rPr>
      <t>三峡水库库区基金收入</t>
    </r>
    <phoneticPr fontId="81" type="noConversion"/>
  </si>
  <si>
    <r>
      <t xml:space="preserve"> </t>
    </r>
    <r>
      <rPr>
        <sz val="10"/>
        <rFont val="宋体"/>
        <family val="3"/>
        <charset val="134"/>
      </rPr>
      <t xml:space="preserve">  </t>
    </r>
    <r>
      <rPr>
        <sz val="10"/>
        <rFont val="宋体"/>
        <family val="3"/>
        <charset val="134"/>
      </rPr>
      <t>国家重大水利工程建设基金相关收入</t>
    </r>
    <phoneticPr fontId="81" type="noConversion"/>
  </si>
  <si>
    <r>
      <t xml:space="preserve"> </t>
    </r>
    <r>
      <rPr>
        <sz val="10"/>
        <rFont val="宋体"/>
        <family val="3"/>
        <charset val="134"/>
      </rPr>
      <t xml:space="preserve">  </t>
    </r>
    <r>
      <rPr>
        <sz val="10"/>
        <rFont val="宋体"/>
        <family val="3"/>
        <charset val="134"/>
      </rPr>
      <t>彩票发行机构和彩票销售机构的业务费用</t>
    </r>
    <phoneticPr fontId="81" type="noConversion"/>
  </si>
  <si>
    <r>
      <t xml:space="preserve"> </t>
    </r>
    <r>
      <rPr>
        <sz val="10"/>
        <rFont val="宋体"/>
        <family val="3"/>
        <charset val="134"/>
      </rPr>
      <t xml:space="preserve">  </t>
    </r>
    <r>
      <rPr>
        <sz val="10"/>
        <rFont val="宋体"/>
        <family val="3"/>
        <charset val="134"/>
      </rPr>
      <t>彩票公益金收入</t>
    </r>
    <phoneticPr fontId="81" type="noConversion"/>
  </si>
  <si>
    <r>
      <t xml:space="preserve"> </t>
    </r>
    <r>
      <rPr>
        <sz val="10"/>
        <rFont val="宋体"/>
        <family val="3"/>
        <charset val="134"/>
      </rPr>
      <t xml:space="preserve">  </t>
    </r>
    <r>
      <rPr>
        <sz val="10"/>
        <rFont val="宋体"/>
        <family val="3"/>
        <charset val="134"/>
      </rPr>
      <t>抗疫特别国债收入</t>
    </r>
    <phoneticPr fontId="81" type="noConversion"/>
  </si>
  <si>
    <t>2020年执行数</t>
    <phoneticPr fontId="81" type="noConversion"/>
  </si>
  <si>
    <t>二、国防支出</t>
    <phoneticPr fontId="81" type="noConversion"/>
  </si>
  <si>
    <t>三、公共安全支出</t>
    <phoneticPr fontId="81" type="noConversion"/>
  </si>
  <si>
    <t>四、教育支出</t>
    <phoneticPr fontId="81" type="noConversion"/>
  </si>
  <si>
    <t>五、科学技术支出</t>
    <phoneticPr fontId="81" type="noConversion"/>
  </si>
  <si>
    <t>六、文化旅游体育与传媒支出</t>
    <phoneticPr fontId="81" type="noConversion"/>
  </si>
  <si>
    <t>七、社会保障和就业支出</t>
    <phoneticPr fontId="81" type="noConversion"/>
  </si>
  <si>
    <t>八、卫生健康支出</t>
    <phoneticPr fontId="81" type="noConversion"/>
  </si>
  <si>
    <t>九、节能环保支出</t>
    <phoneticPr fontId="81" type="noConversion"/>
  </si>
  <si>
    <t>十、城乡社区支出</t>
    <phoneticPr fontId="81" type="noConversion"/>
  </si>
  <si>
    <t>十一、农林水支出</t>
    <phoneticPr fontId="81" type="noConversion"/>
  </si>
  <si>
    <t>十二、交通运输支出</t>
    <phoneticPr fontId="81" type="noConversion"/>
  </si>
  <si>
    <t>十三、资源勘探工业信息等支出</t>
    <phoneticPr fontId="81" type="noConversion"/>
  </si>
  <si>
    <t>十四、商业服务业等支出</t>
    <phoneticPr fontId="81" type="noConversion"/>
  </si>
  <si>
    <t>十五、金融支出</t>
    <phoneticPr fontId="81" type="noConversion"/>
  </si>
  <si>
    <t>十六、自然资源海洋气象等支出</t>
    <phoneticPr fontId="81" type="noConversion"/>
  </si>
  <si>
    <t>十七、住房保障支出</t>
    <phoneticPr fontId="81" type="noConversion"/>
  </si>
  <si>
    <t>十八、灾害防治及应急管理支出</t>
    <phoneticPr fontId="81" type="noConversion"/>
  </si>
  <si>
    <t>十九、预备费</t>
    <phoneticPr fontId="81" type="noConversion"/>
  </si>
  <si>
    <t>二十、债务付息支出</t>
    <phoneticPr fontId="81" type="noConversion"/>
  </si>
  <si>
    <t>二十一、债务发行费用支出</t>
    <phoneticPr fontId="81" type="noConversion"/>
  </si>
  <si>
    <t xml:space="preserve">注：本表详细反映2021年一般公共预算转移支付收入和转移支付支出情况。   </t>
    <phoneticPr fontId="81" type="noConversion"/>
  </si>
  <si>
    <t>表22</t>
    <phoneticPr fontId="81" type="noConversion"/>
  </si>
  <si>
    <t>表21</t>
    <phoneticPr fontId="81" type="noConversion"/>
  </si>
  <si>
    <t>表20</t>
    <phoneticPr fontId="81" type="noConversion"/>
  </si>
  <si>
    <t>表19</t>
    <phoneticPr fontId="81" type="noConversion"/>
  </si>
  <si>
    <t>表18</t>
    <phoneticPr fontId="81" type="noConversion"/>
  </si>
  <si>
    <t>表17</t>
    <phoneticPr fontId="81" type="noConversion"/>
  </si>
  <si>
    <t>表16</t>
    <phoneticPr fontId="81" type="noConversion"/>
  </si>
  <si>
    <t>表15</t>
    <phoneticPr fontId="81" type="noConversion"/>
  </si>
  <si>
    <t>表14</t>
    <phoneticPr fontId="81" type="noConversion"/>
  </si>
  <si>
    <t>表13</t>
    <phoneticPr fontId="81" type="noConversion"/>
  </si>
  <si>
    <t>注：1.本表直观反映2020年一般公共预算收入与支出的平衡关系。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4.变动预算数是指在调整预算数的基础上，根据预算法规定，因不需地方配套的上级专项转移支付增加、上下级结算等不属于预算调整事项但引起预算收支变动后形成的预算数，下同。
    5.其他税收为原营业税。</t>
    <phoneticPr fontId="81" type="noConversion"/>
  </si>
  <si>
    <t xml:space="preserve">    体制补助收入</t>
    <phoneticPr fontId="81" type="noConversion"/>
  </si>
  <si>
    <t xml:space="preserve">    结算补助收入</t>
    <phoneticPr fontId="81" type="noConversion"/>
  </si>
  <si>
    <t xml:space="preserve">    其他一般性转移支付收入</t>
    <phoneticPr fontId="81" type="noConversion"/>
  </si>
  <si>
    <t xml:space="preserve">    一般公共服务</t>
    <phoneticPr fontId="81" type="noConversion"/>
  </si>
  <si>
    <t xml:space="preserve">    社会保障和就业</t>
    <phoneticPr fontId="81" type="noConversion"/>
  </si>
  <si>
    <t xml:space="preserve">    医疗卫生与计划生育</t>
    <phoneticPr fontId="81" type="noConversion"/>
  </si>
  <si>
    <t xml:space="preserve">    节能环保</t>
    <phoneticPr fontId="81" type="noConversion"/>
  </si>
  <si>
    <t xml:space="preserve">    城乡社区</t>
    <phoneticPr fontId="81" type="noConversion"/>
  </si>
  <si>
    <t xml:space="preserve">    农林水</t>
    <phoneticPr fontId="81" type="noConversion"/>
  </si>
  <si>
    <t xml:space="preserve">    交通运输</t>
    <phoneticPr fontId="81" type="noConversion"/>
  </si>
  <si>
    <t xml:space="preserve">    资源勘探信息等</t>
    <phoneticPr fontId="81" type="noConversion"/>
  </si>
  <si>
    <t xml:space="preserve">    商业服务业等</t>
    <phoneticPr fontId="81" type="noConversion"/>
  </si>
  <si>
    <t xml:space="preserve">    自然资源海洋气象等</t>
    <phoneticPr fontId="81" type="noConversion"/>
  </si>
  <si>
    <t xml:space="preserve">    住房保障</t>
    <phoneticPr fontId="81" type="noConversion"/>
  </si>
  <si>
    <t xml:space="preserve">    灾害防治及应急管理</t>
    <phoneticPr fontId="81" type="noConversion"/>
  </si>
  <si>
    <r>
      <t>注：在功能分类的基础上，为衔接表</t>
    </r>
    <r>
      <rPr>
        <sz val="10"/>
        <rFont val="Arial"/>
        <family val="2"/>
      </rPr>
      <t>15</t>
    </r>
    <r>
      <rPr>
        <sz val="10"/>
        <rFont val="宋体"/>
        <family val="3"/>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phoneticPr fontId="81" type="noConversion"/>
  </si>
  <si>
    <r>
      <t>注：1.本表按照新的“政府预算支出经济分类科目” 将区本级基本支出细化到款级科目。 
    2.本表的本级基本支出合计数与表1</t>
    </r>
    <r>
      <rPr>
        <sz val="11"/>
        <color theme="1"/>
        <rFont val="宋体"/>
        <family val="3"/>
        <charset val="134"/>
        <scheme val="minor"/>
      </rPr>
      <t>4</t>
    </r>
    <r>
      <rPr>
        <sz val="11"/>
        <color theme="1"/>
        <rFont val="宋体"/>
        <family val="3"/>
        <charset val="134"/>
        <scheme val="minor"/>
      </rPr>
      <t>的本级基本支出合计数相等。</t>
    </r>
    <phoneticPr fontId="81" type="noConversion"/>
  </si>
  <si>
    <t xml:space="preserve">  大中型水库移民后期扶持基金收入</t>
    <phoneticPr fontId="81" type="noConversion"/>
  </si>
  <si>
    <t xml:space="preserve">  三峡水库库区基金收入</t>
    <phoneticPr fontId="81" type="noConversion"/>
  </si>
  <si>
    <t xml:space="preserve">  国有土地使用权出让相关收入</t>
    <phoneticPr fontId="81" type="noConversion"/>
  </si>
  <si>
    <t xml:space="preserve">  国家重大水利工程建设基金相关收入</t>
    <phoneticPr fontId="81" type="noConversion"/>
  </si>
  <si>
    <t xml:space="preserve">  彩票公益金收入</t>
    <phoneticPr fontId="81" type="noConversion"/>
  </si>
  <si>
    <t>一、2020年地方政府债务限额</t>
    <phoneticPr fontId="81" type="noConversion"/>
  </si>
  <si>
    <t>二、提前下达的2021年地方政府债务限额</t>
    <phoneticPr fontId="81" type="noConversion"/>
  </si>
  <si>
    <t xml:space="preserve">    国有企业棚户区改造</t>
    <phoneticPr fontId="81" type="noConversion"/>
  </si>
  <si>
    <t xml:space="preserve">    “三供一业”移交补助支出</t>
    <phoneticPr fontId="81" type="noConversion"/>
  </si>
  <si>
    <t xml:space="preserve">    其他历史遗留及改革成本支出</t>
    <phoneticPr fontId="81" type="noConversion"/>
  </si>
  <si>
    <t xml:space="preserve">    支持科技进步支出</t>
    <phoneticPr fontId="81" type="noConversion"/>
  </si>
  <si>
    <t xml:space="preserve">    其他国有资本金注入</t>
    <phoneticPr fontId="81" type="noConversion"/>
  </si>
  <si>
    <t xml:space="preserve">    资本性支出</t>
    <phoneticPr fontId="81" type="noConversion"/>
  </si>
  <si>
    <t xml:space="preserve">    其他金融国有资本经营预算支出  </t>
    <phoneticPr fontId="81" type="noConversion"/>
  </si>
  <si>
    <t xml:space="preserve">    其他国有资本经营预算支出  </t>
    <phoneticPr fontId="81" type="noConversion"/>
  </si>
  <si>
    <t>-</t>
    <phoneticPr fontId="81" type="noConversion"/>
  </si>
  <si>
    <t xml:space="preserve">  小型水库移民扶助基金相关收入</t>
    <phoneticPr fontId="81" type="noConversion"/>
  </si>
  <si>
    <t>表12</t>
    <phoneticPr fontId="90" type="noConversion"/>
  </si>
  <si>
    <t>单位：万元</t>
    <phoneticPr fontId="90" type="noConversion"/>
  </si>
  <si>
    <t>收      入</t>
    <phoneticPr fontId="90" type="noConversion"/>
  </si>
  <si>
    <t>预算数</t>
    <phoneticPr fontId="90" type="noConversion"/>
  </si>
  <si>
    <t>调整
预算数</t>
    <phoneticPr fontId="90" type="noConversion"/>
  </si>
  <si>
    <t>变动
预算数</t>
    <phoneticPr fontId="90" type="noConversion"/>
  </si>
  <si>
    <t>执行数</t>
    <phoneticPr fontId="90" type="noConversion"/>
  </si>
  <si>
    <t>执行数
为变动
预算%</t>
    <phoneticPr fontId="90" type="noConversion"/>
  </si>
  <si>
    <t>执行数比
上年决算
数增长%</t>
    <phoneticPr fontId="90" type="noConversion"/>
  </si>
  <si>
    <t>支       出</t>
    <phoneticPr fontId="90" type="noConversion"/>
  </si>
  <si>
    <t>总  计</t>
    <phoneticPr fontId="90" type="noConversion"/>
  </si>
  <si>
    <t>一、基本养老保险基金收入</t>
    <phoneticPr fontId="90" type="noConversion"/>
  </si>
  <si>
    <t>一、基本养老保险基金支出</t>
    <phoneticPr fontId="90" type="noConversion"/>
  </si>
  <si>
    <t>城镇企业职工基本养老保险基金</t>
    <phoneticPr fontId="90" type="noConversion"/>
  </si>
  <si>
    <t>城乡居民社会养老保险基金</t>
    <phoneticPr fontId="90" type="noConversion"/>
  </si>
  <si>
    <t>机关事业养老保险基金</t>
    <phoneticPr fontId="90" type="noConversion"/>
  </si>
  <si>
    <t>二、基本医疗保险基金收入</t>
    <phoneticPr fontId="90" type="noConversion"/>
  </si>
  <si>
    <t>二、基本医疗保险基金支出</t>
    <phoneticPr fontId="90" type="noConversion"/>
  </si>
  <si>
    <t>城镇职工基本医疗保险基金
（含生育保险）</t>
    <phoneticPr fontId="90" type="noConversion"/>
  </si>
  <si>
    <t>城乡居民合作医疗保险基金</t>
    <phoneticPr fontId="90" type="noConversion"/>
  </si>
  <si>
    <t>三、失业保险基金收入</t>
    <phoneticPr fontId="90" type="noConversion"/>
  </si>
  <si>
    <t>三、失业保险基金支出</t>
    <phoneticPr fontId="90" type="noConversion"/>
  </si>
  <si>
    <t>四、工伤保险基金收入</t>
    <phoneticPr fontId="90" type="noConversion"/>
  </si>
  <si>
    <t>四、工伤保险基金支出</t>
    <phoneticPr fontId="90" type="noConversion"/>
  </si>
  <si>
    <t>本年收支结余</t>
    <phoneticPr fontId="90" type="noConversion"/>
  </si>
  <si>
    <t xml:space="preserve">      </t>
    <phoneticPr fontId="90" type="noConversion"/>
  </si>
  <si>
    <t>全区收入合计</t>
    <phoneticPr fontId="90" type="noConversion"/>
  </si>
  <si>
    <t>全区支出合计</t>
    <phoneticPr fontId="90" type="noConversion"/>
  </si>
  <si>
    <t>表24</t>
    <phoneticPr fontId="90" type="noConversion"/>
  </si>
  <si>
    <t>单位：万元</t>
    <phoneticPr fontId="81" type="noConversion"/>
  </si>
  <si>
    <t>项目</t>
    <phoneticPr fontId="81" type="noConversion"/>
  </si>
  <si>
    <t>预算数</t>
    <phoneticPr fontId="81" type="noConversion"/>
  </si>
  <si>
    <t>一、企业职工基本养老保险基金收入</t>
    <phoneticPr fontId="81" type="noConversion"/>
  </si>
  <si>
    <t xml:space="preserve">    其中：社会保险费收入</t>
    <phoneticPr fontId="81" type="noConversion"/>
  </si>
  <si>
    <t xml:space="preserve">         利息收入</t>
    <phoneticPr fontId="81" type="noConversion"/>
  </si>
  <si>
    <t xml:space="preserve">         财政补贴收入</t>
    <phoneticPr fontId="81" type="noConversion"/>
  </si>
  <si>
    <t>二、城乡居民基本养老保险基金收入</t>
    <phoneticPr fontId="81" type="noConversion"/>
  </si>
  <si>
    <t>三、机关事业单位基本养老保险基金收入</t>
    <phoneticPr fontId="81" type="noConversion"/>
  </si>
  <si>
    <t>四、职工基本医疗保险基金收入</t>
    <phoneticPr fontId="81" type="noConversion"/>
  </si>
  <si>
    <t>五、居民基本医疗保险基金收入</t>
    <phoneticPr fontId="81" type="noConversion"/>
  </si>
  <si>
    <t>六、工伤保险基金本收入</t>
    <phoneticPr fontId="81" type="noConversion"/>
  </si>
  <si>
    <t>七、失业保险基金收入</t>
    <phoneticPr fontId="81" type="noConversion"/>
  </si>
  <si>
    <t>社会保险基金收入小计</t>
    <phoneticPr fontId="81" type="noConversion"/>
  </si>
  <si>
    <t>表25</t>
    <phoneticPr fontId="90" type="noConversion"/>
  </si>
  <si>
    <t>一、企业职工基本养老保险基金支出</t>
    <phoneticPr fontId="81" type="noConversion"/>
  </si>
  <si>
    <t xml:space="preserve">    其中:养老保险待遇支出</t>
    <phoneticPr fontId="81" type="noConversion"/>
  </si>
  <si>
    <t>二、城乡居民基本养老保险基金支出</t>
    <phoneticPr fontId="81" type="noConversion"/>
  </si>
  <si>
    <t>三、机关事业单位基本养老保险基金支出</t>
    <phoneticPr fontId="81" type="noConversion"/>
  </si>
  <si>
    <t>四、职工基本医疗保险基金支出</t>
    <phoneticPr fontId="81" type="noConversion"/>
  </si>
  <si>
    <t xml:space="preserve">    其中:基本医疗保险待遇支出</t>
    <phoneticPr fontId="81" type="noConversion"/>
  </si>
  <si>
    <t>五、居民基本医疗保险基金支出</t>
    <phoneticPr fontId="81" type="noConversion"/>
  </si>
  <si>
    <t>六、工伤保险基金本支出</t>
    <phoneticPr fontId="81" type="noConversion"/>
  </si>
  <si>
    <t xml:space="preserve">    其中:工伤保险待遇支出</t>
    <phoneticPr fontId="81" type="noConversion"/>
  </si>
  <si>
    <t>七、失业保险基金支出</t>
    <phoneticPr fontId="81" type="noConversion"/>
  </si>
  <si>
    <t xml:space="preserve">    其中:失业保险待遇支出</t>
    <phoneticPr fontId="81" type="noConversion"/>
  </si>
  <si>
    <t>社会保险基金支出小计</t>
    <phoneticPr fontId="81" type="noConversion"/>
  </si>
  <si>
    <t>其中：待遇支出</t>
    <phoneticPr fontId="81" type="noConversion"/>
  </si>
  <si>
    <t>表26</t>
    <phoneticPr fontId="90" type="noConversion"/>
  </si>
  <si>
    <t>一、企业职工基本养老保险基金本年收支结余</t>
    <phoneticPr fontId="81" type="noConversion"/>
  </si>
  <si>
    <t xml:space="preserve">    企业职工基本养老保险基金年末滚存结余</t>
    <phoneticPr fontId="81" type="noConversion"/>
  </si>
  <si>
    <t>二、城乡居民基本养老保险基金本年收支结余</t>
    <phoneticPr fontId="81" type="noConversion"/>
  </si>
  <si>
    <t xml:space="preserve">    城乡居民基本养老保险基金年末滚存结余</t>
    <phoneticPr fontId="81" type="noConversion"/>
  </si>
  <si>
    <t>三、机关事业单位基本养老保险基金本年收支结余</t>
    <phoneticPr fontId="81" type="noConversion"/>
  </si>
  <si>
    <t xml:space="preserve">    机关事业单位基本养老保险基金年末滚存结余</t>
    <phoneticPr fontId="81" type="noConversion"/>
  </si>
  <si>
    <t>四、职工基本医疗保险基金本年收支结余</t>
    <phoneticPr fontId="81" type="noConversion"/>
  </si>
  <si>
    <t xml:space="preserve">    职工基本医疗保险基金年末滚存结余</t>
    <phoneticPr fontId="81" type="noConversion"/>
  </si>
  <si>
    <t>五、居民基本医疗保险基金本年收支结余</t>
    <phoneticPr fontId="81" type="noConversion"/>
  </si>
  <si>
    <t xml:space="preserve">    居民基本医疗保险基金年末滚存结余</t>
    <phoneticPr fontId="81" type="noConversion"/>
  </si>
  <si>
    <t>六、工伤保险基金本年收支结余</t>
    <phoneticPr fontId="81" type="noConversion"/>
  </si>
  <si>
    <t xml:space="preserve">    工伤保险基金年末滚存结余</t>
    <phoneticPr fontId="81" type="noConversion"/>
  </si>
  <si>
    <t>七、失业保险基金本年收支结余</t>
    <phoneticPr fontId="81" type="noConversion"/>
  </si>
  <si>
    <t xml:space="preserve">    失业保险基金年末滚存结余</t>
    <phoneticPr fontId="81" type="noConversion"/>
  </si>
  <si>
    <t>社会保险基金本年收支结余</t>
    <phoneticPr fontId="81" type="noConversion"/>
  </si>
  <si>
    <t>社会保险基金年末滚存结余</t>
    <phoneticPr fontId="81" type="noConversion"/>
  </si>
  <si>
    <t>2021年重庆市北碚区社会保险基金收入预算表</t>
    <phoneticPr fontId="81" type="noConversion"/>
  </si>
  <si>
    <t>2021年重庆市北碚区社会保险基金支出预算表</t>
    <phoneticPr fontId="81" type="noConversion"/>
  </si>
  <si>
    <t>2021年重庆市北碚区社会保险基金结余预算表</t>
    <phoneticPr fontId="81" type="noConversion"/>
  </si>
  <si>
    <t xml:space="preserve">注：按照市级统筹的管理方式，市级代编全市社会保险基金预算，我区无相关数据。 </t>
    <phoneticPr fontId="81" type="noConversion"/>
  </si>
  <si>
    <t xml:space="preserve">注：按照市级统筹的管理方式，市级代编全市社会保险基金预算，我区无相关数据。 </t>
    <phoneticPr fontId="81" type="noConversion"/>
  </si>
  <si>
    <t>2020年全区社会保险基金预算收支执行表</t>
    <phoneticPr fontId="81" type="noConversion"/>
  </si>
  <si>
    <t>表23</t>
    <phoneticPr fontId="81" type="noConversion"/>
  </si>
  <si>
    <t>表27</t>
    <phoneticPr fontId="81" type="noConversion"/>
  </si>
  <si>
    <t>表28</t>
    <phoneticPr fontId="81" type="noConversion"/>
  </si>
  <si>
    <t>表29</t>
    <phoneticPr fontId="81" type="noConversion"/>
  </si>
  <si>
    <t>表30</t>
    <phoneticPr fontId="81" type="noConversion"/>
  </si>
  <si>
    <t>表31</t>
    <phoneticPr fontId="81" type="noConversion"/>
  </si>
  <si>
    <t>表32</t>
    <phoneticPr fontId="81" type="noConversion"/>
  </si>
  <si>
    <t>重庆市北碚区本级2021年年初新增地方政府债券资金安排表</t>
    <phoneticPr fontId="8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</si>
</sst>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43" formatCode="_ * #,##0.00_ ;_ * \-#,##0.00_ ;_ * &quot;-&quot;??_ ;_ @_ "/>
    <numFmt numFmtId="176" formatCode="0.00_);[Red]\(0.00\)"/>
    <numFmt numFmtId="177" formatCode="#,##0.0_ "/>
    <numFmt numFmtId="178" formatCode="0.0_);[Red]\(0.0\)"/>
    <numFmt numFmtId="179" formatCode="#,##0.000000"/>
    <numFmt numFmtId="180" formatCode="#,##0_);[Red]\(#,##0\)"/>
    <numFmt numFmtId="181" formatCode="0.00_ "/>
    <numFmt numFmtId="182" formatCode="#,##0.0"/>
    <numFmt numFmtId="183" formatCode="0_);[Red]\(0\)"/>
    <numFmt numFmtId="184" formatCode="0_ "/>
    <numFmt numFmtId="185" formatCode="________@"/>
    <numFmt numFmtId="186" formatCode="0.0_ "/>
    <numFmt numFmtId="187" formatCode="_ * #,##0_ ;_ * \-#,##0_ ;_ * &quot;-&quot;??_ ;_ @_ "/>
    <numFmt numFmtId="188" formatCode="General;General;&quot;-&quot;"/>
  </numFmts>
  <fonts count="94">
    <font>
      <sz val="11"/>
      <color theme="1"/>
      <name val="宋体"/>
      <charset val="134"/>
      <scheme val="minor"/>
    </font>
    <font>
      <sz val="11"/>
      <color indexed="8"/>
      <name val="方正黑体_GBK"/>
      <family val="4"/>
      <charset val="134"/>
    </font>
    <font>
      <sz val="16"/>
      <color indexed="8"/>
      <name val="方正小标宋_GBK"/>
      <family val="4"/>
      <charset val="134"/>
    </font>
    <font>
      <sz val="11"/>
      <color indexed="8"/>
      <name val="宋体"/>
      <family val="3"/>
      <charset val="134"/>
      <scheme val="minor"/>
    </font>
    <font>
      <sz val="14"/>
      <color theme="1"/>
      <name val="方正黑体_GBK"/>
      <family val="4"/>
      <charset val="134"/>
    </font>
    <font>
      <sz val="16"/>
      <name val="方正小标宋_GBK"/>
      <family val="4"/>
      <charset val="134"/>
    </font>
    <font>
      <sz val="9"/>
      <name val="SimSun"/>
      <charset val="134"/>
    </font>
    <font>
      <b/>
      <sz val="11"/>
      <name val="SimSun"/>
      <charset val="134"/>
    </font>
    <font>
      <sz val="11"/>
      <name val="SimSun"/>
      <charset val="134"/>
    </font>
    <font>
      <sz val="14"/>
      <name val="方正黑体_GBK"/>
      <family val="4"/>
      <charset val="134"/>
    </font>
    <font>
      <sz val="11"/>
      <name val="方正黑体_GBK"/>
      <family val="4"/>
      <charset val="134"/>
    </font>
    <font>
      <sz val="12"/>
      <color indexed="8"/>
      <name val="方正黑体_GBK"/>
      <family val="4"/>
      <charset val="134"/>
    </font>
    <font>
      <b/>
      <sz val="10"/>
      <name val="SimSun"/>
      <charset val="134"/>
    </font>
    <font>
      <sz val="10"/>
      <color indexed="8"/>
      <name val="宋体"/>
      <family val="3"/>
      <charset val="134"/>
      <scheme val="minor"/>
    </font>
    <font>
      <sz val="12"/>
      <name val="仿宋_GB2312"/>
      <family val="3"/>
      <charset val="134"/>
    </font>
    <font>
      <sz val="11"/>
      <color theme="1"/>
      <name val="宋体"/>
      <family val="3"/>
      <charset val="134"/>
      <scheme val="minor"/>
    </font>
    <font>
      <sz val="18"/>
      <color theme="1"/>
      <name val="方正小标宋_GBK"/>
      <family val="4"/>
      <charset val="134"/>
    </font>
    <font>
      <sz val="11"/>
      <name val="仿宋_GB2312"/>
      <family val="3"/>
      <charset val="134"/>
    </font>
    <font>
      <sz val="10"/>
      <color theme="1"/>
      <name val="宋体"/>
      <family val="3"/>
      <charset val="134"/>
      <scheme val="minor"/>
    </font>
    <font>
      <sz val="14"/>
      <name val="黑体"/>
      <family val="3"/>
      <charset val="134"/>
    </font>
    <font>
      <b/>
      <sz val="10"/>
      <name val="宋体"/>
      <family val="3"/>
      <charset val="134"/>
      <scheme val="minor"/>
    </font>
    <font>
      <b/>
      <sz val="10"/>
      <name val="宋体"/>
      <family val="3"/>
      <charset val="134"/>
    </font>
    <font>
      <sz val="10"/>
      <name val="宋体"/>
      <family val="3"/>
      <charset val="134"/>
    </font>
    <font>
      <sz val="10"/>
      <name val="仿宋_GB2312"/>
      <family val="3"/>
      <charset val="134"/>
    </font>
    <font>
      <b/>
      <sz val="12"/>
      <name val="宋体"/>
      <family val="3"/>
      <charset val="134"/>
      <scheme val="minor"/>
    </font>
    <font>
      <sz val="10"/>
      <name val="宋体"/>
      <family val="3"/>
      <charset val="134"/>
      <scheme val="minor"/>
    </font>
    <font>
      <b/>
      <sz val="14"/>
      <name val="宋体"/>
      <family val="3"/>
      <charset val="134"/>
    </font>
    <font>
      <b/>
      <sz val="18"/>
      <color theme="1"/>
      <name val="宋体"/>
      <family val="3"/>
      <charset val="134"/>
      <scheme val="minor"/>
    </font>
    <font>
      <sz val="10"/>
      <color indexed="8"/>
      <name val="宋体"/>
      <family val="3"/>
      <charset val="134"/>
    </font>
    <font>
      <sz val="11"/>
      <name val="宋体"/>
      <family val="3"/>
      <charset val="134"/>
      <scheme val="minor"/>
    </font>
    <font>
      <sz val="10"/>
      <color theme="1"/>
      <name val="宋体"/>
      <family val="3"/>
      <charset val="134"/>
    </font>
    <font>
      <sz val="14"/>
      <color theme="1"/>
      <name val="黑体"/>
      <family val="3"/>
      <charset val="134"/>
    </font>
    <font>
      <b/>
      <sz val="11"/>
      <name val="宋体"/>
      <family val="3"/>
      <charset val="134"/>
      <scheme val="minor"/>
    </font>
    <font>
      <b/>
      <sz val="12"/>
      <color indexed="8"/>
      <name val="宋体"/>
      <family val="3"/>
      <charset val="134"/>
    </font>
    <font>
      <sz val="12"/>
      <name val="黑体"/>
      <family val="3"/>
      <charset val="134"/>
    </font>
    <font>
      <sz val="12"/>
      <name val="宋体"/>
      <family val="3"/>
      <charset val="134"/>
    </font>
    <font>
      <b/>
      <sz val="12"/>
      <name val="宋体"/>
      <family val="3"/>
      <charset val="134"/>
    </font>
    <font>
      <sz val="11"/>
      <name val="宋体"/>
      <family val="3"/>
      <charset val="134"/>
    </font>
    <font>
      <sz val="10"/>
      <name val="Arial"/>
      <family val="2"/>
    </font>
    <font>
      <sz val="12"/>
      <name val="方正楷体_GBK"/>
      <family val="4"/>
      <charset val="134"/>
    </font>
    <font>
      <b/>
      <sz val="10"/>
      <color indexed="8"/>
      <name val="宋体"/>
      <family val="3"/>
      <charset val="134"/>
    </font>
    <font>
      <b/>
      <sz val="16"/>
      <name val="黑体"/>
      <family val="3"/>
      <charset val="134"/>
    </font>
    <font>
      <sz val="18"/>
      <color indexed="8"/>
      <name val="方正黑体_GBK"/>
      <family val="4"/>
      <charset val="134"/>
    </font>
    <font>
      <sz val="12"/>
      <name val="宋体"/>
      <family val="3"/>
      <charset val="134"/>
      <scheme val="minor"/>
    </font>
    <font>
      <b/>
      <sz val="12"/>
      <name val="仿宋_GB2312"/>
      <family val="3"/>
      <charset val="134"/>
    </font>
    <font>
      <sz val="14"/>
      <color theme="1"/>
      <name val="宋体"/>
      <family val="3"/>
      <charset val="134"/>
      <scheme val="minor"/>
    </font>
    <font>
      <sz val="18"/>
      <name val="方正小标宋_GBK"/>
      <family val="4"/>
      <charset val="134"/>
    </font>
    <font>
      <b/>
      <sz val="12"/>
      <color theme="1"/>
      <name val="宋体"/>
      <family val="3"/>
      <charset val="134"/>
      <scheme val="minor"/>
    </font>
    <font>
      <sz val="11"/>
      <color theme="1"/>
      <name val="宋体"/>
      <family val="3"/>
      <charset val="134"/>
    </font>
    <font>
      <sz val="10"/>
      <name val="Times New Roman"/>
      <family val="1"/>
    </font>
    <font>
      <b/>
      <sz val="10"/>
      <color theme="1"/>
      <name val="Times New Roman"/>
      <family val="1"/>
    </font>
    <font>
      <sz val="14"/>
      <name val="Times New Roman"/>
      <family val="1"/>
    </font>
    <font>
      <sz val="19"/>
      <color theme="1"/>
      <name val="方正小标宋_GBK"/>
      <family val="4"/>
      <charset val="134"/>
    </font>
    <font>
      <sz val="18"/>
      <color theme="1"/>
      <name val="方正黑体_GBK"/>
      <family val="4"/>
      <charset val="134"/>
    </font>
    <font>
      <sz val="10"/>
      <color theme="1"/>
      <name val="Times New Roman"/>
      <family val="1"/>
    </font>
    <font>
      <sz val="10"/>
      <color rgb="FF000000"/>
      <name val="宋体"/>
      <family val="3"/>
      <charset val="134"/>
    </font>
    <font>
      <sz val="10"/>
      <color indexed="8"/>
      <name val="Times New Roman"/>
      <family val="1"/>
    </font>
    <font>
      <sz val="12"/>
      <name val="方正仿宋_GBK"/>
      <family val="4"/>
      <charset val="134"/>
    </font>
    <font>
      <sz val="12"/>
      <name val="方正细黑一简体"/>
      <charset val="134"/>
    </font>
    <font>
      <sz val="19"/>
      <name val="方正小标宋_GBK"/>
      <family val="4"/>
      <charset val="134"/>
    </font>
    <font>
      <b/>
      <sz val="14"/>
      <name val="黑体"/>
      <family val="3"/>
      <charset val="134"/>
    </font>
    <font>
      <sz val="11"/>
      <color indexed="60"/>
      <name val="宋体"/>
      <family val="3"/>
      <charset val="134"/>
    </font>
    <font>
      <b/>
      <sz val="11"/>
      <color indexed="52"/>
      <name val="宋体"/>
      <family val="3"/>
      <charset val="134"/>
    </font>
    <font>
      <sz val="11"/>
      <color indexed="10"/>
      <name val="宋体"/>
      <family val="3"/>
      <charset val="134"/>
    </font>
    <font>
      <sz val="11"/>
      <color theme="1"/>
      <name val="宋体"/>
      <family val="3"/>
      <charset val="134"/>
      <scheme val="minor"/>
    </font>
    <font>
      <b/>
      <sz val="18"/>
      <color indexed="56"/>
      <name val="宋体"/>
      <family val="3"/>
      <charset val="134"/>
    </font>
    <font>
      <sz val="11"/>
      <color indexed="52"/>
      <name val="宋体"/>
      <family val="3"/>
      <charset val="134"/>
    </font>
    <font>
      <b/>
      <sz val="11"/>
      <color indexed="9"/>
      <name val="宋体"/>
      <family val="3"/>
      <charset val="134"/>
    </font>
    <font>
      <b/>
      <sz val="11"/>
      <color indexed="63"/>
      <name val="宋体"/>
      <family val="3"/>
      <charset val="134"/>
    </font>
    <font>
      <sz val="11"/>
      <color indexed="20"/>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i/>
      <sz val="11"/>
      <color indexed="23"/>
      <name val="宋体"/>
      <family val="3"/>
      <charset val="134"/>
    </font>
    <font>
      <sz val="11"/>
      <color indexed="8"/>
      <name val="宋体"/>
      <family val="3"/>
      <charset val="134"/>
    </font>
    <font>
      <sz val="11"/>
      <color indexed="62"/>
      <name val="宋体"/>
      <family val="3"/>
      <charset val="134"/>
    </font>
    <font>
      <sz val="11"/>
      <color indexed="17"/>
      <name val="宋体"/>
      <family val="3"/>
      <charset val="134"/>
    </font>
    <font>
      <b/>
      <sz val="11"/>
      <color indexed="8"/>
      <name val="宋体"/>
      <family val="3"/>
      <charset val="134"/>
    </font>
    <font>
      <sz val="10"/>
      <color indexed="8"/>
      <name val="宋体"/>
      <family val="3"/>
      <charset val="134"/>
    </font>
    <font>
      <sz val="14"/>
      <name val="黑体"/>
      <family val="3"/>
      <charset val="134"/>
    </font>
    <font>
      <sz val="10"/>
      <name val="宋体"/>
      <family val="3"/>
      <charset val="134"/>
    </font>
    <font>
      <sz val="9"/>
      <name val="宋体"/>
      <family val="3"/>
      <charset val="134"/>
      <scheme val="minor"/>
    </font>
    <font>
      <b/>
      <sz val="12"/>
      <name val="宋体"/>
      <family val="3"/>
      <charset val="134"/>
      <scheme val="minor"/>
    </font>
    <font>
      <sz val="11"/>
      <name val="宋体"/>
      <family val="3"/>
      <charset val="134"/>
      <scheme val="minor"/>
    </font>
    <font>
      <sz val="12"/>
      <name val="仿宋_GB2312"/>
      <family val="3"/>
      <charset val="134"/>
    </font>
    <font>
      <b/>
      <sz val="12"/>
      <color indexed="8"/>
      <name val="宋体"/>
      <family val="3"/>
      <charset val="134"/>
    </font>
    <font>
      <sz val="9"/>
      <name val="宋体"/>
      <family val="2"/>
      <charset val="134"/>
      <scheme val="minor"/>
    </font>
    <font>
      <sz val="10"/>
      <color theme="1"/>
      <name val="宋体"/>
      <family val="2"/>
      <charset val="134"/>
      <scheme val="minor"/>
    </font>
    <font>
      <sz val="12"/>
      <name val="方正黑体_GBK"/>
      <family val="4"/>
      <charset val="134"/>
    </font>
    <font>
      <sz val="10"/>
      <name val="方正黑体_GBK"/>
      <family val="4"/>
      <charset val="134"/>
    </font>
    <font>
      <sz val="9"/>
      <name val="宋体"/>
      <family val="3"/>
      <charset val="134"/>
    </font>
    <font>
      <b/>
      <sz val="11"/>
      <color theme="1"/>
      <name val="宋体"/>
      <family val="3"/>
      <charset val="134"/>
      <scheme val="minor"/>
    </font>
    <font>
      <sz val="11"/>
      <color theme="1"/>
      <name val="仿宋_GB2312"/>
      <family val="3"/>
      <charset val="134"/>
    </font>
    <font>
      <sz val="11"/>
      <color theme="1"/>
      <name val="黑体"/>
      <family val="3"/>
      <charset val="134"/>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medium">
        <color rgb="FF000000"/>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69">
    <xf numFmtId="0" fontId="0" fillId="0" borderId="0">
      <alignment vertical="center"/>
    </xf>
    <xf numFmtId="0" fontId="62" fillId="5" borderId="7" applyNumberFormat="0" applyAlignment="0" applyProtection="0">
      <alignment vertical="center"/>
    </xf>
    <xf numFmtId="43" fontId="15" fillId="0" borderId="0" applyFont="0" applyFill="0" applyBorder="0" applyAlignment="0" applyProtection="0">
      <alignment vertical="center"/>
    </xf>
    <xf numFmtId="0" fontId="65" fillId="0" borderId="0" applyNumberFormat="0" applyFill="0" applyBorder="0" applyAlignment="0" applyProtection="0">
      <alignment vertical="center"/>
    </xf>
    <xf numFmtId="9" fontId="35" fillId="0" borderId="0" applyFont="0" applyFill="0" applyBorder="0" applyAlignment="0" applyProtection="0"/>
    <xf numFmtId="0" fontId="35" fillId="0" borderId="0">
      <alignment vertical="center"/>
    </xf>
    <xf numFmtId="0" fontId="15" fillId="0" borderId="0">
      <alignment vertical="center"/>
    </xf>
    <xf numFmtId="0" fontId="70" fillId="0" borderId="11" applyNumberFormat="0" applyFill="0" applyAlignment="0" applyProtection="0">
      <alignment vertical="center"/>
    </xf>
    <xf numFmtId="0" fontId="35" fillId="0" borderId="0">
      <alignment vertical="center"/>
    </xf>
    <xf numFmtId="0" fontId="15" fillId="0" borderId="0">
      <alignment vertical="center"/>
    </xf>
    <xf numFmtId="0" fontId="68" fillId="5" borderId="10" applyNumberFormat="0" applyAlignment="0" applyProtection="0">
      <alignment vertical="center"/>
    </xf>
    <xf numFmtId="41" fontId="35" fillId="0" borderId="0" applyFont="0" applyFill="0" applyBorder="0" applyAlignment="0" applyProtection="0"/>
    <xf numFmtId="41" fontId="15" fillId="0" borderId="0" applyFont="0" applyFill="0" applyBorder="0" applyAlignment="0" applyProtection="0">
      <alignment vertical="center"/>
    </xf>
    <xf numFmtId="41" fontId="35" fillId="0" borderId="0" applyFont="0" applyFill="0" applyBorder="0" applyAlignment="0" applyProtection="0"/>
    <xf numFmtId="0" fontId="15" fillId="0" borderId="0">
      <alignment vertical="center"/>
    </xf>
    <xf numFmtId="41" fontId="35" fillId="0" borderId="0" applyFont="0" applyFill="0" applyBorder="0" applyAlignment="0" applyProtection="0"/>
    <xf numFmtId="0" fontId="15" fillId="0" borderId="0">
      <alignment vertical="center"/>
    </xf>
    <xf numFmtId="0" fontId="35" fillId="0" borderId="0">
      <alignment vertical="center"/>
    </xf>
    <xf numFmtId="0" fontId="61" fillId="4" borderId="0" applyNumberFormat="0" applyBorder="0" applyAlignment="0" applyProtection="0">
      <alignment vertical="center"/>
    </xf>
    <xf numFmtId="0" fontId="15" fillId="0" borderId="0">
      <alignment vertical="center"/>
    </xf>
    <xf numFmtId="0" fontId="35" fillId="0" borderId="0">
      <alignment vertical="center"/>
    </xf>
    <xf numFmtId="0" fontId="71" fillId="0" borderId="12" applyNumberFormat="0" applyFill="0" applyAlignment="0" applyProtection="0">
      <alignment vertical="center"/>
    </xf>
    <xf numFmtId="0" fontId="72" fillId="0" borderId="13" applyNumberFormat="0" applyFill="0" applyAlignment="0" applyProtection="0">
      <alignment vertical="center"/>
    </xf>
    <xf numFmtId="0" fontId="72" fillId="0" borderId="0" applyNumberFormat="0" applyFill="0" applyBorder="0" applyAlignment="0" applyProtection="0">
      <alignment vertical="center"/>
    </xf>
    <xf numFmtId="0" fontId="69" fillId="7" borderId="0" applyNumberFormat="0" applyBorder="0" applyAlignment="0" applyProtection="0">
      <alignment vertical="center"/>
    </xf>
    <xf numFmtId="0" fontId="15" fillId="0" borderId="0">
      <alignment vertical="center"/>
    </xf>
    <xf numFmtId="0" fontId="15" fillId="0" borderId="0"/>
    <xf numFmtId="41" fontId="15" fillId="0" borderId="0" applyFont="0" applyFill="0" applyBorder="0" applyAlignment="0" applyProtection="0">
      <alignment vertical="center"/>
    </xf>
    <xf numFmtId="0" fontId="74" fillId="0" borderId="0">
      <alignment vertical="center"/>
    </xf>
    <xf numFmtId="0" fontId="35" fillId="0" borderId="0"/>
    <xf numFmtId="0" fontId="35" fillId="0" borderId="0"/>
    <xf numFmtId="0" fontId="35" fillId="0" borderId="0"/>
    <xf numFmtId="0" fontId="75" fillId="8" borderId="7" applyNumberFormat="0" applyAlignment="0" applyProtection="0">
      <alignment vertical="center"/>
    </xf>
    <xf numFmtId="0" fontId="15" fillId="0" borderId="0">
      <alignment vertical="center"/>
    </xf>
    <xf numFmtId="0" fontId="3" fillId="0" borderId="0">
      <alignment vertical="center"/>
    </xf>
    <xf numFmtId="0" fontId="38" fillId="0" borderId="0"/>
    <xf numFmtId="0" fontId="35" fillId="0" borderId="0"/>
    <xf numFmtId="0" fontId="35" fillId="0" borderId="0">
      <alignment vertical="center"/>
    </xf>
    <xf numFmtId="0" fontId="35" fillId="0" borderId="0">
      <alignment vertical="center"/>
    </xf>
    <xf numFmtId="0" fontId="35" fillId="0" borderId="0"/>
    <xf numFmtId="0" fontId="15" fillId="0" borderId="0">
      <alignment vertical="center"/>
    </xf>
    <xf numFmtId="0" fontId="15" fillId="0" borderId="0"/>
    <xf numFmtId="0" fontId="35" fillId="0" borderId="0"/>
    <xf numFmtId="0" fontId="35" fillId="0" borderId="0"/>
    <xf numFmtId="0" fontId="15" fillId="0" borderId="0">
      <alignment vertical="center"/>
    </xf>
    <xf numFmtId="0" fontId="35" fillId="0" borderId="0"/>
    <xf numFmtId="0" fontId="15" fillId="0" borderId="0">
      <alignment vertical="center"/>
    </xf>
    <xf numFmtId="0" fontId="22" fillId="0" borderId="0"/>
    <xf numFmtId="0" fontId="35" fillId="9" borderId="14" applyNumberFormat="0" applyFont="0" applyAlignment="0" applyProtection="0">
      <alignment vertical="center"/>
    </xf>
    <xf numFmtId="0" fontId="3" fillId="0" borderId="0">
      <alignment vertical="center"/>
    </xf>
    <xf numFmtId="0" fontId="3" fillId="0" borderId="0">
      <alignment vertical="center"/>
    </xf>
    <xf numFmtId="0" fontId="38" fillId="0" borderId="0"/>
    <xf numFmtId="0" fontId="76" fillId="10" borderId="0" applyNumberFormat="0" applyBorder="0" applyAlignment="0" applyProtection="0">
      <alignment vertical="center"/>
    </xf>
    <xf numFmtId="0" fontId="77" fillId="0" borderId="15" applyNumberFormat="0" applyFill="0" applyAlignment="0" applyProtection="0">
      <alignment vertical="center"/>
    </xf>
    <xf numFmtId="0" fontId="67" fillId="6" borderId="9" applyNumberFormat="0" applyAlignment="0" applyProtection="0">
      <alignment vertical="center"/>
    </xf>
    <xf numFmtId="0" fontId="7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6" fillId="0" borderId="8" applyNumberFormat="0" applyFill="0" applyAlignment="0" applyProtection="0">
      <alignment vertical="center"/>
    </xf>
    <xf numFmtId="43" fontId="15" fillId="0" borderId="0" applyFont="0" applyFill="0" applyBorder="0" applyAlignment="0" applyProtection="0">
      <alignment vertic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alignment vertical="center"/>
    </xf>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alignment vertical="center"/>
    </xf>
    <xf numFmtId="0" fontId="38" fillId="0" borderId="0"/>
  </cellStyleXfs>
  <cellXfs count="527">
    <xf numFmtId="0" fontId="0" fillId="0" borderId="0" xfId="0">
      <alignment vertical="center"/>
    </xf>
    <xf numFmtId="0" fontId="1" fillId="0" borderId="0" xfId="49" applyFont="1">
      <alignment vertical="center"/>
    </xf>
    <xf numFmtId="0" fontId="2" fillId="0" borderId="0" xfId="49" applyFont="1">
      <alignment vertical="center"/>
    </xf>
    <xf numFmtId="0" fontId="3" fillId="0" borderId="0" xfId="49">
      <alignment vertical="center"/>
    </xf>
    <xf numFmtId="0" fontId="4" fillId="0" borderId="0" xfId="25" applyFont="1" applyFill="1" applyAlignment="1">
      <alignment horizontal="left" vertical="center"/>
    </xf>
    <xf numFmtId="0" fontId="7" fillId="0" borderId="1" xfId="49" applyFont="1" applyBorder="1" applyAlignment="1">
      <alignment horizontal="center" vertical="center" wrapText="1"/>
    </xf>
    <xf numFmtId="0" fontId="8" fillId="0" borderId="1" xfId="49" applyFont="1" applyBorder="1" applyAlignment="1">
      <alignment horizontal="center" vertical="center" wrapText="1"/>
    </xf>
    <xf numFmtId="0" fontId="8" fillId="0" borderId="1" xfId="49" applyFont="1" applyBorder="1" applyAlignment="1">
      <alignment horizontal="left" vertical="center" wrapText="1"/>
    </xf>
    <xf numFmtId="0" fontId="8" fillId="0" borderId="1" xfId="49" applyFont="1" applyBorder="1" applyAlignment="1">
      <alignment vertical="center" wrapText="1"/>
    </xf>
    <xf numFmtId="179" fontId="8" fillId="0" borderId="1" xfId="49" applyNumberFormat="1" applyFont="1" applyBorder="1" applyAlignment="1">
      <alignment vertical="center" wrapText="1"/>
    </xf>
    <xf numFmtId="0" fontId="1" fillId="0" borderId="0" xfId="34" applyFont="1">
      <alignment vertical="center"/>
    </xf>
    <xf numFmtId="0" fontId="2" fillId="0" borderId="0" xfId="34" applyFont="1">
      <alignment vertical="center"/>
    </xf>
    <xf numFmtId="0" fontId="3" fillId="0" borderId="0" xfId="34">
      <alignment vertical="center"/>
    </xf>
    <xf numFmtId="0" fontId="9" fillId="0" borderId="0" xfId="34" applyFont="1" applyBorder="1" applyAlignment="1">
      <alignment horizontal="left" vertical="center" wrapText="1"/>
    </xf>
    <xf numFmtId="0" fontId="10" fillId="0" borderId="0" xfId="34" applyFont="1" applyBorder="1" applyAlignment="1">
      <alignment horizontal="left" vertical="center" wrapText="1"/>
    </xf>
    <xf numFmtId="0" fontId="7" fillId="0" borderId="1" xfId="34" applyFont="1" applyBorder="1" applyAlignment="1">
      <alignment horizontal="center" vertical="center" wrapText="1"/>
    </xf>
    <xf numFmtId="0" fontId="8" fillId="0" borderId="1" xfId="34" applyFont="1" applyBorder="1" applyAlignment="1">
      <alignment vertical="center" wrapText="1"/>
    </xf>
    <xf numFmtId="0" fontId="8" fillId="0" borderId="1" xfId="34" applyFont="1" applyBorder="1" applyAlignment="1">
      <alignment horizontal="center" vertical="center" wrapText="1"/>
    </xf>
    <xf numFmtId="0" fontId="1" fillId="0" borderId="0" xfId="50" applyFont="1">
      <alignment vertical="center"/>
    </xf>
    <xf numFmtId="0" fontId="2" fillId="0" borderId="0" xfId="50" applyFont="1">
      <alignment vertical="center"/>
    </xf>
    <xf numFmtId="0" fontId="3" fillId="0" borderId="0" xfId="50">
      <alignment vertical="center"/>
    </xf>
    <xf numFmtId="0" fontId="9" fillId="0" borderId="0" xfId="50" applyFont="1" applyBorder="1" applyAlignment="1">
      <alignment horizontal="left" vertical="center" wrapText="1"/>
    </xf>
    <xf numFmtId="0" fontId="6" fillId="0" borderId="0" xfId="50" applyFont="1" applyBorder="1" applyAlignment="1">
      <alignment horizontal="right" vertical="center" wrapText="1"/>
    </xf>
    <xf numFmtId="0" fontId="7" fillId="0" borderId="1" xfId="50" applyFont="1" applyBorder="1" applyAlignment="1">
      <alignment horizontal="center" vertical="center" wrapText="1"/>
    </xf>
    <xf numFmtId="0" fontId="8" fillId="0" borderId="1" xfId="50" applyFont="1" applyBorder="1" applyAlignment="1">
      <alignment horizontal="left" vertical="center" wrapText="1"/>
    </xf>
    <xf numFmtId="0" fontId="8" fillId="0" borderId="1" xfId="50" applyFont="1" applyBorder="1" applyAlignment="1">
      <alignment horizontal="center" vertical="center" wrapText="1"/>
    </xf>
    <xf numFmtId="178" fontId="8" fillId="0" borderId="1" xfId="50" applyNumberFormat="1" applyFont="1" applyBorder="1" applyAlignment="1">
      <alignment horizontal="center" vertical="center" wrapText="1"/>
    </xf>
    <xf numFmtId="176" fontId="8" fillId="0" borderId="1" xfId="50" applyNumberFormat="1" applyFont="1" applyBorder="1" applyAlignment="1">
      <alignment horizontal="center" vertical="center" wrapText="1"/>
    </xf>
    <xf numFmtId="0" fontId="6" fillId="0" borderId="0" xfId="50" applyFont="1" applyBorder="1" applyAlignment="1">
      <alignment vertical="center" wrapText="1"/>
    </xf>
    <xf numFmtId="0" fontId="9" fillId="0" borderId="0" xfId="50" applyFont="1" applyBorder="1" applyAlignment="1">
      <alignment vertical="center" wrapText="1"/>
    </xf>
    <xf numFmtId="0" fontId="8" fillId="0" borderId="1" xfId="50" applyFont="1" applyBorder="1" applyAlignment="1">
      <alignment vertical="center" wrapText="1"/>
    </xf>
    <xf numFmtId="182" fontId="8" fillId="0" borderId="1" xfId="50" applyNumberFormat="1" applyFont="1" applyBorder="1" applyAlignment="1">
      <alignment vertical="center" wrapText="1"/>
    </xf>
    <xf numFmtId="0" fontId="11" fillId="0" borderId="0" xfId="50" applyFont="1">
      <alignment vertical="center"/>
    </xf>
    <xf numFmtId="182" fontId="8" fillId="2" borderId="1" xfId="50" applyNumberFormat="1" applyFont="1" applyFill="1" applyBorder="1" applyAlignment="1">
      <alignment vertical="center" wrapText="1"/>
    </xf>
    <xf numFmtId="0" fontId="12" fillId="0" borderId="1" xfId="50" applyFont="1" applyBorder="1" applyAlignment="1">
      <alignment horizontal="center" vertical="center" wrapText="1"/>
    </xf>
    <xf numFmtId="0" fontId="12" fillId="0" borderId="1" xfId="50" applyFont="1" applyBorder="1" applyAlignment="1">
      <alignment vertical="center" wrapText="1"/>
    </xf>
    <xf numFmtId="0" fontId="13" fillId="0" borderId="1" xfId="50" applyFont="1" applyBorder="1" applyAlignment="1">
      <alignment horizontal="left" vertical="center" indent="1"/>
    </xf>
    <xf numFmtId="0" fontId="13" fillId="0" borderId="1" xfId="50" applyFont="1" applyBorder="1">
      <alignment vertical="center"/>
    </xf>
    <xf numFmtId="0" fontId="14" fillId="0" borderId="0" xfId="9" applyFont="1" applyFill="1" applyAlignment="1"/>
    <xf numFmtId="0" fontId="15" fillId="0" borderId="0" xfId="9" applyFill="1" applyAlignment="1"/>
    <xf numFmtId="183" fontId="15" fillId="0" borderId="0" xfId="9" applyNumberFormat="1" applyFill="1" applyAlignment="1">
      <alignment horizontal="center" vertical="center"/>
    </xf>
    <xf numFmtId="180" fontId="15" fillId="0" borderId="0" xfId="9" applyNumberFormat="1" applyFill="1" applyAlignment="1"/>
    <xf numFmtId="183" fontId="15" fillId="0" borderId="0" xfId="9" applyNumberFormat="1" applyFill="1" applyAlignment="1"/>
    <xf numFmtId="0" fontId="4" fillId="2" borderId="0" xfId="25" applyFont="1" applyFill="1" applyAlignment="1">
      <alignment horizontal="left" vertical="center"/>
    </xf>
    <xf numFmtId="180" fontId="15" fillId="2" borderId="0" xfId="9" applyNumberFormat="1" applyFill="1" applyAlignment="1"/>
    <xf numFmtId="183" fontId="15" fillId="2" borderId="0" xfId="9" applyNumberFormat="1" applyFill="1" applyAlignment="1"/>
    <xf numFmtId="0" fontId="15" fillId="2" borderId="0" xfId="9" applyFill="1" applyBorder="1">
      <alignment vertical="center"/>
    </xf>
    <xf numFmtId="183" fontId="17" fillId="2" borderId="0" xfId="9" applyNumberFormat="1" applyFont="1" applyFill="1" applyAlignment="1">
      <alignment horizontal="center" vertical="center"/>
    </xf>
    <xf numFmtId="180" fontId="14" fillId="2" borderId="0" xfId="9" applyNumberFormat="1" applyFont="1" applyFill="1" applyAlignment="1"/>
    <xf numFmtId="0" fontId="18" fillId="2" borderId="0" xfId="9" applyFont="1" applyFill="1" applyBorder="1" applyAlignment="1">
      <alignment horizontal="right" vertical="center"/>
    </xf>
    <xf numFmtId="0" fontId="19" fillId="2" borderId="1" xfId="39" applyFont="1" applyFill="1" applyBorder="1" applyAlignment="1">
      <alignment horizontal="center" vertical="center"/>
    </xf>
    <xf numFmtId="183" fontId="19" fillId="2" borderId="1" xfId="39" applyNumberFormat="1" applyFont="1" applyFill="1" applyBorder="1" applyAlignment="1">
      <alignment horizontal="center" vertical="center"/>
    </xf>
    <xf numFmtId="184" fontId="20" fillId="2" borderId="1" xfId="0" applyNumberFormat="1" applyFont="1" applyFill="1" applyBorder="1" applyAlignment="1" applyProtection="1">
      <alignment vertical="center"/>
    </xf>
    <xf numFmtId="184" fontId="21" fillId="2" borderId="1" xfId="0" applyNumberFormat="1" applyFont="1" applyFill="1" applyBorder="1" applyAlignment="1" applyProtection="1">
      <alignment vertical="center"/>
    </xf>
    <xf numFmtId="0" fontId="19" fillId="2" borderId="1" xfId="9" applyFont="1" applyFill="1" applyBorder="1" applyAlignment="1">
      <alignment vertical="center"/>
    </xf>
    <xf numFmtId="180" fontId="19" fillId="2" borderId="1" xfId="9" applyNumberFormat="1" applyFont="1" applyFill="1" applyBorder="1" applyAlignment="1">
      <alignment vertical="center"/>
    </xf>
    <xf numFmtId="3" fontId="22" fillId="2" borderId="1" xfId="0" applyNumberFormat="1" applyFont="1" applyFill="1" applyBorder="1" applyAlignment="1" applyProtection="1">
      <alignment vertical="center"/>
    </xf>
    <xf numFmtId="184" fontId="22" fillId="2" borderId="1" xfId="0" applyNumberFormat="1" applyFont="1" applyFill="1" applyBorder="1" applyAlignment="1" applyProtection="1">
      <alignment vertical="center"/>
    </xf>
    <xf numFmtId="3" fontId="22" fillId="0" borderId="1" xfId="0" applyNumberFormat="1" applyFont="1" applyFill="1" applyBorder="1" applyAlignment="1" applyProtection="1">
      <alignment wrapText="1"/>
    </xf>
    <xf numFmtId="3" fontId="22" fillId="0" borderId="1" xfId="0" applyNumberFormat="1" applyFont="1" applyFill="1" applyBorder="1" applyAlignment="1" applyProtection="1">
      <alignment horizontal="left" wrapText="1"/>
    </xf>
    <xf numFmtId="0" fontId="18" fillId="2" borderId="1" xfId="9" applyFont="1" applyFill="1" applyBorder="1" applyAlignment="1">
      <alignment vertical="center"/>
    </xf>
    <xf numFmtId="183" fontId="17" fillId="2" borderId="1" xfId="27" applyNumberFormat="1" applyFont="1" applyFill="1" applyBorder="1" applyAlignment="1">
      <alignment horizontal="right" vertical="center"/>
    </xf>
    <xf numFmtId="0" fontId="23" fillId="2" borderId="1" xfId="9" applyFont="1" applyFill="1" applyBorder="1" applyAlignment="1">
      <alignment vertical="center"/>
    </xf>
    <xf numFmtId="0" fontId="23" fillId="2" borderId="3" xfId="9" applyFont="1" applyFill="1" applyBorder="1" applyAlignment="1">
      <alignment vertical="center"/>
    </xf>
    <xf numFmtId="183" fontId="17" fillId="2" borderId="3" xfId="27" applyNumberFormat="1" applyFont="1" applyFill="1" applyBorder="1" applyAlignment="1">
      <alignment horizontal="right" vertical="center"/>
    </xf>
    <xf numFmtId="0" fontId="18" fillId="2" borderId="3" xfId="9" applyFont="1" applyFill="1" applyBorder="1" applyAlignment="1"/>
    <xf numFmtId="183" fontId="0" fillId="2" borderId="3" xfId="9" applyNumberFormat="1" applyFont="1" applyFill="1" applyBorder="1" applyAlignment="1">
      <alignment horizontal="right" vertical="center"/>
    </xf>
    <xf numFmtId="0" fontId="18" fillId="2" borderId="1" xfId="9" applyFont="1" applyFill="1" applyBorder="1" applyAlignment="1"/>
    <xf numFmtId="183" fontId="0" fillId="2" borderId="1" xfId="9" applyNumberFormat="1" applyFont="1" applyFill="1" applyBorder="1" applyAlignment="1">
      <alignment horizontal="right" vertical="center"/>
    </xf>
    <xf numFmtId="0" fontId="23" fillId="2" borderId="1" xfId="9" applyFont="1" applyFill="1" applyBorder="1" applyAlignment="1"/>
    <xf numFmtId="3" fontId="22" fillId="0" borderId="1" xfId="0" applyNumberFormat="1" applyFont="1" applyFill="1" applyBorder="1" applyAlignment="1" applyProtection="1">
      <alignment horizontal="left" vertical="center" wrapText="1"/>
    </xf>
    <xf numFmtId="0" fontId="19" fillId="2" borderId="1" xfId="0" applyFont="1" applyFill="1" applyBorder="1" applyAlignment="1">
      <alignment horizontal="left" vertical="center"/>
    </xf>
    <xf numFmtId="183" fontId="24" fillId="2" borderId="1" xfId="0" applyNumberFormat="1" applyFont="1" applyFill="1" applyBorder="1" applyAlignment="1">
      <alignment horizontal="right" vertical="center"/>
    </xf>
    <xf numFmtId="0" fontId="14" fillId="0" borderId="0" xfId="0" applyFont="1" applyFill="1" applyAlignment="1">
      <alignment vertical="center"/>
    </xf>
    <xf numFmtId="183" fontId="14" fillId="0" borderId="0" xfId="0" applyNumberFormat="1" applyFont="1" applyFill="1" applyAlignment="1"/>
    <xf numFmtId="180" fontId="14" fillId="0" borderId="0" xfId="0" applyNumberFormat="1" applyFont="1" applyFill="1" applyAlignment="1">
      <alignment vertical="center"/>
    </xf>
    <xf numFmtId="183" fontId="25" fillId="0" borderId="0" xfId="0" applyNumberFormat="1" applyFont="1" applyFill="1" applyAlignment="1">
      <alignment horizontal="right"/>
    </xf>
    <xf numFmtId="0" fontId="14" fillId="0" borderId="0" xfId="0" applyFont="1" applyFill="1" applyAlignment="1"/>
    <xf numFmtId="184" fontId="25" fillId="0" borderId="0" xfId="0" applyNumberFormat="1" applyFont="1" applyFill="1" applyBorder="1" applyAlignment="1" applyProtection="1">
      <alignment horizontal="right" vertical="center"/>
      <protection locked="0"/>
    </xf>
    <xf numFmtId="0" fontId="19" fillId="0" borderId="1" xfId="0" applyFont="1" applyFill="1" applyBorder="1" applyAlignment="1">
      <alignment horizontal="center" vertical="center"/>
    </xf>
    <xf numFmtId="183" fontId="19" fillId="0" borderId="1" xfId="0" applyNumberFormat="1" applyFont="1" applyFill="1" applyBorder="1" applyAlignment="1">
      <alignment horizontal="center" vertical="center"/>
    </xf>
    <xf numFmtId="3" fontId="26" fillId="0" borderId="1" xfId="0" applyNumberFormat="1" applyFont="1" applyFill="1" applyBorder="1" applyAlignment="1" applyProtection="1">
      <alignment vertical="center"/>
    </xf>
    <xf numFmtId="3" fontId="26" fillId="2" borderId="1" xfId="0" applyNumberFormat="1" applyFont="1" applyFill="1" applyBorder="1" applyAlignment="1" applyProtection="1">
      <alignment vertical="center"/>
    </xf>
    <xf numFmtId="183" fontId="24" fillId="2" borderId="1" xfId="9" applyNumberFormat="1" applyFont="1" applyFill="1" applyBorder="1" applyAlignment="1">
      <alignment horizontal="right" vertical="center"/>
    </xf>
    <xf numFmtId="0" fontId="0" fillId="0" borderId="0" xfId="0" applyAlignment="1"/>
    <xf numFmtId="3" fontId="22" fillId="0" borderId="1" xfId="0" applyNumberFormat="1" applyFont="1" applyFill="1" applyBorder="1" applyAlignment="1" applyProtection="1">
      <alignment vertical="center"/>
    </xf>
    <xf numFmtId="3" fontId="22" fillId="2" borderId="1" xfId="0" applyNumberFormat="1" applyFont="1" applyFill="1" applyBorder="1" applyAlignment="1" applyProtection="1">
      <alignment horizontal="left" vertical="center" indent="1"/>
    </xf>
    <xf numFmtId="184" fontId="22" fillId="0" borderId="1" xfId="0" applyNumberFormat="1" applyFont="1" applyFill="1" applyBorder="1" applyAlignment="1" applyProtection="1">
      <alignment vertical="center"/>
    </xf>
    <xf numFmtId="3" fontId="22" fillId="0" borderId="1" xfId="0" applyNumberFormat="1" applyFont="1" applyFill="1" applyBorder="1" applyAlignment="1" applyProtection="1">
      <alignment horizontal="left" vertical="center" indent="1"/>
    </xf>
    <xf numFmtId="0" fontId="15" fillId="0" borderId="0" xfId="40" applyFill="1" applyAlignment="1">
      <alignment horizontal="left" vertical="center" wrapText="1"/>
    </xf>
    <xf numFmtId="180" fontId="14" fillId="0" borderId="0" xfId="0" applyNumberFormat="1" applyFont="1" applyFill="1" applyAlignment="1">
      <alignment vertical="center" wrapText="1"/>
    </xf>
    <xf numFmtId="0" fontId="27" fillId="0" borderId="0" xfId="25" applyFont="1" applyFill="1" applyAlignment="1">
      <alignment horizontal="center" vertical="center"/>
    </xf>
    <xf numFmtId="0" fontId="15" fillId="0" borderId="4" xfId="25" applyFill="1" applyBorder="1" applyAlignment="1">
      <alignment horizontal="center" vertical="center" wrapText="1"/>
    </xf>
    <xf numFmtId="49" fontId="18" fillId="0" borderId="1" xfId="0" applyNumberFormat="1" applyFont="1" applyFill="1" applyBorder="1" applyAlignment="1" applyProtection="1">
      <alignment vertical="center"/>
    </xf>
    <xf numFmtId="0" fontId="19" fillId="2" borderId="1" xfId="0" applyFont="1" applyFill="1" applyBorder="1" applyAlignment="1">
      <alignment horizontal="center" vertical="center"/>
    </xf>
    <xf numFmtId="3" fontId="22" fillId="2" borderId="1" xfId="0" applyNumberFormat="1" applyFont="1" applyFill="1" applyBorder="1" applyAlignment="1" applyProtection="1">
      <alignment vertical="center" wrapText="1"/>
    </xf>
    <xf numFmtId="183" fontId="25" fillId="2" borderId="1" xfId="0" applyNumberFormat="1" applyFont="1" applyFill="1" applyBorder="1" applyAlignment="1">
      <alignment horizontal="right" vertical="center"/>
    </xf>
    <xf numFmtId="0" fontId="28" fillId="2" borderId="1" xfId="16" applyFont="1" applyFill="1" applyBorder="1">
      <alignment vertical="center"/>
    </xf>
    <xf numFmtId="0" fontId="22" fillId="2" borderId="1" xfId="16" applyFont="1" applyFill="1" applyBorder="1">
      <alignment vertical="center"/>
    </xf>
    <xf numFmtId="0" fontId="28" fillId="0" borderId="1" xfId="19" applyFont="1" applyFill="1" applyBorder="1">
      <alignment vertical="center"/>
    </xf>
    <xf numFmtId="183" fontId="25" fillId="0" borderId="1" xfId="0" applyNumberFormat="1" applyFont="1" applyFill="1" applyBorder="1" applyAlignment="1">
      <alignment horizontal="right" vertical="center"/>
    </xf>
    <xf numFmtId="0" fontId="22" fillId="0" borderId="1" xfId="19" applyFont="1" applyFill="1" applyBorder="1">
      <alignment vertical="center"/>
    </xf>
    <xf numFmtId="0" fontId="15" fillId="0" borderId="0" xfId="40" applyFill="1" applyAlignment="1">
      <alignment horizontal="left" vertical="center" indent="1"/>
    </xf>
    <xf numFmtId="0" fontId="15" fillId="0" borderId="0" xfId="40" applyFill="1">
      <alignment vertical="center"/>
    </xf>
    <xf numFmtId="0" fontId="29" fillId="0" borderId="0" xfId="25" applyFont="1" applyFill="1" applyBorder="1" applyAlignment="1">
      <alignment horizontal="right" vertical="center"/>
    </xf>
    <xf numFmtId="184" fontId="30" fillId="0" borderId="0" xfId="0" applyNumberFormat="1" applyFont="1" applyFill="1" applyBorder="1" applyAlignment="1" applyProtection="1">
      <alignment horizontal="right" vertical="center"/>
      <protection locked="0"/>
    </xf>
    <xf numFmtId="14" fontId="19" fillId="0" borderId="1" xfId="35" applyNumberFormat="1" applyFont="1" applyFill="1" applyBorder="1" applyAlignment="1" applyProtection="1">
      <alignment horizontal="center" vertical="center"/>
      <protection locked="0"/>
    </xf>
    <xf numFmtId="183" fontId="31" fillId="0" borderId="1" xfId="35" applyNumberFormat="1" applyFont="1" applyFill="1" applyBorder="1" applyAlignment="1" applyProtection="1">
      <alignment horizontal="center" vertical="center" wrapText="1"/>
      <protection locked="0"/>
    </xf>
    <xf numFmtId="0" fontId="19" fillId="0" borderId="1" xfId="42" applyFont="1" applyFill="1" applyBorder="1" applyAlignment="1">
      <alignment vertical="center"/>
    </xf>
    <xf numFmtId="183" fontId="24" fillId="0" borderId="1" xfId="25" applyNumberFormat="1" applyFont="1" applyFill="1" applyBorder="1" applyAlignment="1">
      <alignment horizontal="right" vertical="center"/>
    </xf>
    <xf numFmtId="0" fontId="18" fillId="0" borderId="1" xfId="40" applyFont="1" applyFill="1" applyBorder="1" applyAlignment="1">
      <alignment vertical="center"/>
    </xf>
    <xf numFmtId="183" fontId="22" fillId="0" borderId="1" xfId="0" applyNumberFormat="1" applyFont="1" applyFill="1" applyBorder="1" applyAlignment="1">
      <alignment vertical="center"/>
    </xf>
    <xf numFmtId="0" fontId="18" fillId="0" borderId="1" xfId="40" applyFont="1" applyFill="1" applyBorder="1" applyAlignment="1">
      <alignment horizontal="left" vertical="center" indent="1"/>
    </xf>
    <xf numFmtId="0" fontId="32" fillId="0" borderId="0" xfId="0" applyFont="1" applyFill="1">
      <alignment vertical="center"/>
    </xf>
    <xf numFmtId="0" fontId="29" fillId="0" borderId="0" xfId="0" applyFont="1" applyFill="1">
      <alignment vertical="center"/>
    </xf>
    <xf numFmtId="0" fontId="19" fillId="0" borderId="1" xfId="42" applyFont="1" applyFill="1" applyBorder="1" applyAlignment="1">
      <alignment horizontal="center" vertical="center"/>
    </xf>
    <xf numFmtId="0" fontId="19" fillId="0" borderId="1" xfId="42" applyFont="1" applyFill="1" applyBorder="1" applyAlignment="1">
      <alignment horizontal="right" vertical="center"/>
    </xf>
    <xf numFmtId="181" fontId="22" fillId="0" borderId="1" xfId="0" applyNumberFormat="1" applyFont="1" applyFill="1" applyBorder="1" applyAlignment="1">
      <alignment horizontal="center" vertical="center"/>
    </xf>
    <xf numFmtId="184" fontId="22" fillId="0" borderId="1" xfId="0" applyNumberFormat="1" applyFont="1" applyFill="1" applyBorder="1" applyAlignment="1">
      <alignment vertical="center"/>
    </xf>
    <xf numFmtId="0" fontId="22" fillId="0" borderId="1" xfId="0" applyFont="1" applyFill="1" applyBorder="1" applyAlignment="1">
      <alignment horizontal="center" vertical="center"/>
    </xf>
    <xf numFmtId="183" fontId="14" fillId="0" borderId="0" xfId="42" applyNumberFormat="1" applyFont="1" applyFill="1" applyAlignment="1">
      <alignment horizontal="right"/>
    </xf>
    <xf numFmtId="0" fontId="14" fillId="0" borderId="0" xfId="42" applyFont="1" applyFill="1"/>
    <xf numFmtId="0" fontId="18" fillId="0" borderId="0" xfId="25" applyFont="1" applyFill="1" applyBorder="1" applyAlignment="1">
      <alignment horizontal="right" vertical="center"/>
    </xf>
    <xf numFmtId="0" fontId="31" fillId="0" borderId="1" xfId="25" applyFont="1" applyFill="1" applyBorder="1">
      <alignment vertical="center"/>
    </xf>
    <xf numFmtId="183" fontId="33" fillId="0" borderId="1" xfId="19" applyNumberFormat="1" applyFont="1" applyFill="1" applyBorder="1">
      <alignment vertical="center"/>
    </xf>
    <xf numFmtId="0" fontId="18" fillId="0" borderId="1" xfId="25" applyFont="1" applyFill="1" applyBorder="1">
      <alignment vertical="center"/>
    </xf>
    <xf numFmtId="0" fontId="18" fillId="0" borderId="1" xfId="25" applyFont="1" applyFill="1" applyBorder="1" applyAlignment="1">
      <alignment horizontal="left" vertical="center"/>
    </xf>
    <xf numFmtId="0" fontId="18" fillId="2" borderId="1" xfId="25" applyFont="1" applyFill="1" applyBorder="1">
      <alignment vertical="center"/>
    </xf>
    <xf numFmtId="0" fontId="14" fillId="0" borderId="1" xfId="42" applyFont="1" applyFill="1" applyBorder="1"/>
    <xf numFmtId="0" fontId="0" fillId="0" borderId="0" xfId="19" applyFont="1" applyFill="1" applyBorder="1" applyAlignment="1">
      <alignment horizontal="center" vertical="center" wrapText="1"/>
    </xf>
    <xf numFmtId="0" fontId="34" fillId="0" borderId="0" xfId="0" applyFont="1" applyFill="1" applyAlignment="1">
      <alignment vertical="center"/>
    </xf>
    <xf numFmtId="0" fontId="35" fillId="0" borderId="0" xfId="0" applyFont="1" applyFill="1" applyAlignment="1">
      <alignment vertical="center"/>
    </xf>
    <xf numFmtId="0" fontId="15" fillId="0" borderId="0" xfId="25" applyBorder="1" applyAlignment="1">
      <alignment horizontal="right" vertical="center"/>
    </xf>
    <xf numFmtId="0" fontId="18" fillId="0" borderId="0" xfId="25" applyFont="1" applyBorder="1" applyAlignment="1">
      <alignment horizontal="right" vertical="center"/>
    </xf>
    <xf numFmtId="0" fontId="19" fillId="0" borderId="1" xfId="42" applyFont="1" applyFill="1" applyBorder="1" applyAlignment="1">
      <alignment horizontal="left" vertical="center"/>
    </xf>
    <xf numFmtId="0" fontId="36" fillId="0" borderId="1" xfId="0" applyFont="1" applyFill="1" applyBorder="1" applyAlignment="1">
      <alignment vertical="center"/>
    </xf>
    <xf numFmtId="184" fontId="36" fillId="2" borderId="1" xfId="0" applyNumberFormat="1" applyFont="1" applyFill="1" applyBorder="1" applyAlignment="1">
      <alignment horizontal="right" vertical="center"/>
    </xf>
    <xf numFmtId="49" fontId="37" fillId="0" borderId="1" xfId="0" applyNumberFormat="1" applyFont="1" applyFill="1" applyBorder="1" applyAlignment="1">
      <alignment horizontal="left"/>
    </xf>
    <xf numFmtId="184" fontId="22" fillId="2" borderId="1" xfId="0" applyNumberFormat="1" applyFont="1" applyFill="1" applyBorder="1" applyAlignment="1">
      <alignment horizontal="right" vertical="center"/>
    </xf>
    <xf numFmtId="0" fontId="38" fillId="0" borderId="0" xfId="35" applyFont="1" applyFill="1" applyAlignment="1" applyProtection="1">
      <alignment vertical="center" wrapText="1"/>
      <protection locked="0"/>
    </xf>
    <xf numFmtId="0" fontId="38" fillId="0" borderId="0" xfId="35" applyFill="1" applyAlignment="1" applyProtection="1">
      <alignment vertical="center"/>
      <protection locked="0"/>
    </xf>
    <xf numFmtId="183" fontId="38" fillId="0" borderId="0" xfId="35" applyNumberFormat="1" applyFill="1" applyAlignment="1" applyProtection="1">
      <alignment vertical="center"/>
      <protection locked="0"/>
    </xf>
    <xf numFmtId="0" fontId="18" fillId="2" borderId="0" xfId="16" applyFont="1" applyFill="1" applyBorder="1" applyAlignment="1">
      <alignment horizontal="right" vertical="center"/>
    </xf>
    <xf numFmtId="183" fontId="19" fillId="2" borderId="1" xfId="16" applyNumberFormat="1" applyFont="1" applyFill="1" applyBorder="1" applyAlignment="1">
      <alignment horizontal="center" vertical="center" wrapText="1"/>
    </xf>
    <xf numFmtId="0" fontId="19" fillId="0" borderId="1" xfId="16" applyFont="1" applyFill="1" applyBorder="1" applyAlignment="1">
      <alignment horizontal="center" vertical="center" wrapText="1"/>
    </xf>
    <xf numFmtId="183" fontId="36" fillId="2" borderId="1" xfId="43" applyNumberFormat="1" applyFont="1" applyFill="1" applyBorder="1" applyAlignment="1">
      <alignment horizontal="right" vertical="center"/>
    </xf>
    <xf numFmtId="184" fontId="18" fillId="2" borderId="1" xfId="0" applyNumberFormat="1" applyFont="1" applyFill="1" applyBorder="1" applyAlignment="1" applyProtection="1">
      <alignment horizontal="right" vertical="center"/>
    </xf>
    <xf numFmtId="0" fontId="40" fillId="2" borderId="1" xfId="16" applyFont="1" applyFill="1" applyBorder="1" applyAlignment="1">
      <alignment horizontal="right" vertical="center"/>
    </xf>
    <xf numFmtId="184" fontId="18" fillId="0" borderId="1" xfId="0" applyNumberFormat="1" applyFont="1" applyFill="1" applyBorder="1" applyAlignment="1" applyProtection="1">
      <alignment horizontal="right" vertical="center"/>
    </xf>
    <xf numFmtId="0" fontId="40" fillId="0" borderId="1" xfId="16" applyFont="1" applyFill="1" applyBorder="1" applyAlignment="1">
      <alignment horizontal="right" vertical="center"/>
    </xf>
    <xf numFmtId="0" fontId="28" fillId="0" borderId="1" xfId="16" applyFont="1" applyFill="1" applyBorder="1" applyAlignment="1">
      <alignment horizontal="right" vertical="center"/>
    </xf>
    <xf numFmtId="184" fontId="18" fillId="0" borderId="1" xfId="0" applyNumberFormat="1" applyFont="1" applyFill="1" applyBorder="1" applyAlignment="1" applyProtection="1">
      <alignment horizontal="right" vertical="center"/>
    </xf>
    <xf numFmtId="0" fontId="40" fillId="0" borderId="1" xfId="16" applyFont="1" applyFill="1" applyBorder="1" applyAlignment="1">
      <alignment horizontal="right" vertical="center"/>
    </xf>
    <xf numFmtId="0" fontId="34" fillId="0" borderId="0" xfId="16" applyFont="1" applyFill="1" applyAlignment="1">
      <alignment vertical="center"/>
    </xf>
    <xf numFmtId="0" fontId="35" fillId="0" borderId="0" xfId="16" applyFont="1" applyFill="1" applyAlignment="1">
      <alignment vertical="center"/>
    </xf>
    <xf numFmtId="0" fontId="41" fillId="0" borderId="0" xfId="16" applyFont="1" applyFill="1" applyBorder="1" applyAlignment="1">
      <alignment horizontal="center" vertical="top"/>
    </xf>
    <xf numFmtId="0" fontId="35" fillId="0" borderId="0" xfId="16" applyFont="1" applyFill="1" applyBorder="1" applyAlignment="1">
      <alignment horizontal="right" vertical="top"/>
    </xf>
    <xf numFmtId="183" fontId="19" fillId="0" borderId="1" xfId="35" applyNumberFormat="1" applyFont="1" applyFill="1" applyBorder="1" applyAlignment="1" applyProtection="1">
      <alignment horizontal="center" vertical="center" wrapText="1"/>
      <protection locked="0"/>
    </xf>
    <xf numFmtId="0" fontId="21" fillId="0" borderId="0" xfId="16" applyFont="1" applyFill="1" applyBorder="1" applyAlignment="1">
      <alignment horizontal="center" vertical="center" wrapText="1"/>
    </xf>
    <xf numFmtId="0" fontId="15" fillId="0" borderId="0" xfId="19" applyFill="1">
      <alignment vertical="center"/>
    </xf>
    <xf numFmtId="183" fontId="15" fillId="0" borderId="0" xfId="19" applyNumberFormat="1" applyFill="1">
      <alignment vertical="center"/>
    </xf>
    <xf numFmtId="186" fontId="15" fillId="0" borderId="0" xfId="19" applyNumberFormat="1" applyFill="1">
      <alignment vertical="center"/>
    </xf>
    <xf numFmtId="0" fontId="42" fillId="0" borderId="0" xfId="19" applyFont="1" applyFill="1" applyAlignment="1">
      <alignment horizontal="center" vertical="center"/>
    </xf>
    <xf numFmtId="183" fontId="42" fillId="0" borderId="0" xfId="19" applyNumberFormat="1" applyFont="1" applyFill="1" applyAlignment="1">
      <alignment horizontal="center" vertical="center"/>
    </xf>
    <xf numFmtId="186" fontId="42" fillId="0" borderId="0" xfId="19" applyNumberFormat="1" applyFont="1" applyFill="1" applyAlignment="1">
      <alignment horizontal="center" vertical="center"/>
    </xf>
    <xf numFmtId="0" fontId="19" fillId="0" borderId="1" xfId="35" applyFont="1" applyFill="1" applyBorder="1" applyAlignment="1" applyProtection="1">
      <alignment horizontal="center" vertical="center" wrapText="1"/>
      <protection locked="0"/>
    </xf>
    <xf numFmtId="0" fontId="19" fillId="0" borderId="1" xfId="19" applyFont="1" applyFill="1" applyBorder="1" applyAlignment="1">
      <alignment horizontal="center" vertical="center"/>
    </xf>
    <xf numFmtId="186" fontId="24" fillId="2" borderId="1" xfId="9" applyNumberFormat="1" applyFont="1" applyFill="1" applyBorder="1" applyAlignment="1">
      <alignment horizontal="right" vertical="center"/>
    </xf>
    <xf numFmtId="0" fontId="19" fillId="0" borderId="1" xfId="51" applyFont="1" applyFill="1" applyBorder="1" applyAlignment="1" applyProtection="1">
      <alignment horizontal="left" vertical="center" wrapText="1"/>
      <protection locked="0"/>
    </xf>
    <xf numFmtId="186" fontId="33" fillId="0" borderId="1" xfId="19" applyNumberFormat="1" applyFont="1" applyFill="1" applyBorder="1" applyAlignment="1">
      <alignment horizontal="right" vertical="center"/>
    </xf>
    <xf numFmtId="183" fontId="28" fillId="0" borderId="1" xfId="19" applyNumberFormat="1" applyFont="1" applyFill="1" applyBorder="1" applyAlignment="1">
      <alignment horizontal="right" vertical="center"/>
    </xf>
    <xf numFmtId="186" fontId="28" fillId="0" borderId="1" xfId="19" applyNumberFormat="1" applyFont="1" applyFill="1" applyBorder="1" applyAlignment="1">
      <alignment horizontal="right" vertical="center"/>
    </xf>
    <xf numFmtId="0" fontId="18" fillId="0" borderId="1" xfId="25" applyFont="1" applyFill="1" applyBorder="1" applyAlignment="1">
      <alignment vertical="center"/>
    </xf>
    <xf numFmtId="0" fontId="28" fillId="0" borderId="1" xfId="19" applyFont="1" applyFill="1" applyBorder="1" applyAlignment="1">
      <alignment vertical="center" wrapText="1"/>
    </xf>
    <xf numFmtId="0" fontId="13" fillId="0" borderId="1" xfId="19" applyFont="1" applyFill="1" applyBorder="1">
      <alignment vertical="center"/>
    </xf>
    <xf numFmtId="0" fontId="33" fillId="0" borderId="1" xfId="19" applyFont="1" applyFill="1" applyBorder="1" applyAlignment="1">
      <alignment horizontal="right" vertical="center"/>
    </xf>
    <xf numFmtId="0" fontId="15" fillId="0" borderId="1" xfId="19" applyFill="1" applyBorder="1">
      <alignment vertical="center"/>
    </xf>
    <xf numFmtId="186" fontId="15" fillId="0" borderId="1" xfId="19" applyNumberFormat="1" applyFill="1" applyBorder="1">
      <alignment vertical="center"/>
    </xf>
    <xf numFmtId="184" fontId="18" fillId="0" borderId="1" xfId="25" applyNumberFormat="1" applyFont="1" applyFill="1" applyBorder="1" applyAlignment="1">
      <alignment horizontal="right" vertical="center"/>
    </xf>
    <xf numFmtId="186" fontId="28" fillId="0" borderId="1" xfId="19" applyNumberFormat="1" applyFont="1" applyFill="1" applyBorder="1">
      <alignment vertical="center"/>
    </xf>
    <xf numFmtId="0" fontId="14" fillId="2" borderId="0" xfId="9" applyFont="1" applyFill="1" applyAlignment="1"/>
    <xf numFmtId="0" fontId="15" fillId="2" borderId="0" xfId="9" applyFill="1" applyAlignment="1"/>
    <xf numFmtId="183" fontId="15" fillId="2" borderId="0" xfId="9" applyNumberFormat="1" applyFill="1" applyAlignment="1">
      <alignment horizontal="center" vertical="center"/>
    </xf>
    <xf numFmtId="0" fontId="27" fillId="2" borderId="0" xfId="9" applyFont="1" applyFill="1" applyAlignment="1">
      <alignment horizontal="center" vertical="center"/>
    </xf>
    <xf numFmtId="0" fontId="19" fillId="2" borderId="1" xfId="25" applyFont="1" applyFill="1" applyBorder="1" applyAlignment="1">
      <alignment horizontal="center" vertical="center"/>
    </xf>
    <xf numFmtId="178" fontId="24" fillId="2" borderId="1" xfId="9" applyNumberFormat="1" applyFont="1" applyFill="1" applyBorder="1" applyAlignment="1">
      <alignment horizontal="right" vertical="center"/>
    </xf>
    <xf numFmtId="0" fontId="24" fillId="2" borderId="1" xfId="9" applyNumberFormat="1" applyFont="1" applyFill="1" applyBorder="1" applyAlignment="1">
      <alignment horizontal="right" vertical="center"/>
    </xf>
    <xf numFmtId="0" fontId="18" fillId="2" borderId="1" xfId="9" applyFont="1" applyFill="1" applyBorder="1">
      <alignment vertical="center"/>
    </xf>
    <xf numFmtId="183" fontId="25" fillId="2" borderId="1" xfId="27" applyNumberFormat="1" applyFont="1" applyFill="1" applyBorder="1" applyAlignment="1">
      <alignment horizontal="right" vertical="center"/>
    </xf>
    <xf numFmtId="177" fontId="43" fillId="2" borderId="1" xfId="27" applyNumberFormat="1" applyFont="1" applyFill="1" applyBorder="1" applyAlignment="1">
      <alignment horizontal="right" vertical="center"/>
    </xf>
    <xf numFmtId="183" fontId="14" fillId="2" borderId="1" xfId="27" applyNumberFormat="1" applyFont="1" applyFill="1" applyBorder="1" applyAlignment="1">
      <alignment horizontal="right" vertical="center"/>
    </xf>
    <xf numFmtId="183" fontId="14" fillId="2" borderId="1" xfId="27" applyNumberFormat="1" applyFont="1" applyFill="1" applyBorder="1" applyAlignment="1">
      <alignment horizontal="center" vertical="center"/>
    </xf>
    <xf numFmtId="0" fontId="15" fillId="2" borderId="1" xfId="9" applyFill="1" applyBorder="1">
      <alignment vertical="center"/>
    </xf>
    <xf numFmtId="0" fontId="15" fillId="2" borderId="1" xfId="9" applyFill="1" applyBorder="1" applyAlignment="1">
      <alignment vertical="center"/>
    </xf>
    <xf numFmtId="0" fontId="15" fillId="2" borderId="3" xfId="9" applyFill="1" applyBorder="1" applyAlignment="1"/>
    <xf numFmtId="183" fontId="15" fillId="2" borderId="3" xfId="9" applyNumberFormat="1" applyFill="1" applyBorder="1" applyAlignment="1">
      <alignment horizontal="center" vertical="center"/>
    </xf>
    <xf numFmtId="0" fontId="22" fillId="2" borderId="1" xfId="0" applyFont="1" applyFill="1" applyBorder="1" applyAlignment="1">
      <alignment horizontal="left" vertical="center"/>
    </xf>
    <xf numFmtId="183" fontId="15" fillId="2" borderId="1" xfId="9" applyNumberFormat="1" applyFill="1" applyBorder="1" applyAlignment="1">
      <alignment horizontal="center" vertical="center"/>
    </xf>
    <xf numFmtId="0" fontId="14" fillId="2" borderId="1" xfId="9" applyFont="1" applyFill="1" applyBorder="1" applyAlignment="1"/>
    <xf numFmtId="180" fontId="44" fillId="2" borderId="1" xfId="9" applyNumberFormat="1" applyFont="1" applyFill="1" applyBorder="1" applyAlignment="1">
      <alignment vertical="center"/>
    </xf>
    <xf numFmtId="0" fontId="45" fillId="2" borderId="1" xfId="25" applyFont="1" applyFill="1" applyBorder="1" applyAlignment="1">
      <alignment horizontal="right" vertical="center"/>
    </xf>
    <xf numFmtId="0" fontId="23" fillId="0" borderId="0" xfId="0" applyFont="1" applyFill="1" applyAlignment="1"/>
    <xf numFmtId="184" fontId="25" fillId="2" borderId="0" xfId="0" applyNumberFormat="1" applyFont="1" applyFill="1" applyBorder="1" applyAlignment="1" applyProtection="1">
      <alignment horizontal="right" vertical="center"/>
      <protection locked="0"/>
    </xf>
    <xf numFmtId="0" fontId="31" fillId="2" borderId="1" xfId="25" applyFont="1" applyFill="1" applyBorder="1">
      <alignment vertical="center"/>
    </xf>
    <xf numFmtId="184" fontId="36" fillId="2" borderId="1" xfId="0" applyNumberFormat="1" applyFont="1" applyFill="1" applyBorder="1" applyAlignment="1" applyProtection="1">
      <alignment vertical="center"/>
    </xf>
    <xf numFmtId="183" fontId="23" fillId="0" borderId="0" xfId="0" applyNumberFormat="1" applyFont="1" applyFill="1" applyAlignment="1"/>
    <xf numFmtId="0" fontId="14" fillId="0" borderId="0" xfId="39" applyFont="1" applyFill="1"/>
    <xf numFmtId="180" fontId="14" fillId="0" borderId="0" xfId="39" applyNumberFormat="1" applyFont="1" applyFill="1" applyAlignment="1">
      <alignment vertical="center"/>
    </xf>
    <xf numFmtId="0" fontId="29" fillId="0" borderId="4" xfId="25" applyFont="1" applyFill="1" applyBorder="1" applyAlignment="1">
      <alignment horizontal="center" vertical="center"/>
    </xf>
    <xf numFmtId="0" fontId="19" fillId="0" borderId="1" xfId="39" applyFont="1" applyFill="1" applyBorder="1" applyAlignment="1">
      <alignment horizontal="center" vertical="center"/>
    </xf>
    <xf numFmtId="183" fontId="19" fillId="0" borderId="1" xfId="39" applyNumberFormat="1" applyFont="1" applyFill="1" applyBorder="1" applyAlignment="1">
      <alignment horizontal="center" vertical="center"/>
    </xf>
    <xf numFmtId="0" fontId="19" fillId="0" borderId="1" xfId="39" applyFont="1" applyFill="1" applyBorder="1" applyAlignment="1">
      <alignment horizontal="left" vertical="center"/>
    </xf>
    <xf numFmtId="0" fontId="25" fillId="0" borderId="1" xfId="0" applyNumberFormat="1" applyFont="1" applyFill="1" applyBorder="1" applyAlignment="1" applyProtection="1">
      <alignment horizontal="left" vertical="center"/>
    </xf>
    <xf numFmtId="180" fontId="14" fillId="0" borderId="0" xfId="39" applyNumberFormat="1" applyFont="1" applyFill="1"/>
    <xf numFmtId="0" fontId="14" fillId="2" borderId="0" xfId="36" applyFont="1" applyFill="1" applyAlignment="1">
      <alignment vertical="center"/>
    </xf>
    <xf numFmtId="183" fontId="14" fillId="2" borderId="0" xfId="36" applyNumberFormat="1" applyFont="1" applyFill="1"/>
    <xf numFmtId="180" fontId="14" fillId="2" borderId="0" xfId="36" applyNumberFormat="1" applyFont="1" applyFill="1" applyAlignment="1">
      <alignment vertical="center"/>
    </xf>
    <xf numFmtId="186" fontId="14" fillId="2" borderId="0" xfId="36" applyNumberFormat="1" applyFont="1" applyFill="1"/>
    <xf numFmtId="0" fontId="14" fillId="2" borderId="0" xfId="36" applyFont="1" applyFill="1"/>
    <xf numFmtId="0" fontId="19" fillId="2" borderId="1" xfId="36" applyFont="1" applyFill="1" applyBorder="1" applyAlignment="1">
      <alignment horizontal="center" vertical="center"/>
    </xf>
    <xf numFmtId="0" fontId="47" fillId="2" borderId="1" xfId="25" applyFont="1" applyFill="1" applyBorder="1">
      <alignment vertical="center"/>
    </xf>
    <xf numFmtId="178" fontId="45" fillId="2" borderId="1" xfId="25" applyNumberFormat="1" applyFont="1" applyFill="1" applyBorder="1" applyAlignment="1">
      <alignment horizontal="right" vertical="center"/>
    </xf>
    <xf numFmtId="0" fontId="19" fillId="2" borderId="1" xfId="36" applyFont="1" applyFill="1" applyBorder="1" applyAlignment="1">
      <alignment horizontal="left" vertical="center"/>
    </xf>
    <xf numFmtId="184" fontId="47" fillId="2" borderId="1" xfId="25" applyNumberFormat="1" applyFont="1" applyFill="1" applyBorder="1">
      <alignment vertical="center"/>
    </xf>
    <xf numFmtId="186" fontId="47" fillId="2" borderId="1" xfId="25" applyNumberFormat="1" applyFont="1" applyFill="1" applyBorder="1" applyAlignment="1">
      <alignment horizontal="right" vertical="center"/>
    </xf>
    <xf numFmtId="0" fontId="18" fillId="2" borderId="1" xfId="25" applyFont="1" applyFill="1" applyBorder="1" applyAlignment="1">
      <alignment vertical="center"/>
    </xf>
    <xf numFmtId="184" fontId="18" fillId="2" borderId="1" xfId="25" applyNumberFormat="1" applyFont="1" applyFill="1" applyBorder="1" applyAlignment="1">
      <alignment horizontal="right" vertical="center"/>
    </xf>
    <xf numFmtId="186" fontId="18" fillId="2" borderId="1" xfId="25" applyNumberFormat="1" applyFont="1" applyFill="1" applyBorder="1" applyAlignment="1">
      <alignment horizontal="right" vertical="center"/>
    </xf>
    <xf numFmtId="184" fontId="18" fillId="2" borderId="1" xfId="25" applyNumberFormat="1" applyFont="1" applyFill="1" applyBorder="1" applyAlignment="1">
      <alignment vertical="center"/>
    </xf>
    <xf numFmtId="183" fontId="47" fillId="2" borderId="1" xfId="25" applyNumberFormat="1" applyFont="1" applyFill="1" applyBorder="1">
      <alignment vertical="center"/>
    </xf>
    <xf numFmtId="183" fontId="25" fillId="2" borderId="1" xfId="36" applyNumberFormat="1" applyFont="1" applyFill="1" applyBorder="1" applyAlignment="1">
      <alignment horizontal="right" vertical="center"/>
    </xf>
    <xf numFmtId="0" fontId="14" fillId="2" borderId="1" xfId="36" applyFont="1" applyFill="1" applyBorder="1"/>
    <xf numFmtId="183" fontId="14" fillId="2" borderId="1" xfId="36" applyNumberFormat="1" applyFont="1" applyFill="1" applyBorder="1"/>
    <xf numFmtId="183" fontId="25" fillId="2" borderId="1" xfId="36" applyNumberFormat="1" applyFont="1" applyFill="1" applyBorder="1" applyAlignment="1">
      <alignment horizontal="right"/>
    </xf>
    <xf numFmtId="0" fontId="28" fillId="2" borderId="1" xfId="19" applyFont="1" applyFill="1" applyBorder="1">
      <alignment vertical="center"/>
    </xf>
    <xf numFmtId="183" fontId="4" fillId="2" borderId="0" xfId="25" applyNumberFormat="1" applyFont="1" applyFill="1" applyAlignment="1">
      <alignment horizontal="left" vertical="center"/>
    </xf>
    <xf numFmtId="186" fontId="4" fillId="2" borderId="0" xfId="25" applyNumberFormat="1" applyFont="1" applyFill="1" applyAlignment="1">
      <alignment horizontal="left" vertical="center"/>
    </xf>
    <xf numFmtId="0" fontId="15" fillId="2" borderId="0" xfId="25" applyFill="1" applyBorder="1" applyAlignment="1">
      <alignment horizontal="center" vertical="center"/>
    </xf>
    <xf numFmtId="183" fontId="15" fillId="2" borderId="0" xfId="25" applyNumberFormat="1" applyFill="1" applyBorder="1" applyAlignment="1">
      <alignment horizontal="center" vertical="center"/>
    </xf>
    <xf numFmtId="186" fontId="15" fillId="2" borderId="0" xfId="25" applyNumberFormat="1" applyFill="1" applyBorder="1" applyAlignment="1">
      <alignment horizontal="center" vertical="center"/>
    </xf>
    <xf numFmtId="3" fontId="22" fillId="2" borderId="0" xfId="0" applyNumberFormat="1" applyFont="1" applyFill="1" applyBorder="1" applyAlignment="1" applyProtection="1">
      <alignment horizontal="right" vertical="center"/>
    </xf>
    <xf numFmtId="186" fontId="45" fillId="2" borderId="1" xfId="25" applyNumberFormat="1" applyFont="1" applyFill="1" applyBorder="1" applyAlignment="1">
      <alignment horizontal="right" vertical="center"/>
    </xf>
    <xf numFmtId="0" fontId="15" fillId="0" borderId="0" xfId="25" applyFont="1" applyFill="1">
      <alignment vertical="center"/>
    </xf>
    <xf numFmtId="186" fontId="47" fillId="2" borderId="1" xfId="25" applyNumberFormat="1" applyFont="1" applyFill="1" applyBorder="1">
      <alignment vertical="center"/>
    </xf>
    <xf numFmtId="183" fontId="18" fillId="2" borderId="1" xfId="25" applyNumberFormat="1" applyFont="1" applyFill="1" applyBorder="1" applyAlignment="1">
      <alignment horizontal="right" vertical="center"/>
    </xf>
    <xf numFmtId="183" fontId="18" fillId="2" borderId="1" xfId="25" applyNumberFormat="1" applyFont="1" applyFill="1" applyBorder="1" applyAlignment="1">
      <alignment vertical="center"/>
    </xf>
    <xf numFmtId="186" fontId="18" fillId="2" borderId="1" xfId="25" applyNumberFormat="1" applyFont="1" applyFill="1" applyBorder="1" applyAlignment="1">
      <alignment vertical="center"/>
    </xf>
    <xf numFmtId="186" fontId="25" fillId="2" borderId="1" xfId="36" applyNumberFormat="1" applyFont="1" applyFill="1" applyBorder="1" applyAlignment="1">
      <alignment horizontal="right" vertical="center"/>
    </xf>
    <xf numFmtId="186" fontId="14" fillId="2" borderId="0" xfId="36" applyNumberFormat="1" applyFont="1" applyFill="1" applyAlignment="1">
      <alignment vertical="center"/>
    </xf>
    <xf numFmtId="0" fontId="15" fillId="0" borderId="0" xfId="40" applyFill="1" applyAlignment="1">
      <alignment horizontal="left" vertical="center" indent="2"/>
    </xf>
    <xf numFmtId="0" fontId="29" fillId="0" borderId="0" xfId="25" applyFont="1" applyFill="1" applyBorder="1" applyAlignment="1">
      <alignment horizontal="left" vertical="center" indent="2"/>
    </xf>
    <xf numFmtId="184" fontId="48" fillId="0" borderId="0" xfId="0" applyNumberFormat="1" applyFont="1" applyFill="1" applyBorder="1" applyAlignment="1" applyProtection="1">
      <alignment horizontal="right" vertical="center"/>
      <protection locked="0"/>
    </xf>
    <xf numFmtId="183" fontId="36" fillId="0" borderId="1" xfId="25" applyNumberFormat="1" applyFont="1" applyFill="1" applyBorder="1">
      <alignment vertical="center"/>
    </xf>
    <xf numFmtId="183" fontId="22" fillId="2" borderId="1" xfId="25" applyNumberFormat="1" applyFont="1" applyFill="1" applyBorder="1">
      <alignment vertical="center"/>
    </xf>
    <xf numFmtId="185" fontId="30" fillId="0" borderId="1" xfId="40" applyNumberFormat="1" applyFont="1" applyFill="1" applyBorder="1" applyAlignment="1">
      <alignment vertical="center"/>
    </xf>
    <xf numFmtId="185" fontId="30" fillId="0" borderId="6" xfId="40" applyNumberFormat="1" applyFont="1" applyFill="1" applyBorder="1" applyAlignment="1">
      <alignment vertical="center"/>
    </xf>
    <xf numFmtId="187" fontId="15" fillId="0" borderId="0" xfId="40" applyNumberFormat="1" applyFill="1">
      <alignment vertical="center"/>
    </xf>
    <xf numFmtId="183" fontId="31" fillId="0" borderId="6" xfId="35" applyNumberFormat="1" applyFont="1" applyFill="1" applyBorder="1" applyAlignment="1" applyProtection="1">
      <alignment horizontal="center" vertical="center" wrapText="1"/>
      <protection locked="0"/>
    </xf>
    <xf numFmtId="0" fontId="15" fillId="0" borderId="4" xfId="25" applyFill="1" applyBorder="1" applyAlignment="1">
      <alignment vertical="center"/>
    </xf>
    <xf numFmtId="184" fontId="47" fillId="0" borderId="1" xfId="25" applyNumberFormat="1" applyFont="1" applyFill="1" applyBorder="1">
      <alignment vertical="center"/>
    </xf>
    <xf numFmtId="184" fontId="18" fillId="0" borderId="1" xfId="25" applyNumberFormat="1" applyFont="1" applyFill="1" applyBorder="1">
      <alignment vertical="center"/>
    </xf>
    <xf numFmtId="184" fontId="14" fillId="0" borderId="0" xfId="42" applyNumberFormat="1" applyFont="1" applyFill="1"/>
    <xf numFmtId="0" fontId="29" fillId="0" borderId="0" xfId="25" applyFont="1" applyFill="1" applyBorder="1" applyAlignment="1">
      <alignment horizontal="left" vertical="center" wrapText="1"/>
    </xf>
    <xf numFmtId="0" fontId="25" fillId="0" borderId="0" xfId="0" applyFont="1" applyFill="1" applyAlignment="1">
      <alignment vertical="center"/>
    </xf>
    <xf numFmtId="184" fontId="49" fillId="2" borderId="0" xfId="0" applyNumberFormat="1" applyFont="1" applyFill="1" applyAlignment="1">
      <alignment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4" fontId="50" fillId="2" borderId="0" xfId="25" applyNumberFormat="1" applyFont="1" applyFill="1" applyAlignment="1">
      <alignment horizontal="center" vertical="center"/>
    </xf>
    <xf numFmtId="184" fontId="51" fillId="0" borderId="1" xfId="42" applyNumberFormat="1" applyFont="1" applyFill="1" applyBorder="1" applyAlignment="1">
      <alignment horizontal="center" vertical="center"/>
    </xf>
    <xf numFmtId="0" fontId="31" fillId="0" borderId="1" xfId="51" applyFont="1" applyFill="1" applyBorder="1" applyAlignment="1" applyProtection="1">
      <alignment horizontal="left" vertical="center" wrapText="1"/>
      <protection locked="0"/>
    </xf>
    <xf numFmtId="0" fontId="31" fillId="0" borderId="1" xfId="51" applyFont="1" applyFill="1" applyBorder="1" applyAlignment="1" applyProtection="1">
      <alignment horizontal="right" vertical="center" wrapText="1"/>
      <protection locked="0"/>
    </xf>
    <xf numFmtId="184" fontId="25" fillId="0" borderId="1" xfId="0" applyNumberFormat="1" applyFont="1" applyFill="1" applyBorder="1" applyAlignment="1"/>
    <xf numFmtId="0" fontId="25" fillId="0" borderId="0" xfId="0" applyFont="1" applyFill="1" applyBorder="1" applyAlignment="1">
      <alignment vertical="center"/>
    </xf>
    <xf numFmtId="0" fontId="15" fillId="0" borderId="0" xfId="25" applyFill="1" applyAlignment="1">
      <alignment horizontal="left" vertical="center"/>
    </xf>
    <xf numFmtId="0" fontId="15" fillId="0" borderId="0" xfId="25" applyFill="1">
      <alignment vertical="center"/>
    </xf>
    <xf numFmtId="178" fontId="15" fillId="0" borderId="0" xfId="25" applyNumberFormat="1" applyFill="1">
      <alignment vertical="center"/>
    </xf>
    <xf numFmtId="183" fontId="15" fillId="0" borderId="0" xfId="25" applyNumberFormat="1" applyFill="1">
      <alignment vertical="center"/>
    </xf>
    <xf numFmtId="184" fontId="15" fillId="0" borderId="0" xfId="25" applyNumberFormat="1" applyFill="1">
      <alignment vertical="center"/>
    </xf>
    <xf numFmtId="186" fontId="15" fillId="0" borderId="0" xfId="25" applyNumberFormat="1" applyFill="1">
      <alignment vertical="center"/>
    </xf>
    <xf numFmtId="0" fontId="53" fillId="0" borderId="0" xfId="25" applyFont="1" applyFill="1" applyAlignment="1">
      <alignment horizontal="center" vertical="center"/>
    </xf>
    <xf numFmtId="178" fontId="53" fillId="0" borderId="0" xfId="25" applyNumberFormat="1" applyFont="1" applyFill="1" applyAlignment="1">
      <alignment horizontal="center" vertical="center"/>
    </xf>
    <xf numFmtId="183" fontId="33" fillId="2" borderId="1" xfId="19" applyNumberFormat="1" applyFont="1" applyFill="1" applyBorder="1">
      <alignment vertical="center"/>
    </xf>
    <xf numFmtId="0" fontId="19" fillId="2" borderId="1" xfId="51" applyFont="1" applyFill="1" applyBorder="1" applyAlignment="1" applyProtection="1">
      <alignment horizontal="left" vertical="center" wrapText="1"/>
      <protection locked="0"/>
    </xf>
    <xf numFmtId="178" fontId="47" fillId="0" borderId="1" xfId="25" applyNumberFormat="1" applyFont="1" applyFill="1" applyBorder="1">
      <alignment vertical="center"/>
    </xf>
    <xf numFmtId="183" fontId="28" fillId="2" borderId="1" xfId="19" applyNumberFormat="1" applyFont="1" applyFill="1" applyBorder="1" applyAlignment="1">
      <alignment horizontal="right" vertical="center"/>
    </xf>
    <xf numFmtId="178" fontId="18" fillId="2" borderId="1" xfId="25" applyNumberFormat="1" applyFont="1" applyFill="1" applyBorder="1" applyAlignment="1">
      <alignment horizontal="right" vertical="center"/>
    </xf>
    <xf numFmtId="183" fontId="53" fillId="0" borderId="0" xfId="25" applyNumberFormat="1" applyFont="1" applyFill="1" applyAlignment="1">
      <alignment horizontal="center" vertical="center"/>
    </xf>
    <xf numFmtId="184" fontId="53" fillId="0" borderId="0" xfId="25" applyNumberFormat="1" applyFont="1" applyFill="1" applyAlignment="1">
      <alignment horizontal="center" vertical="center"/>
    </xf>
    <xf numFmtId="186" fontId="28" fillId="2" borderId="0" xfId="19" applyNumberFormat="1" applyFont="1" applyFill="1" applyBorder="1" applyAlignment="1">
      <alignment horizontal="right" vertical="center"/>
    </xf>
    <xf numFmtId="184" fontId="33" fillId="2" borderId="1" xfId="19" applyNumberFormat="1" applyFont="1" applyFill="1" applyBorder="1">
      <alignment vertical="center"/>
    </xf>
    <xf numFmtId="178" fontId="47" fillId="2" borderId="1" xfId="25" applyNumberFormat="1" applyFont="1" applyFill="1" applyBorder="1">
      <alignment vertical="center"/>
    </xf>
    <xf numFmtId="184" fontId="28" fillId="2" borderId="1" xfId="19" applyNumberFormat="1" applyFont="1" applyFill="1" applyBorder="1" applyAlignment="1">
      <alignment horizontal="right" vertical="center"/>
    </xf>
    <xf numFmtId="186" fontId="15" fillId="0" borderId="0" xfId="25" applyNumberFormat="1" applyFill="1" applyAlignment="1">
      <alignment horizontal="left" vertical="center"/>
    </xf>
    <xf numFmtId="188" fontId="57" fillId="0" borderId="0" xfId="29" applyNumberFormat="1" applyFont="1" applyBorder="1" applyAlignment="1">
      <alignment vertical="center"/>
    </xf>
    <xf numFmtId="41" fontId="58" fillId="2" borderId="0" xfId="11" applyFont="1" applyFill="1" applyBorder="1" applyAlignment="1">
      <alignment vertical="center"/>
    </xf>
    <xf numFmtId="41" fontId="58" fillId="0" borderId="0" xfId="11" applyFont="1" applyFill="1" applyBorder="1" applyAlignment="1">
      <alignment vertical="center"/>
    </xf>
    <xf numFmtId="188" fontId="57" fillId="0" borderId="0" xfId="29" applyNumberFormat="1" applyFont="1" applyAlignment="1">
      <alignment vertical="center"/>
    </xf>
    <xf numFmtId="41" fontId="57" fillId="0" borderId="0" xfId="11" applyFont="1" applyAlignment="1">
      <alignment vertical="center"/>
    </xf>
    <xf numFmtId="186" fontId="57" fillId="0" borderId="0" xfId="29" applyNumberFormat="1" applyFont="1" applyAlignment="1">
      <alignment vertical="center"/>
    </xf>
    <xf numFmtId="0" fontId="4" fillId="0" borderId="0" xfId="25" applyFont="1" applyFill="1" applyAlignment="1">
      <alignment vertical="center"/>
    </xf>
    <xf numFmtId="186" fontId="4" fillId="0" borderId="0" xfId="25" applyNumberFormat="1" applyFont="1" applyFill="1" applyAlignment="1">
      <alignment vertical="center"/>
    </xf>
    <xf numFmtId="41" fontId="57" fillId="0" borderId="0" xfId="11" applyFont="1" applyFill="1" applyBorder="1" applyAlignment="1" applyProtection="1">
      <alignment horizontal="center" vertical="center"/>
    </xf>
    <xf numFmtId="186" fontId="43" fillId="3" borderId="0" xfId="29" applyNumberFormat="1" applyFont="1" applyFill="1" applyBorder="1" applyAlignment="1" applyProtection="1">
      <alignment horizontal="right" vertical="center"/>
    </xf>
    <xf numFmtId="188" fontId="60" fillId="3" borderId="1" xfId="42" applyNumberFormat="1" applyFont="1" applyFill="1" applyBorder="1" applyAlignment="1" applyProtection="1">
      <alignment horizontal="center" vertical="center"/>
    </xf>
    <xf numFmtId="41" fontId="60" fillId="3" borderId="1" xfId="11" applyFont="1" applyFill="1" applyBorder="1" applyAlignment="1" applyProtection="1">
      <alignment horizontal="center" vertical="center"/>
    </xf>
    <xf numFmtId="186" fontId="60" fillId="2" borderId="1" xfId="29" applyNumberFormat="1" applyFont="1" applyFill="1" applyBorder="1" applyAlignment="1">
      <alignment horizontal="center" vertical="center" wrapText="1"/>
    </xf>
    <xf numFmtId="188" fontId="19" fillId="3" borderId="1" xfId="42" applyNumberFormat="1" applyFont="1" applyFill="1" applyBorder="1" applyAlignment="1" applyProtection="1">
      <alignment horizontal="left" vertical="center" wrapText="1"/>
    </xf>
    <xf numFmtId="184" fontId="24" fillId="2" borderId="1" xfId="11" applyNumberFormat="1" applyFont="1" applyFill="1" applyBorder="1" applyAlignment="1" applyProtection="1">
      <alignment horizontal="right" vertical="center"/>
    </xf>
    <xf numFmtId="186" fontId="24" fillId="2" borderId="1" xfId="29" applyNumberFormat="1" applyFont="1" applyFill="1" applyBorder="1" applyAlignment="1" applyProtection="1">
      <alignment horizontal="right" vertical="center"/>
    </xf>
    <xf numFmtId="188" fontId="25" fillId="0" borderId="1" xfId="42" applyNumberFormat="1" applyFont="1" applyFill="1" applyBorder="1" applyAlignment="1" applyProtection="1">
      <alignment horizontal="left" vertical="center" wrapText="1" indent="2"/>
    </xf>
    <xf numFmtId="184" fontId="25" fillId="2" borderId="1" xfId="11" applyNumberFormat="1" applyFont="1" applyFill="1" applyBorder="1" applyAlignment="1" applyProtection="1">
      <alignment horizontal="right" vertical="center"/>
    </xf>
    <xf numFmtId="186" fontId="25" fillId="2" borderId="1" xfId="29" applyNumberFormat="1" applyFont="1" applyFill="1" applyBorder="1" applyAlignment="1" applyProtection="1">
      <alignment horizontal="right" vertical="center"/>
    </xf>
    <xf numFmtId="43" fontId="58" fillId="0" borderId="0" xfId="11" applyNumberFormat="1" applyFont="1" applyFill="1" applyBorder="1" applyAlignment="1">
      <alignment vertical="center"/>
    </xf>
    <xf numFmtId="188" fontId="19" fillId="0" borderId="1" xfId="42" applyNumberFormat="1" applyFont="1" applyFill="1" applyBorder="1" applyAlignment="1" applyProtection="1">
      <alignment horizontal="left" vertical="center" wrapText="1"/>
    </xf>
    <xf numFmtId="186" fontId="57" fillId="0" borderId="0" xfId="11" applyNumberFormat="1" applyFont="1" applyAlignment="1">
      <alignment vertical="center"/>
    </xf>
    <xf numFmtId="41" fontId="57" fillId="2" borderId="0" xfId="11" applyFont="1" applyFill="1" applyAlignment="1">
      <alignment vertical="center"/>
    </xf>
    <xf numFmtId="186" fontId="57" fillId="2" borderId="0" xfId="29" applyNumberFormat="1" applyFont="1" applyFill="1" applyAlignment="1">
      <alignment vertical="center"/>
    </xf>
    <xf numFmtId="0" fontId="45" fillId="0" borderId="0" xfId="25" applyFont="1" applyFill="1" applyAlignment="1">
      <alignment vertical="center"/>
    </xf>
    <xf numFmtId="41" fontId="57" fillId="2" borderId="0" xfId="11" applyFont="1" applyFill="1" applyBorder="1" applyAlignment="1" applyProtection="1">
      <alignment horizontal="center" vertical="center"/>
    </xf>
    <xf numFmtId="186" fontId="43" fillId="2" borderId="0" xfId="29" applyNumberFormat="1" applyFont="1" applyFill="1" applyBorder="1" applyAlignment="1" applyProtection="1">
      <alignment horizontal="right" vertical="center"/>
    </xf>
    <xf numFmtId="41" fontId="60" fillId="2" borderId="1" xfId="11" applyFont="1" applyFill="1" applyBorder="1" applyAlignment="1" applyProtection="1">
      <alignment horizontal="center" vertical="center"/>
    </xf>
    <xf numFmtId="188" fontId="25" fillId="0" borderId="1" xfId="42" applyNumberFormat="1" applyFont="1" applyFill="1" applyBorder="1" applyAlignment="1" applyProtection="1">
      <alignment horizontal="left" vertical="center" wrapText="1" indent="1"/>
    </xf>
    <xf numFmtId="176" fontId="57" fillId="0" borderId="0" xfId="29" applyNumberFormat="1" applyFont="1" applyBorder="1" applyAlignment="1">
      <alignment vertical="center"/>
    </xf>
    <xf numFmtId="180" fontId="79" fillId="0" borderId="1" xfId="0" applyNumberFormat="1" applyFont="1" applyFill="1" applyBorder="1" applyAlignment="1">
      <alignment vertical="center"/>
    </xf>
    <xf numFmtId="3" fontId="80" fillId="0" borderId="1" xfId="0" applyNumberFormat="1" applyFont="1" applyFill="1" applyBorder="1" applyAlignment="1" applyProtection="1">
      <alignment vertical="center"/>
    </xf>
    <xf numFmtId="183" fontId="84" fillId="0" borderId="0" xfId="0" applyNumberFormat="1" applyFont="1" applyFill="1" applyAlignment="1"/>
    <xf numFmtId="0" fontId="79" fillId="0" borderId="1" xfId="51" applyFont="1" applyFill="1" applyBorder="1" applyAlignment="1" applyProtection="1">
      <alignment horizontal="left" vertical="center" wrapText="1"/>
      <protection locked="0"/>
    </xf>
    <xf numFmtId="187" fontId="85" fillId="0" borderId="1" xfId="2" applyNumberFormat="1" applyFont="1" applyFill="1" applyBorder="1">
      <alignment vertical="center"/>
    </xf>
    <xf numFmtId="0" fontId="78" fillId="0" borderId="1" xfId="19" applyFont="1" applyFill="1" applyBorder="1">
      <alignment vertical="center"/>
    </xf>
    <xf numFmtId="187" fontId="78" fillId="0" borderId="1" xfId="2" applyNumberFormat="1" applyFont="1" applyFill="1" applyBorder="1" applyAlignment="1">
      <alignment horizontal="right" vertical="center"/>
    </xf>
    <xf numFmtId="49" fontId="87" fillId="0" borderId="1" xfId="0" applyNumberFormat="1" applyFont="1" applyFill="1" applyBorder="1" applyAlignment="1" applyProtection="1">
      <alignment vertical="center"/>
    </xf>
    <xf numFmtId="0" fontId="64" fillId="0" borderId="0" xfId="19" applyFont="1" applyFill="1">
      <alignment vertical="center"/>
    </xf>
    <xf numFmtId="187" fontId="15" fillId="0" borderId="0" xfId="19" applyNumberFormat="1" applyFill="1">
      <alignment vertical="center"/>
    </xf>
    <xf numFmtId="186" fontId="19" fillId="0" borderId="1" xfId="35" applyNumberFormat="1" applyFont="1" applyFill="1" applyBorder="1" applyAlignment="1" applyProtection="1">
      <alignment horizontal="center" vertical="center" wrapText="1"/>
      <protection locked="0"/>
    </xf>
    <xf numFmtId="0" fontId="84" fillId="0" borderId="0" xfId="0" applyFont="1" applyFill="1" applyAlignment="1"/>
    <xf numFmtId="0" fontId="19" fillId="0" borderId="1" xfId="25" applyFont="1" applyFill="1" applyBorder="1" applyAlignment="1">
      <alignment horizontal="center" vertical="center"/>
    </xf>
    <xf numFmtId="178" fontId="19" fillId="0" borderId="1" xfId="35" applyNumberFormat="1" applyFont="1" applyFill="1" applyBorder="1" applyAlignment="1" applyProtection="1">
      <alignment horizontal="center" vertical="center" wrapText="1"/>
      <protection locked="0"/>
    </xf>
    <xf numFmtId="184" fontId="19" fillId="0" borderId="1" xfId="35" applyNumberFormat="1" applyFont="1" applyFill="1" applyBorder="1" applyAlignment="1" applyProtection="1">
      <alignment horizontal="center" vertical="center" wrapText="1"/>
      <protection locked="0"/>
    </xf>
    <xf numFmtId="0" fontId="19" fillId="0" borderId="1" xfId="36" applyFont="1" applyFill="1" applyBorder="1" applyAlignment="1">
      <alignment horizontal="center" vertical="center"/>
    </xf>
    <xf numFmtId="0" fontId="14" fillId="0" borderId="0" xfId="36" applyFont="1" applyFill="1"/>
    <xf numFmtId="186" fontId="14" fillId="0" borderId="0" xfId="36" applyNumberFormat="1" applyFont="1" applyFill="1"/>
    <xf numFmtId="3" fontId="80" fillId="2" borderId="1" xfId="0" applyNumberFormat="1" applyFont="1" applyFill="1" applyBorder="1" applyAlignment="1" applyProtection="1">
      <alignment vertical="center"/>
    </xf>
    <xf numFmtId="183" fontId="25" fillId="0" borderId="1" xfId="27" applyNumberFormat="1" applyFont="1" applyFill="1" applyBorder="1" applyAlignment="1">
      <alignment horizontal="right" vertical="center"/>
    </xf>
    <xf numFmtId="0" fontId="19" fillId="0" borderId="1" xfId="0" applyFont="1" applyFill="1" applyBorder="1" applyAlignment="1">
      <alignment horizontal="left" vertical="center"/>
    </xf>
    <xf numFmtId="183" fontId="24" fillId="0" borderId="1" xfId="0" applyNumberFormat="1" applyFont="1" applyFill="1" applyBorder="1" applyAlignment="1">
      <alignment horizontal="right" vertical="center"/>
    </xf>
    <xf numFmtId="183" fontId="18" fillId="2" borderId="16" xfId="25" applyNumberFormat="1" applyFont="1" applyFill="1" applyBorder="1">
      <alignment vertical="center"/>
    </xf>
    <xf numFmtId="186" fontId="18" fillId="2" borderId="16" xfId="25" applyNumberFormat="1" applyFont="1" applyFill="1" applyBorder="1">
      <alignment vertical="center"/>
    </xf>
    <xf numFmtId="0" fontId="28" fillId="0" borderId="16" xfId="19" applyFont="1" applyFill="1" applyBorder="1">
      <alignment vertical="center"/>
    </xf>
    <xf numFmtId="183" fontId="28" fillId="2" borderId="16" xfId="19" applyNumberFormat="1" applyFont="1" applyFill="1" applyBorder="1" applyAlignment="1">
      <alignment horizontal="right" vertical="center"/>
    </xf>
    <xf numFmtId="0" fontId="18" fillId="2" borderId="16" xfId="25" applyFont="1" applyFill="1" applyBorder="1" applyAlignment="1">
      <alignment vertical="center"/>
    </xf>
    <xf numFmtId="184" fontId="18" fillId="2" borderId="16" xfId="25" applyNumberFormat="1" applyFont="1" applyFill="1" applyBorder="1" applyAlignment="1">
      <alignment horizontal="right" vertical="center"/>
    </xf>
    <xf numFmtId="178" fontId="18" fillId="2" borderId="16" xfId="25" applyNumberFormat="1" applyFont="1" applyFill="1" applyBorder="1" applyAlignment="1">
      <alignment horizontal="right" vertical="center"/>
    </xf>
    <xf numFmtId="186" fontId="18" fillId="2" borderId="16" xfId="25" applyNumberFormat="1" applyFont="1" applyFill="1" applyBorder="1" applyAlignment="1">
      <alignment horizontal="right" vertical="center"/>
    </xf>
    <xf numFmtId="183" fontId="18" fillId="2" borderId="16" xfId="25" applyNumberFormat="1" applyFont="1" applyFill="1" applyBorder="1" applyAlignment="1">
      <alignment vertical="center"/>
    </xf>
    <xf numFmtId="184" fontId="18" fillId="2" borderId="16" xfId="25" applyNumberFormat="1" applyFont="1" applyFill="1" applyBorder="1" applyAlignment="1">
      <alignment vertical="center"/>
    </xf>
    <xf numFmtId="0" fontId="18" fillId="0" borderId="16" xfId="25" applyFont="1" applyFill="1" applyBorder="1" applyAlignment="1">
      <alignment vertical="center"/>
    </xf>
    <xf numFmtId="0" fontId="28" fillId="0" borderId="16" xfId="19" applyFont="1" applyFill="1" applyBorder="1" applyAlignment="1">
      <alignment vertical="center" wrapText="1"/>
    </xf>
    <xf numFmtId="49" fontId="18" fillId="0" borderId="16" xfId="0" applyNumberFormat="1" applyFont="1" applyFill="1" applyBorder="1" applyAlignment="1" applyProtection="1">
      <alignment vertical="center"/>
    </xf>
    <xf numFmtId="49" fontId="54" fillId="0" borderId="16" xfId="0" applyNumberFormat="1" applyFont="1" applyFill="1" applyBorder="1" applyAlignment="1" applyProtection="1">
      <alignment vertical="center"/>
    </xf>
    <xf numFmtId="0" fontId="18" fillId="2" borderId="16" xfId="25" applyFont="1" applyFill="1" applyBorder="1">
      <alignment vertical="center"/>
    </xf>
    <xf numFmtId="186" fontId="18" fillId="0" borderId="16" xfId="25" applyNumberFormat="1" applyFont="1" applyFill="1" applyBorder="1" applyAlignment="1">
      <alignment horizontal="right" vertical="center"/>
    </xf>
    <xf numFmtId="0" fontId="55" fillId="0" borderId="16" xfId="19" applyFont="1" applyFill="1" applyBorder="1">
      <alignment vertical="center"/>
    </xf>
    <xf numFmtId="184" fontId="28" fillId="2" borderId="16" xfId="19" applyNumberFormat="1" applyFont="1" applyFill="1" applyBorder="1" applyAlignment="1">
      <alignment horizontal="right" vertical="center"/>
    </xf>
    <xf numFmtId="0" fontId="56" fillId="0" borderId="16" xfId="19" applyFont="1" applyFill="1" applyBorder="1">
      <alignment vertical="center"/>
    </xf>
    <xf numFmtId="0" fontId="19" fillId="2" borderId="16" xfId="51" applyFont="1" applyFill="1" applyBorder="1" applyAlignment="1" applyProtection="1">
      <alignment horizontal="left" vertical="center" wrapText="1"/>
      <protection locked="0"/>
    </xf>
    <xf numFmtId="183" fontId="33" fillId="2" borderId="16" xfId="19" applyNumberFormat="1" applyFont="1" applyFill="1" applyBorder="1">
      <alignment vertical="center"/>
    </xf>
    <xf numFmtId="178" fontId="45" fillId="2" borderId="16" xfId="25" applyNumberFormat="1" applyFont="1" applyFill="1" applyBorder="1" applyAlignment="1">
      <alignment horizontal="right" vertical="center"/>
    </xf>
    <xf numFmtId="0" fontId="45" fillId="2" borderId="16" xfId="25" applyFont="1" applyFill="1" applyBorder="1" applyAlignment="1">
      <alignment horizontal="right" vertical="center"/>
    </xf>
    <xf numFmtId="184" fontId="33" fillId="2" borderId="16" xfId="19" applyNumberFormat="1" applyFont="1" applyFill="1" applyBorder="1">
      <alignment vertical="center"/>
    </xf>
    <xf numFmtId="186" fontId="45" fillId="2" borderId="16" xfId="25" applyNumberFormat="1" applyFont="1" applyFill="1" applyBorder="1" applyAlignment="1">
      <alignment horizontal="right" vertical="center"/>
    </xf>
    <xf numFmtId="0" fontId="28" fillId="2" borderId="16" xfId="16" applyFont="1" applyFill="1" applyBorder="1">
      <alignment vertical="center"/>
    </xf>
    <xf numFmtId="183" fontId="28" fillId="2" borderId="16" xfId="16" applyNumberFormat="1" applyFont="1" applyFill="1" applyBorder="1">
      <alignment vertical="center"/>
    </xf>
    <xf numFmtId="184" fontId="28" fillId="2" borderId="16" xfId="16" applyNumberFormat="1" applyFont="1" applyFill="1" applyBorder="1">
      <alignment vertical="center"/>
    </xf>
    <xf numFmtId="184" fontId="18" fillId="0" borderId="16" xfId="25" applyNumberFormat="1" applyFont="1" applyFill="1" applyBorder="1" applyAlignment="1">
      <alignment horizontal="right" vertical="center"/>
    </xf>
    <xf numFmtId="183" fontId="18" fillId="2" borderId="16" xfId="25" applyNumberFormat="1" applyFont="1" applyFill="1" applyBorder="1" applyAlignment="1">
      <alignment horizontal="right" vertical="center"/>
    </xf>
    <xf numFmtId="184" fontId="18" fillId="2" borderId="16" xfId="25" applyNumberFormat="1" applyFont="1" applyFill="1" applyBorder="1">
      <alignment vertical="center"/>
    </xf>
    <xf numFmtId="0" fontId="15" fillId="2" borderId="16" xfId="25" applyFill="1" applyBorder="1">
      <alignment vertical="center"/>
    </xf>
    <xf numFmtId="186" fontId="15" fillId="2" borderId="16" xfId="25" applyNumberFormat="1" applyFill="1" applyBorder="1">
      <alignment vertical="center"/>
    </xf>
    <xf numFmtId="183" fontId="36" fillId="0" borderId="16" xfId="25" applyNumberFormat="1" applyFont="1" applyFill="1" applyBorder="1">
      <alignment vertical="center"/>
    </xf>
    <xf numFmtId="183" fontId="22" fillId="2" borderId="16" xfId="25" applyNumberFormat="1" applyFont="1" applyFill="1" applyBorder="1">
      <alignment vertical="center"/>
    </xf>
    <xf numFmtId="0" fontId="19" fillId="0" borderId="16" xfId="43" applyFont="1" applyFill="1" applyBorder="1" applyAlignment="1">
      <alignment horizontal="center" vertical="center"/>
    </xf>
    <xf numFmtId="183" fontId="19" fillId="0" borderId="16" xfId="35" applyNumberFormat="1" applyFont="1" applyFill="1" applyBorder="1" applyAlignment="1" applyProtection="1">
      <alignment horizontal="center" vertical="center" wrapText="1"/>
      <protection locked="0"/>
    </xf>
    <xf numFmtId="0" fontId="29" fillId="0" borderId="16" xfId="0" applyFont="1" applyFill="1" applyBorder="1" applyAlignment="1">
      <alignment vertical="center"/>
    </xf>
    <xf numFmtId="184" fontId="22" fillId="0" borderId="16" xfId="0" applyNumberFormat="1" applyFont="1" applyFill="1" applyBorder="1" applyAlignment="1" applyProtection="1">
      <alignment vertical="center"/>
    </xf>
    <xf numFmtId="184" fontId="29" fillId="0" borderId="16" xfId="0" applyNumberFormat="1" applyFont="1" applyFill="1" applyBorder="1" applyAlignment="1" applyProtection="1">
      <alignment horizontal="left" vertical="center"/>
      <protection locked="0"/>
    </xf>
    <xf numFmtId="186" fontId="29" fillId="0" borderId="16" xfId="0" applyNumberFormat="1" applyFont="1" applyFill="1" applyBorder="1" applyAlignment="1" applyProtection="1">
      <alignment horizontal="left" vertical="center"/>
      <protection locked="0"/>
    </xf>
    <xf numFmtId="0" fontId="29" fillId="0" borderId="16" xfId="0" applyFont="1" applyFill="1" applyBorder="1" applyAlignment="1">
      <alignment horizontal="left" vertical="center"/>
    </xf>
    <xf numFmtId="0" fontId="19" fillId="0" borderId="16" xfId="42" applyFont="1" applyFill="1" applyBorder="1" applyAlignment="1">
      <alignment horizontal="center" vertical="center"/>
    </xf>
    <xf numFmtId="0" fontId="31" fillId="0" borderId="16" xfId="25" applyFont="1" applyFill="1" applyBorder="1">
      <alignment vertical="center"/>
    </xf>
    <xf numFmtId="183" fontId="33" fillId="0" borderId="16" xfId="19" applyNumberFormat="1" applyFont="1" applyFill="1" applyBorder="1">
      <alignment vertical="center"/>
    </xf>
    <xf numFmtId="0" fontId="18" fillId="0" borderId="16" xfId="25" applyFont="1" applyFill="1" applyBorder="1">
      <alignment vertical="center"/>
    </xf>
    <xf numFmtId="183" fontId="25" fillId="0" borderId="16" xfId="42" applyNumberFormat="1" applyFont="1" applyFill="1" applyBorder="1" applyAlignment="1">
      <alignment horizontal="right" vertical="center"/>
    </xf>
    <xf numFmtId="0" fontId="18" fillId="0" borderId="16" xfId="25" applyFont="1" applyFill="1" applyBorder="1" applyAlignment="1">
      <alignment horizontal="left" vertical="center"/>
    </xf>
    <xf numFmtId="185" fontId="18" fillId="0" borderId="16" xfId="25" applyNumberFormat="1" applyFont="1" applyFill="1" applyBorder="1" applyAlignment="1">
      <alignment horizontal="left" vertical="center"/>
    </xf>
    <xf numFmtId="185" fontId="18" fillId="0" borderId="16" xfId="25" applyNumberFormat="1" applyFont="1" applyFill="1" applyBorder="1" applyAlignment="1">
      <alignment vertical="center"/>
    </xf>
    <xf numFmtId="0" fontId="14" fillId="0" borderId="16" xfId="42" applyFont="1" applyFill="1" applyBorder="1"/>
    <xf numFmtId="0" fontId="19" fillId="0" borderId="16" xfId="0" applyFont="1" applyFill="1" applyBorder="1" applyAlignment="1">
      <alignment horizontal="center" vertical="center" wrapText="1"/>
    </xf>
    <xf numFmtId="180" fontId="79" fillId="0" borderId="16" xfId="0" applyNumberFormat="1" applyFont="1" applyFill="1" applyBorder="1" applyAlignment="1">
      <alignment vertical="center" wrapText="1"/>
    </xf>
    <xf numFmtId="183" fontId="82" fillId="0" borderId="16" xfId="0" applyNumberFormat="1" applyFont="1" applyFill="1" applyBorder="1" applyAlignment="1">
      <alignment horizontal="right" vertical="center"/>
    </xf>
    <xf numFmtId="3" fontId="83" fillId="0" borderId="16" xfId="0" applyNumberFormat="1" applyFont="1" applyFill="1" applyBorder="1" applyAlignment="1" applyProtection="1">
      <alignment vertical="center"/>
    </xf>
    <xf numFmtId="0" fontId="83" fillId="0" borderId="16" xfId="0" applyFont="1" applyFill="1" applyBorder="1" applyAlignment="1">
      <alignment vertical="center"/>
    </xf>
    <xf numFmtId="3" fontId="83" fillId="0" borderId="16" xfId="0" applyNumberFormat="1" applyFont="1" applyFill="1" applyBorder="1" applyAlignment="1" applyProtection="1">
      <alignment horizontal="left" vertical="center"/>
    </xf>
    <xf numFmtId="0" fontId="83" fillId="0" borderId="16" xfId="0" applyFont="1" applyFill="1" applyBorder="1" applyAlignment="1">
      <alignment horizontal="left" vertical="center"/>
    </xf>
    <xf numFmtId="183" fontId="14" fillId="0" borderId="1" xfId="27" applyNumberFormat="1" applyFont="1" applyFill="1" applyBorder="1" applyAlignment="1">
      <alignment horizontal="center" vertical="center"/>
    </xf>
    <xf numFmtId="0" fontId="18" fillId="0" borderId="1" xfId="9" applyFont="1" applyFill="1" applyBorder="1">
      <alignment vertical="center"/>
    </xf>
    <xf numFmtId="3" fontId="22" fillId="0" borderId="1" xfId="0" applyNumberFormat="1" applyFont="1" applyFill="1" applyBorder="1" applyAlignment="1" applyProtection="1">
      <alignment horizontal="left" vertical="center" wrapText="1" indent="1"/>
    </xf>
    <xf numFmtId="0" fontId="22" fillId="0" borderId="16" xfId="16" applyFont="1" applyFill="1" applyBorder="1" applyAlignment="1">
      <alignment vertical="center"/>
    </xf>
    <xf numFmtId="0" fontId="88" fillId="0" borderId="0" xfId="16" applyFont="1" applyFill="1" applyAlignment="1">
      <alignment vertical="center"/>
    </xf>
    <xf numFmtId="49" fontId="88" fillId="0" borderId="16" xfId="0" applyNumberFormat="1" applyFont="1" applyFill="1" applyBorder="1" applyAlignment="1" applyProtection="1">
      <alignment vertical="center"/>
    </xf>
    <xf numFmtId="184" fontId="88" fillId="0" borderId="16" xfId="0" applyNumberFormat="1" applyFont="1" applyFill="1" applyBorder="1" applyAlignment="1" applyProtection="1">
      <alignment horizontal="right" vertical="center"/>
    </xf>
    <xf numFmtId="0" fontId="89" fillId="0" borderId="0" xfId="16" applyFont="1" applyFill="1" applyBorder="1" applyAlignment="1">
      <alignment horizontal="center" vertical="center" wrapText="1"/>
    </xf>
    <xf numFmtId="0" fontId="1" fillId="0" borderId="0" xfId="50" applyFont="1" applyAlignment="1">
      <alignment horizontal="center" vertical="center"/>
    </xf>
    <xf numFmtId="0" fontId="3" fillId="0" borderId="0" xfId="50" applyAlignment="1">
      <alignment horizontal="center" vertical="center"/>
    </xf>
    <xf numFmtId="0" fontId="6" fillId="0" borderId="0" xfId="50" applyFont="1" applyBorder="1" applyAlignment="1">
      <alignment horizontal="center" vertical="center" wrapText="1"/>
    </xf>
    <xf numFmtId="184" fontId="9" fillId="0" borderId="1" xfId="0" applyNumberFormat="1" applyFont="1" applyFill="1" applyBorder="1" applyAlignment="1"/>
    <xf numFmtId="58" fontId="3" fillId="0" borderId="0" xfId="49" applyNumberFormat="1">
      <alignment vertical="center"/>
    </xf>
    <xf numFmtId="0" fontId="14" fillId="2" borderId="0" xfId="37" applyFont="1" applyFill="1">
      <alignment vertical="center"/>
    </xf>
    <xf numFmtId="0" fontId="19" fillId="2" borderId="0" xfId="17" applyFont="1" applyFill="1" applyBorder="1" applyAlignment="1">
      <alignment horizontal="center" vertical="center"/>
    </xf>
    <xf numFmtId="0" fontId="19" fillId="2" borderId="4" xfId="17" applyFont="1" applyFill="1" applyBorder="1" applyAlignment="1">
      <alignment vertical="center"/>
    </xf>
    <xf numFmtId="0" fontId="18" fillId="2" borderId="0" xfId="25" applyFont="1" applyFill="1" applyBorder="1" applyAlignment="1">
      <alignment horizontal="right" vertical="center"/>
    </xf>
    <xf numFmtId="0" fontId="19" fillId="2" borderId="16" xfId="25" applyFont="1" applyFill="1" applyBorder="1" applyAlignment="1">
      <alignment horizontal="center" vertical="center"/>
    </xf>
    <xf numFmtId="183" fontId="19" fillId="2" borderId="16" xfId="35" applyNumberFormat="1" applyFont="1" applyFill="1" applyBorder="1" applyAlignment="1" applyProtection="1">
      <alignment horizontal="center" vertical="center" wrapText="1"/>
      <protection locked="0"/>
    </xf>
    <xf numFmtId="0" fontId="19" fillId="2" borderId="16" xfId="35" applyFont="1" applyFill="1" applyBorder="1" applyAlignment="1" applyProtection="1">
      <alignment horizontal="center" vertical="center" wrapText="1"/>
      <protection locked="0"/>
    </xf>
    <xf numFmtId="0" fontId="19" fillId="2" borderId="16" xfId="17" applyFont="1" applyFill="1" applyBorder="1" applyAlignment="1">
      <alignment horizontal="center" vertical="center"/>
    </xf>
    <xf numFmtId="184" fontId="24" fillId="2" borderId="16" xfId="0" applyNumberFormat="1" applyFont="1" applyFill="1" applyBorder="1" applyAlignment="1" applyProtection="1">
      <alignment vertical="center"/>
    </xf>
    <xf numFmtId="183" fontId="24" fillId="2" borderId="16" xfId="27" applyNumberFormat="1" applyFont="1" applyFill="1" applyBorder="1" applyAlignment="1">
      <alignment horizontal="right" vertical="center"/>
    </xf>
    <xf numFmtId="186" fontId="91" fillId="2" borderId="16" xfId="25" applyNumberFormat="1" applyFont="1" applyFill="1" applyBorder="1">
      <alignment vertical="center"/>
    </xf>
    <xf numFmtId="0" fontId="19" fillId="2" borderId="16" xfId="17" applyFont="1" applyFill="1" applyBorder="1" applyAlignment="1">
      <alignment horizontal="left" vertical="center"/>
    </xf>
    <xf numFmtId="184" fontId="22" fillId="2" borderId="16" xfId="0" applyNumberFormat="1" applyFont="1" applyFill="1" applyBorder="1" applyAlignment="1" applyProtection="1">
      <alignment vertical="center"/>
    </xf>
    <xf numFmtId="183" fontId="25" fillId="2" borderId="16" xfId="27" applyNumberFormat="1" applyFont="1" applyFill="1" applyBorder="1" applyAlignment="1">
      <alignment horizontal="right" vertical="center"/>
    </xf>
    <xf numFmtId="183" fontId="18" fillId="2" borderId="16" xfId="25" applyNumberFormat="1" applyFont="1" applyFill="1" applyBorder="1" applyAlignment="1">
      <alignment horizontal="left" vertical="center" indent="1"/>
    </xf>
    <xf numFmtId="183" fontId="18" fillId="2" borderId="16" xfId="25" applyNumberFormat="1" applyFont="1" applyFill="1" applyBorder="1" applyAlignment="1">
      <alignment horizontal="left" vertical="center" wrapText="1" indent="1"/>
    </xf>
    <xf numFmtId="0" fontId="17" fillId="2" borderId="16" xfId="37" applyFont="1" applyFill="1" applyBorder="1" applyAlignment="1">
      <alignment horizontal="center" vertical="center"/>
    </xf>
    <xf numFmtId="0" fontId="92" fillId="2" borderId="16" xfId="37" applyFont="1" applyFill="1" applyBorder="1" applyAlignment="1">
      <alignment horizontal="center" vertical="center"/>
    </xf>
    <xf numFmtId="0" fontId="93" fillId="2" borderId="16" xfId="17" applyFont="1" applyFill="1" applyBorder="1" applyAlignment="1">
      <alignment horizontal="left" vertical="center"/>
    </xf>
    <xf numFmtId="0" fontId="25" fillId="2" borderId="0" xfId="37" applyFont="1" applyFill="1">
      <alignment vertical="center"/>
    </xf>
    <xf numFmtId="0" fontId="14" fillId="2" borderId="0" xfId="37" applyFont="1" applyFill="1" applyAlignment="1">
      <alignment vertical="center"/>
    </xf>
    <xf numFmtId="0" fontId="15" fillId="0" borderId="0" xfId="41" applyAlignment="1">
      <alignment vertical="center"/>
    </xf>
    <xf numFmtId="0" fontId="15" fillId="0" borderId="0" xfId="41" applyBorder="1" applyAlignment="1">
      <alignment horizontal="right" vertical="center" wrapText="1"/>
    </xf>
    <xf numFmtId="0" fontId="15" fillId="0" borderId="0" xfId="41" applyFill="1" applyAlignment="1">
      <alignment vertical="center"/>
    </xf>
    <xf numFmtId="0" fontId="15" fillId="0" borderId="0" xfId="41" applyBorder="1" applyAlignment="1">
      <alignment vertical="center" wrapText="1"/>
    </xf>
    <xf numFmtId="0" fontId="15" fillId="0" borderId="0" xfId="41"/>
    <xf numFmtId="0" fontId="15" fillId="0" borderId="16" xfId="41" applyBorder="1" applyAlignment="1">
      <alignment horizontal="center" vertical="center"/>
    </xf>
    <xf numFmtId="0" fontId="91" fillId="0" borderId="16" xfId="41" applyFont="1" applyBorder="1" applyAlignment="1">
      <alignment vertical="center"/>
    </xf>
    <xf numFmtId="184" fontId="91" fillId="0" borderId="16" xfId="41" applyNumberFormat="1" applyFont="1" applyBorder="1" applyAlignment="1">
      <alignment vertical="center"/>
    </xf>
    <xf numFmtId="0" fontId="15" fillId="0" borderId="16" xfId="41" applyBorder="1" applyAlignment="1">
      <alignment vertical="center"/>
    </xf>
    <xf numFmtId="184" fontId="15" fillId="0" borderId="16" xfId="41" applyNumberFormat="1" applyBorder="1" applyAlignment="1">
      <alignment vertical="center"/>
    </xf>
    <xf numFmtId="0" fontId="91" fillId="0" borderId="16" xfId="41" applyFont="1" applyBorder="1" applyAlignment="1">
      <alignment horizontal="center" vertical="center"/>
    </xf>
    <xf numFmtId="184" fontId="91" fillId="0" borderId="16" xfId="41" applyNumberFormat="1" applyFont="1" applyFill="1" applyBorder="1" applyAlignment="1">
      <alignment vertical="center"/>
    </xf>
    <xf numFmtId="0" fontId="15" fillId="0" borderId="16" xfId="41" applyBorder="1" applyAlignment="1">
      <alignment horizontal="left" vertical="center"/>
    </xf>
    <xf numFmtId="184" fontId="15" fillId="0" borderId="16" xfId="41" applyNumberFormat="1" applyFill="1" applyBorder="1" applyAlignment="1">
      <alignment vertical="center"/>
    </xf>
    <xf numFmtId="0" fontId="91" fillId="0" borderId="16" xfId="41" applyFont="1" applyBorder="1" applyAlignment="1">
      <alignment horizontal="left" vertical="center"/>
    </xf>
    <xf numFmtId="0" fontId="15" fillId="0" borderId="16" xfId="41" applyFill="1" applyBorder="1" applyAlignment="1">
      <alignment vertical="center"/>
    </xf>
    <xf numFmtId="0" fontId="4" fillId="0" borderId="16" xfId="41" applyFont="1" applyBorder="1" applyAlignment="1">
      <alignment horizontal="center" vertical="center"/>
    </xf>
    <xf numFmtId="0" fontId="4" fillId="0" borderId="0" xfId="41" applyFont="1" applyAlignment="1">
      <alignment vertical="center"/>
    </xf>
    <xf numFmtId="0" fontId="4" fillId="0" borderId="16" xfId="41" applyFont="1" applyFill="1" applyBorder="1" applyAlignment="1">
      <alignment horizontal="center" vertical="center"/>
    </xf>
    <xf numFmtId="188" fontId="59" fillId="3" borderId="0" xfId="29" quotePrefix="1" applyNumberFormat="1" applyFont="1" applyFill="1" applyAlignment="1" applyProtection="1">
      <alignment horizontal="center" vertical="center"/>
    </xf>
    <xf numFmtId="188" fontId="59" fillId="3" borderId="0" xfId="29" applyNumberFormat="1" applyFont="1" applyFill="1" applyAlignment="1" applyProtection="1">
      <alignment horizontal="center" vertical="center"/>
    </xf>
    <xf numFmtId="186" fontId="59" fillId="3" borderId="0" xfId="29" applyNumberFormat="1" applyFont="1" applyFill="1" applyAlignment="1" applyProtection="1">
      <alignment horizontal="center" vertical="center"/>
    </xf>
    <xf numFmtId="188" fontId="29" fillId="0" borderId="5" xfId="29" applyNumberFormat="1" applyFont="1" applyBorder="1" applyAlignment="1">
      <alignment horizontal="left" vertical="center" wrapText="1"/>
    </xf>
    <xf numFmtId="188" fontId="29" fillId="0" borderId="5" xfId="29" applyNumberFormat="1" applyFont="1" applyBorder="1" applyAlignment="1">
      <alignment horizontal="left" vertical="center"/>
    </xf>
    <xf numFmtId="186" fontId="29" fillId="0" borderId="5" xfId="29" applyNumberFormat="1" applyFont="1" applyBorder="1" applyAlignment="1">
      <alignment horizontal="left" vertical="center"/>
    </xf>
    <xf numFmtId="0" fontId="4" fillId="0" borderId="0" xfId="25" applyFont="1" applyFill="1" applyAlignment="1">
      <alignment horizontal="left" vertical="center"/>
    </xf>
    <xf numFmtId="0" fontId="52" fillId="0" borderId="0" xfId="25" applyFont="1" applyFill="1" applyAlignment="1">
      <alignment horizontal="center" vertical="center"/>
    </xf>
    <xf numFmtId="0" fontId="15" fillId="2" borderId="5" xfId="25" applyFont="1" applyFill="1" applyBorder="1" applyAlignment="1">
      <alignment horizontal="left" vertical="center" wrapText="1"/>
    </xf>
    <xf numFmtId="0" fontId="0" fillId="2" borderId="5" xfId="25" applyFont="1" applyFill="1" applyBorder="1" applyAlignment="1">
      <alignment horizontal="left" vertical="center" wrapText="1"/>
    </xf>
    <xf numFmtId="184" fontId="4" fillId="0" borderId="0" xfId="25" applyNumberFormat="1" applyFont="1" applyFill="1" applyAlignment="1">
      <alignment horizontal="left" vertical="center"/>
    </xf>
    <xf numFmtId="0" fontId="16" fillId="0" borderId="0" xfId="25" applyFont="1" applyFill="1" applyAlignment="1">
      <alignment horizontal="center" vertical="center"/>
    </xf>
    <xf numFmtId="184" fontId="16" fillId="0" borderId="0" xfId="25" applyNumberFormat="1" applyFont="1" applyFill="1" applyAlignment="1">
      <alignment horizontal="center" vertical="center"/>
    </xf>
    <xf numFmtId="0" fontId="15" fillId="0" borderId="4" xfId="25" applyFill="1" applyBorder="1" applyAlignment="1">
      <alignment horizontal="right"/>
    </xf>
    <xf numFmtId="184" fontId="15" fillId="0" borderId="4" xfId="25" applyNumberFormat="1" applyFill="1" applyBorder="1" applyAlignment="1">
      <alignment horizontal="right"/>
    </xf>
    <xf numFmtId="0" fontId="15" fillId="0" borderId="5" xfId="25" applyFill="1" applyBorder="1" applyAlignment="1">
      <alignment vertical="center" wrapText="1"/>
    </xf>
    <xf numFmtId="184" fontId="15" fillId="0" borderId="5" xfId="25" applyNumberFormat="1" applyFill="1" applyBorder="1" applyAlignment="1">
      <alignment vertical="center" wrapText="1"/>
    </xf>
    <xf numFmtId="0" fontId="29" fillId="2" borderId="5" xfId="25" applyFont="1" applyFill="1" applyBorder="1" applyAlignment="1">
      <alignment horizontal="left" vertical="center" wrapText="1"/>
    </xf>
    <xf numFmtId="0" fontId="29" fillId="0" borderId="0" xfId="25" applyFont="1" applyFill="1" applyBorder="1" applyAlignment="1">
      <alignment horizontal="center" vertical="center"/>
    </xf>
    <xf numFmtId="14" fontId="19" fillId="0" borderId="1" xfId="35" applyNumberFormat="1" applyFont="1" applyFill="1" applyBorder="1" applyAlignment="1" applyProtection="1">
      <alignment horizontal="center" vertical="center"/>
      <protection locked="0"/>
    </xf>
    <xf numFmtId="0" fontId="31" fillId="0" borderId="16" xfId="25" applyFont="1" applyFill="1" applyBorder="1" applyAlignment="1">
      <alignment horizontal="left" vertical="center"/>
    </xf>
    <xf numFmtId="0" fontId="18" fillId="0" borderId="16" xfId="25" applyFont="1" applyFill="1" applyBorder="1" applyAlignment="1">
      <alignment horizontal="center" vertical="center"/>
    </xf>
    <xf numFmtId="0" fontId="18" fillId="0" borderId="0" xfId="40" applyFont="1" applyFill="1" applyBorder="1" applyAlignment="1">
      <alignment horizontal="left" vertical="center" wrapText="1"/>
    </xf>
    <xf numFmtId="0" fontId="4" fillId="2" borderId="0" xfId="25" applyFont="1" applyFill="1" applyAlignment="1">
      <alignment horizontal="left" vertical="center"/>
    </xf>
    <xf numFmtId="0" fontId="16" fillId="2" borderId="0" xfId="25" applyFont="1" applyFill="1" applyAlignment="1">
      <alignment horizontal="center" vertical="center"/>
    </xf>
    <xf numFmtId="0" fontId="15" fillId="2" borderId="4" xfId="25" applyFill="1" applyBorder="1" applyAlignment="1">
      <alignment horizontal="center" vertical="center"/>
    </xf>
    <xf numFmtId="0" fontId="15" fillId="2" borderId="0" xfId="25" applyFill="1" applyAlignment="1">
      <alignment horizontal="left" vertical="center" wrapText="1"/>
    </xf>
    <xf numFmtId="0" fontId="9" fillId="0" borderId="0" xfId="25" applyFont="1" applyFill="1" applyAlignment="1">
      <alignment horizontal="left" vertical="center"/>
    </xf>
    <xf numFmtId="0" fontId="46" fillId="0" borderId="0" xfId="25" applyFont="1" applyFill="1" applyAlignment="1">
      <alignment horizontal="center" vertical="center"/>
    </xf>
    <xf numFmtId="0" fontId="29" fillId="0" borderId="0" xfId="25" applyFont="1" applyFill="1" applyAlignment="1">
      <alignment horizontal="left" vertical="center" wrapText="1"/>
    </xf>
    <xf numFmtId="0" fontId="18" fillId="2" borderId="4" xfId="9" applyFont="1" applyFill="1" applyBorder="1" applyAlignment="1">
      <alignment horizontal="right" vertical="center"/>
    </xf>
    <xf numFmtId="0" fontId="15" fillId="2" borderId="0" xfId="9" applyFill="1" applyAlignment="1">
      <alignment horizontal="left" vertical="center" wrapText="1"/>
    </xf>
    <xf numFmtId="184" fontId="19" fillId="2" borderId="0" xfId="17" applyNumberFormat="1" applyFont="1" applyFill="1" applyBorder="1" applyAlignment="1">
      <alignment horizontal="center" vertical="center"/>
    </xf>
    <xf numFmtId="0" fontId="19" fillId="2" borderId="0" xfId="17" applyFont="1" applyFill="1" applyBorder="1" applyAlignment="1">
      <alignment horizontal="center" vertical="center"/>
    </xf>
    <xf numFmtId="0" fontId="15" fillId="2" borderId="0" xfId="9" applyFont="1" applyFill="1" applyAlignment="1">
      <alignment horizontal="left" vertical="center" wrapText="1"/>
    </xf>
    <xf numFmtId="0" fontId="15" fillId="0" borderId="4" xfId="25" applyBorder="1" applyAlignment="1">
      <alignment horizontal="right" vertical="center"/>
    </xf>
    <xf numFmtId="0" fontId="15" fillId="0" borderId="5" xfId="19" applyFont="1" applyFill="1" applyBorder="1" applyAlignment="1">
      <alignment horizontal="left" vertical="center" wrapText="1"/>
    </xf>
    <xf numFmtId="0" fontId="0" fillId="0" borderId="5" xfId="19" applyFont="1" applyFill="1" applyBorder="1" applyAlignment="1">
      <alignment horizontal="left" vertical="center" wrapText="1"/>
    </xf>
    <xf numFmtId="0" fontId="15" fillId="0" borderId="4" xfId="16" applyFill="1" applyBorder="1" applyAlignment="1">
      <alignment horizontal="right" vertical="center"/>
    </xf>
    <xf numFmtId="0" fontId="37" fillId="0" borderId="5" xfId="16" applyFont="1" applyFill="1" applyBorder="1" applyAlignment="1">
      <alignment horizontal="left" vertical="center" wrapText="1"/>
    </xf>
    <xf numFmtId="0" fontId="22" fillId="0" borderId="0" xfId="16" applyFont="1" applyFill="1" applyAlignment="1">
      <alignment horizontal="left" vertical="center" wrapText="1"/>
    </xf>
    <xf numFmtId="0" fontId="0" fillId="0" borderId="0" xfId="16" applyFont="1" applyFill="1" applyAlignment="1">
      <alignment horizontal="left" vertical="center" wrapText="1"/>
    </xf>
    <xf numFmtId="0" fontId="19" fillId="2" borderId="1" xfId="16" applyFont="1" applyFill="1" applyBorder="1" applyAlignment="1">
      <alignment horizontal="center" vertical="center" wrapText="1"/>
    </xf>
    <xf numFmtId="0" fontId="39" fillId="0" borderId="0" xfId="16" applyFont="1" applyFill="1" applyBorder="1" applyAlignment="1">
      <alignment horizontal="center" vertical="center"/>
    </xf>
    <xf numFmtId="0" fontId="15" fillId="2" borderId="4" xfId="16" applyFill="1" applyBorder="1" applyAlignment="1">
      <alignment horizontal="center" vertical="center"/>
    </xf>
    <xf numFmtId="183" fontId="19" fillId="2" borderId="1" xfId="16" applyNumberFormat="1" applyFont="1" applyFill="1" applyBorder="1" applyAlignment="1">
      <alignment horizontal="center" vertical="center" wrapText="1"/>
    </xf>
    <xf numFmtId="0" fontId="35" fillId="0" borderId="0" xfId="0" applyFont="1" applyFill="1" applyBorder="1" applyAlignment="1">
      <alignment horizontal="center" vertical="center"/>
    </xf>
    <xf numFmtId="0" fontId="15" fillId="2" borderId="0" xfId="19" applyFont="1" applyFill="1" applyAlignment="1">
      <alignment horizontal="left" vertical="center" wrapText="1"/>
    </xf>
    <xf numFmtId="0" fontId="0" fillId="2" borderId="0" xfId="19" applyFont="1" applyFill="1" applyAlignment="1">
      <alignment horizontal="left" vertical="center" wrapText="1"/>
    </xf>
    <xf numFmtId="0" fontId="15" fillId="0" borderId="4" xfId="25" applyFill="1" applyBorder="1" applyAlignment="1">
      <alignment horizontal="center" vertical="center"/>
    </xf>
    <xf numFmtId="0" fontId="18" fillId="2" borderId="0" xfId="19" applyFont="1" applyFill="1" applyAlignment="1">
      <alignment horizontal="left" vertical="center" wrapText="1"/>
    </xf>
    <xf numFmtId="183" fontId="31" fillId="0" borderId="1" xfId="35" applyNumberFormat="1" applyFont="1" applyFill="1" applyBorder="1" applyAlignment="1" applyProtection="1">
      <alignment horizontal="center" vertical="center" wrapText="1"/>
      <protection locked="0"/>
    </xf>
    <xf numFmtId="0" fontId="15" fillId="2" borderId="5" xfId="40" applyFill="1" applyBorder="1" applyAlignment="1">
      <alignment horizontal="left" vertical="center" wrapText="1"/>
    </xf>
    <xf numFmtId="0" fontId="15" fillId="0" borderId="0" xfId="40" applyFill="1" applyAlignment="1">
      <alignment horizontal="left" vertical="center" wrapText="1"/>
    </xf>
    <xf numFmtId="0" fontId="15" fillId="2" borderId="0" xfId="40" applyFill="1" applyAlignment="1">
      <alignment horizontal="left" vertical="center" wrapText="1"/>
    </xf>
    <xf numFmtId="0" fontId="15" fillId="0" borderId="5" xfId="41" applyBorder="1" applyAlignment="1">
      <alignment horizontal="left" vertical="center"/>
    </xf>
    <xf numFmtId="0" fontId="15" fillId="0" borderId="5" xfId="41" applyBorder="1" applyAlignment="1">
      <alignment horizontal="left"/>
    </xf>
    <xf numFmtId="0" fontId="6" fillId="0" borderId="0" xfId="50" applyFont="1" applyBorder="1" applyAlignment="1">
      <alignment vertical="center" wrapText="1"/>
    </xf>
    <xf numFmtId="0" fontId="12" fillId="0" borderId="1" xfId="50" applyFont="1" applyBorder="1" applyAlignment="1">
      <alignment horizontal="center" vertical="center" wrapText="1"/>
    </xf>
    <xf numFmtId="0" fontId="5" fillId="0" borderId="0" xfId="50" applyFont="1" applyBorder="1" applyAlignment="1">
      <alignment horizontal="center" vertical="center" wrapText="1"/>
    </xf>
    <xf numFmtId="0" fontId="6" fillId="0" borderId="2" xfId="50" applyFont="1" applyBorder="1" applyAlignment="1">
      <alignment vertical="center" wrapText="1"/>
    </xf>
    <xf numFmtId="0" fontId="5" fillId="0" borderId="0" xfId="34" applyFont="1" applyBorder="1" applyAlignment="1">
      <alignment horizontal="center" vertical="center" wrapText="1"/>
    </xf>
    <xf numFmtId="0" fontId="6" fillId="0" borderId="0" xfId="34" applyFont="1" applyBorder="1" applyAlignment="1">
      <alignment horizontal="right" vertical="center" wrapText="1"/>
    </xf>
    <xf numFmtId="0" fontId="6" fillId="0" borderId="0" xfId="34" applyFont="1" applyBorder="1" applyAlignment="1">
      <alignment vertical="center" wrapText="1"/>
    </xf>
    <xf numFmtId="0" fontId="5" fillId="0" borderId="0" xfId="49" applyFont="1" applyBorder="1" applyAlignment="1">
      <alignment horizontal="center" vertical="center" wrapText="1"/>
    </xf>
    <xf numFmtId="0" fontId="6" fillId="0" borderId="0" xfId="49" applyFont="1" applyBorder="1" applyAlignment="1">
      <alignment horizontal="right" vertical="center" wrapText="1"/>
    </xf>
    <xf numFmtId="0" fontId="6" fillId="0" borderId="0" xfId="49" applyFont="1" applyBorder="1" applyAlignment="1">
      <alignment vertical="center" wrapText="1"/>
    </xf>
    <xf numFmtId="0" fontId="16" fillId="0" borderId="0" xfId="41" applyFont="1" applyAlignment="1">
      <alignment horizontal="center" vertical="center" wrapText="1"/>
    </xf>
    <xf numFmtId="0" fontId="16" fillId="0" borderId="0" xfId="41" applyFont="1" applyAlignment="1">
      <alignment horizontal="center" vertical="center"/>
    </xf>
    <xf numFmtId="0" fontId="16" fillId="0" borderId="0" xfId="41" applyFont="1" applyAlignment="1">
      <alignment horizontal="center" wrapText="1"/>
    </xf>
    <xf numFmtId="0" fontId="16" fillId="0" borderId="0" xfId="41" applyFont="1" applyAlignment="1">
      <alignment horizontal="center"/>
    </xf>
  </cellXfs>
  <cellStyles count="69">
    <cellStyle name="百分比 2" xfId="4"/>
    <cellStyle name="标题 1 2" xfId="7"/>
    <cellStyle name="标题 2 2" xfId="21"/>
    <cellStyle name="标题 3 2" xfId="22"/>
    <cellStyle name="标题 4 2" xfId="23"/>
    <cellStyle name="标题 5" xfId="3"/>
    <cellStyle name="差 2" xfId="24"/>
    <cellStyle name="常规" xfId="0" builtinId="0"/>
    <cellStyle name="常规 10" xfId="17"/>
    <cellStyle name="常规 10 2" xfId="20"/>
    <cellStyle name="常规 2" xfId="25"/>
    <cellStyle name="常规 2 2" xfId="14"/>
    <cellStyle name="常规 2 2 2" xfId="8"/>
    <cellStyle name="常规 2 2 3" xfId="9"/>
    <cellStyle name="常规 2 3" xfId="16"/>
    <cellStyle name="常规 2 3 2" xfId="19"/>
    <cellStyle name="常规 2 4" xfId="26"/>
    <cellStyle name="常规 2 5" xfId="28"/>
    <cellStyle name="常规 2 6" xfId="29"/>
    <cellStyle name="常规 2 6 2" xfId="30"/>
    <cellStyle name="常规 2 7" xfId="31"/>
    <cellStyle name="常规 2 8" xfId="33"/>
    <cellStyle name="常规 2 9" xfId="34"/>
    <cellStyle name="常规 3" xfId="36"/>
    <cellStyle name="常规 3 2" xfId="37"/>
    <cellStyle name="常规 3 2 2" xfId="38"/>
    <cellStyle name="常规 3 3" xfId="39"/>
    <cellStyle name="常规 3 4" xfId="40"/>
    <cellStyle name="常规 3 5" xfId="41"/>
    <cellStyle name="常规 4" xfId="42"/>
    <cellStyle name="常规 4 2" xfId="43"/>
    <cellStyle name="常规 4 2 2" xfId="44"/>
    <cellStyle name="常规 4 2 3" xfId="45"/>
    <cellStyle name="常规 4 3" xfId="46"/>
    <cellStyle name="常规 46" xfId="6"/>
    <cellStyle name="常规 5" xfId="47"/>
    <cellStyle name="常规 6" xfId="5"/>
    <cellStyle name="常规 6 2" xfId="49"/>
    <cellStyle name="常规 7" xfId="50"/>
    <cellStyle name="常规 9" xfId="51"/>
    <cellStyle name="常规_2007人代会数据 2" xfId="35"/>
    <cellStyle name="好 2" xfId="52"/>
    <cellStyle name="汇总 2" xfId="53"/>
    <cellStyle name="计算 2" xfId="1"/>
    <cellStyle name="检查单元格 2" xfId="54"/>
    <cellStyle name="解释性文本 2" xfId="55"/>
    <cellStyle name="警告文本 2" xfId="56"/>
    <cellStyle name="链接单元格 2" xfId="57"/>
    <cellStyle name="千位分隔" xfId="2" builtinId="3"/>
    <cellStyle name="千位分隔 2" xfId="58"/>
    <cellStyle name="千位分隔 2 2" xfId="59"/>
    <cellStyle name="千位分隔 2 3" xfId="60"/>
    <cellStyle name="千位分隔 2 3 2 2 2" xfId="61"/>
    <cellStyle name="千位分隔 2 3 2 2 2 2" xfId="62"/>
    <cellStyle name="千位分隔 2 3 2 2 2 3" xfId="63"/>
    <cellStyle name="千位分隔 2 4 2" xfId="64"/>
    <cellStyle name="千位分隔[0] 2" xfId="11"/>
    <cellStyle name="千位分隔[0] 3" xfId="12"/>
    <cellStyle name="千位分隔[0] 3 2" xfId="27"/>
    <cellStyle name="千位分隔[0] 4" xfId="13"/>
    <cellStyle name="千位分隔[0] 5" xfId="15"/>
    <cellStyle name="千位分隔[0] 6" xfId="65"/>
    <cellStyle name="千位分隔[0] 6 2" xfId="66"/>
    <cellStyle name="千位分隔[0] 7" xfId="67"/>
    <cellStyle name="适中 2" xfId="18"/>
    <cellStyle name="输出 2" xfId="10"/>
    <cellStyle name="输入 2" xfId="32"/>
    <cellStyle name="样式 1" xfId="68"/>
    <cellStyle name="注释 2" xfId="48"/>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E23"/>
  <sheetViews>
    <sheetView showZeros="0" tabSelected="1" workbookViewId="0">
      <selection activeCell="B25" sqref="B25"/>
    </sheetView>
  </sheetViews>
  <sheetFormatPr defaultColWidth="9" defaultRowHeight="20.45" customHeight="1"/>
  <cols>
    <col min="1" max="1" width="38.5" style="296" customWidth="1"/>
    <col min="2" max="2" width="17.625" style="315" customWidth="1"/>
    <col min="3" max="3" width="16.75" style="316" customWidth="1"/>
    <col min="4" max="4" width="13.875" style="293" customWidth="1"/>
    <col min="5" max="8" width="8" style="296" customWidth="1"/>
    <col min="9" max="16384" width="9" style="296"/>
  </cols>
  <sheetData>
    <row r="1" spans="1:5" s="274" customFormat="1" ht="27.75" customHeight="1">
      <c r="A1" s="299" t="s">
        <v>0</v>
      </c>
      <c r="B1" s="299"/>
      <c r="C1" s="300"/>
      <c r="D1" s="317"/>
    </row>
    <row r="2" spans="1:5" s="293" customFormat="1" ht="24.75">
      <c r="A2" s="456" t="s">
        <v>1</v>
      </c>
      <c r="B2" s="457"/>
      <c r="C2" s="458"/>
    </row>
    <row r="3" spans="1:5" s="293" customFormat="1" ht="23.25" customHeight="1">
      <c r="A3" s="296"/>
      <c r="B3" s="318"/>
      <c r="C3" s="319" t="s">
        <v>2</v>
      </c>
    </row>
    <row r="4" spans="1:5" s="293" customFormat="1" ht="23.25" customHeight="1">
      <c r="A4" s="303" t="s">
        <v>3</v>
      </c>
      <c r="B4" s="320" t="s">
        <v>4</v>
      </c>
      <c r="C4" s="305" t="s">
        <v>5</v>
      </c>
    </row>
    <row r="5" spans="1:5" s="293" customFormat="1" ht="23.25" customHeight="1">
      <c r="A5" s="306" t="s">
        <v>6</v>
      </c>
      <c r="B5" s="307">
        <f>SUM(B6,B20)</f>
        <v>283861</v>
      </c>
      <c r="C5" s="308">
        <v>-7.1004755250247902</v>
      </c>
    </row>
    <row r="6" spans="1:5" s="293" customFormat="1" ht="23.25" customHeight="1">
      <c r="A6" s="313" t="s">
        <v>7</v>
      </c>
      <c r="B6" s="307">
        <f>SUM(B7:B19)</f>
        <v>234374</v>
      </c>
      <c r="C6" s="308">
        <v>-7.7837714483567204</v>
      </c>
    </row>
    <row r="7" spans="1:5" s="293" customFormat="1" ht="23.25" customHeight="1">
      <c r="A7" s="321" t="s">
        <v>8</v>
      </c>
      <c r="B7" s="310">
        <v>42171</v>
      </c>
      <c r="C7" s="308">
        <v>-22.858397204895098</v>
      </c>
      <c r="E7" s="322"/>
    </row>
    <row r="8" spans="1:5" s="293" customFormat="1" ht="23.25" customHeight="1">
      <c r="A8" s="321" t="s">
        <v>9</v>
      </c>
      <c r="B8" s="310">
        <v>16670</v>
      </c>
      <c r="C8" s="308">
        <v>-19.526912865073601</v>
      </c>
    </row>
    <row r="9" spans="1:5" s="293" customFormat="1" ht="23.25" customHeight="1">
      <c r="A9" s="321" t="s">
        <v>10</v>
      </c>
      <c r="B9" s="310">
        <v>6949</v>
      </c>
      <c r="C9" s="308">
        <v>24.7576301615799</v>
      </c>
    </row>
    <row r="10" spans="1:5" s="293" customFormat="1" ht="23.25" customHeight="1">
      <c r="A10" s="321" t="s">
        <v>11</v>
      </c>
      <c r="B10" s="310">
        <v>121</v>
      </c>
      <c r="C10" s="308">
        <v>-55.6776556776557</v>
      </c>
    </row>
    <row r="11" spans="1:5" s="293" customFormat="1" ht="23.25" customHeight="1">
      <c r="A11" s="321" t="s">
        <v>12</v>
      </c>
      <c r="B11" s="310">
        <v>7570</v>
      </c>
      <c r="C11" s="308">
        <v>-9.2761265580057497</v>
      </c>
    </row>
    <row r="12" spans="1:5" s="293" customFormat="1" ht="23.25" customHeight="1">
      <c r="A12" s="321" t="s">
        <v>13</v>
      </c>
      <c r="B12" s="310">
        <v>4258</v>
      </c>
      <c r="C12" s="308">
        <v>-14.031899858671499</v>
      </c>
    </row>
    <row r="13" spans="1:5" s="293" customFormat="1" ht="23.25" customHeight="1">
      <c r="A13" s="321" t="s">
        <v>14</v>
      </c>
      <c r="B13" s="310">
        <v>5563</v>
      </c>
      <c r="C13" s="308">
        <v>12.497472194135501</v>
      </c>
    </row>
    <row r="14" spans="1:5" s="293" customFormat="1" ht="23.25" customHeight="1">
      <c r="A14" s="321" t="s">
        <v>15</v>
      </c>
      <c r="B14" s="310">
        <v>14064</v>
      </c>
      <c r="C14" s="308">
        <v>-25.055952254076502</v>
      </c>
    </row>
    <row r="15" spans="1:5" s="293" customFormat="1" ht="23.25" customHeight="1">
      <c r="A15" s="321" t="s">
        <v>16</v>
      </c>
      <c r="B15" s="310">
        <v>38323</v>
      </c>
      <c r="C15" s="308">
        <v>-10.7335025971908</v>
      </c>
    </row>
    <row r="16" spans="1:5" s="293" customFormat="1" ht="23.25" customHeight="1">
      <c r="A16" s="321" t="s">
        <v>17</v>
      </c>
      <c r="B16" s="310">
        <v>14762</v>
      </c>
      <c r="C16" s="308">
        <v>82.112015790772304</v>
      </c>
    </row>
    <row r="17" spans="1:3" s="293" customFormat="1" ht="23.25" customHeight="1">
      <c r="A17" s="321" t="s">
        <v>18</v>
      </c>
      <c r="B17" s="310">
        <v>83803</v>
      </c>
      <c r="C17" s="308">
        <v>-1.0835566152429701</v>
      </c>
    </row>
    <row r="18" spans="1:3" s="293" customFormat="1" ht="23.25" customHeight="1">
      <c r="A18" s="321" t="s">
        <v>19</v>
      </c>
      <c r="B18" s="310">
        <v>116</v>
      </c>
      <c r="C18" s="308">
        <v>136.734693877551</v>
      </c>
    </row>
    <row r="19" spans="1:3" s="293" customFormat="1" ht="23.25" customHeight="1">
      <c r="A19" s="321" t="s">
        <v>20</v>
      </c>
      <c r="B19" s="310">
        <v>4</v>
      </c>
      <c r="C19" s="308">
        <v>-96.581196581196593</v>
      </c>
    </row>
    <row r="20" spans="1:3" s="293" customFormat="1" ht="23.25" customHeight="1">
      <c r="A20" s="313" t="s">
        <v>21</v>
      </c>
      <c r="B20" s="307">
        <v>49487</v>
      </c>
      <c r="C20" s="308">
        <v>-3.7217898832684799</v>
      </c>
    </row>
    <row r="21" spans="1:3" s="293" customFormat="1" ht="23.25" customHeight="1">
      <c r="A21" s="306" t="s">
        <v>22</v>
      </c>
      <c r="B21" s="307">
        <v>213</v>
      </c>
      <c r="C21" s="308">
        <v>-61.202185792349702</v>
      </c>
    </row>
    <row r="22" spans="1:3" s="293" customFormat="1" ht="20.45" customHeight="1">
      <c r="A22" s="313" t="s">
        <v>23</v>
      </c>
      <c r="B22" s="307">
        <v>19799</v>
      </c>
      <c r="C22" s="308">
        <v>291.20727129025897</v>
      </c>
    </row>
    <row r="23" spans="1:3" ht="28.5" customHeight="1">
      <c r="A23" s="459" t="s">
        <v>24</v>
      </c>
      <c r="B23" s="460"/>
      <c r="C23" s="461"/>
    </row>
  </sheetData>
  <mergeCells count="2">
    <mergeCell ref="A2:C2"/>
    <mergeCell ref="A23:C23"/>
  </mergeCells>
  <phoneticPr fontId="8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showZeros="0" zoomScale="115" zoomScaleNormal="115" workbookViewId="0">
      <selection activeCell="C14" sqref="C14"/>
    </sheetView>
  </sheetViews>
  <sheetFormatPr defaultColWidth="9" defaultRowHeight="20.100000000000001" customHeight="1"/>
  <cols>
    <col min="1" max="1" width="36.875" style="73" customWidth="1"/>
    <col min="2" max="2" width="11.875" style="74" customWidth="1"/>
    <col min="3" max="3" width="42.25" style="75" customWidth="1"/>
    <col min="4" max="4" width="11.875" style="76" customWidth="1"/>
    <col min="5" max="5" width="42.125" style="201" hidden="1" customWidth="1"/>
    <col min="6" max="6" width="0" style="201" hidden="1" customWidth="1"/>
    <col min="7" max="16384" width="9" style="77"/>
  </cols>
  <sheetData>
    <row r="1" spans="1:6" ht="20.100000000000001" customHeight="1">
      <c r="A1" s="462" t="s">
        <v>814</v>
      </c>
      <c r="B1" s="462"/>
      <c r="C1" s="462"/>
      <c r="D1" s="462"/>
    </row>
    <row r="2" spans="1:6" ht="29.25" customHeight="1">
      <c r="A2" s="467" t="s">
        <v>815</v>
      </c>
      <c r="B2" s="467"/>
      <c r="C2" s="467"/>
      <c r="D2" s="467"/>
    </row>
    <row r="3" spans="1:6" ht="20.100000000000001" customHeight="1">
      <c r="A3" s="481"/>
      <c r="B3" s="481"/>
      <c r="C3" s="481"/>
      <c r="D3" s="202" t="s">
        <v>2</v>
      </c>
    </row>
    <row r="4" spans="1:6" ht="24" customHeight="1">
      <c r="A4" s="79" t="s">
        <v>816</v>
      </c>
      <c r="B4" s="80" t="s">
        <v>4</v>
      </c>
      <c r="C4" s="79" t="s">
        <v>138</v>
      </c>
      <c r="D4" s="80" t="s">
        <v>4</v>
      </c>
    </row>
    <row r="5" spans="1:6" ht="24" customHeight="1">
      <c r="A5" s="203" t="s">
        <v>597</v>
      </c>
      <c r="B5" s="204">
        <f>SUM(B6:B15)</f>
        <v>398139</v>
      </c>
      <c r="C5" s="203" t="s">
        <v>598</v>
      </c>
      <c r="D5" s="204">
        <f>SUM(D6:D15)</f>
        <v>5689.1484500000006</v>
      </c>
      <c r="E5" s="205" t="s">
        <v>817</v>
      </c>
      <c r="F5" s="201">
        <v>14</v>
      </c>
    </row>
    <row r="6" spans="1:6" ht="24" customHeight="1">
      <c r="A6" s="341" t="s">
        <v>1122</v>
      </c>
      <c r="B6" s="57">
        <v>623</v>
      </c>
      <c r="C6" s="86" t="s">
        <v>818</v>
      </c>
      <c r="D6" s="96">
        <v>685</v>
      </c>
      <c r="E6" s="205" t="s">
        <v>819</v>
      </c>
      <c r="F6" s="201">
        <v>598.91999999999996</v>
      </c>
    </row>
    <row r="7" spans="1:6" ht="21" customHeight="1">
      <c r="A7" s="341" t="s">
        <v>1121</v>
      </c>
      <c r="B7" s="57">
        <v>38</v>
      </c>
      <c r="C7" s="86" t="s">
        <v>820</v>
      </c>
      <c r="D7" s="57">
        <v>1277.5</v>
      </c>
      <c r="E7" s="201" t="s">
        <v>821</v>
      </c>
      <c r="F7" s="201">
        <v>2729</v>
      </c>
    </row>
    <row r="8" spans="1:6" ht="21" customHeight="1">
      <c r="A8" s="341" t="s">
        <v>1123</v>
      </c>
      <c r="B8" s="57">
        <v>275434</v>
      </c>
      <c r="C8" s="86" t="s">
        <v>822</v>
      </c>
      <c r="D8" s="57">
        <v>20</v>
      </c>
      <c r="E8" s="201" t="s">
        <v>823</v>
      </c>
      <c r="F8" s="201">
        <v>140779.0423</v>
      </c>
    </row>
    <row r="9" spans="1:6" ht="21" customHeight="1">
      <c r="A9" s="341" t="s">
        <v>1124</v>
      </c>
      <c r="B9" s="57">
        <v>36694</v>
      </c>
      <c r="C9" s="86" t="s">
        <v>824</v>
      </c>
      <c r="D9" s="57">
        <v>1208.4000000000001</v>
      </c>
      <c r="E9" s="201" t="s">
        <v>825</v>
      </c>
      <c r="F9" s="201">
        <v>48574.5</v>
      </c>
    </row>
    <row r="10" spans="1:6" ht="21" customHeight="1">
      <c r="A10" s="341" t="s">
        <v>1125</v>
      </c>
      <c r="B10" s="57">
        <v>55710</v>
      </c>
      <c r="C10" s="86" t="s">
        <v>826</v>
      </c>
      <c r="D10" s="57">
        <v>10</v>
      </c>
      <c r="E10" s="201" t="s">
        <v>827</v>
      </c>
      <c r="F10" s="201">
        <v>102.68</v>
      </c>
    </row>
    <row r="11" spans="1:6" ht="21" customHeight="1">
      <c r="A11" s="341" t="s">
        <v>1126</v>
      </c>
      <c r="B11" s="57">
        <v>94</v>
      </c>
      <c r="C11" s="86" t="s">
        <v>828</v>
      </c>
      <c r="D11" s="57">
        <v>2488.24845</v>
      </c>
      <c r="E11" s="201" t="s">
        <v>829</v>
      </c>
      <c r="F11" s="201">
        <v>107225.8472</v>
      </c>
    </row>
    <row r="12" spans="1:6" ht="21" customHeight="1">
      <c r="A12" s="341" t="s">
        <v>1127</v>
      </c>
      <c r="B12" s="57">
        <v>5053</v>
      </c>
      <c r="C12" s="86"/>
      <c r="D12" s="57"/>
      <c r="E12" s="201" t="s">
        <v>830</v>
      </c>
      <c r="F12" s="201">
        <v>80</v>
      </c>
    </row>
    <row r="13" spans="1:6" ht="21" customHeight="1">
      <c r="A13" s="341" t="s">
        <v>1128</v>
      </c>
      <c r="B13" s="57">
        <v>25</v>
      </c>
      <c r="C13" s="86"/>
      <c r="D13" s="57"/>
      <c r="E13" s="201" t="s">
        <v>831</v>
      </c>
      <c r="F13" s="201">
        <v>151</v>
      </c>
    </row>
    <row r="14" spans="1:6" ht="21" customHeight="1">
      <c r="A14" s="341" t="s">
        <v>1129</v>
      </c>
      <c r="B14" s="57">
        <v>3468</v>
      </c>
      <c r="C14" s="86"/>
      <c r="D14" s="57"/>
      <c r="E14" s="201" t="s">
        <v>832</v>
      </c>
      <c r="F14" s="201">
        <v>21000</v>
      </c>
    </row>
    <row r="15" spans="1:6" ht="21" customHeight="1">
      <c r="A15" s="341" t="s">
        <v>1130</v>
      </c>
      <c r="B15" s="57">
        <v>21000</v>
      </c>
      <c r="C15" s="86"/>
      <c r="D15" s="57"/>
      <c r="E15" s="201" t="s">
        <v>833</v>
      </c>
      <c r="F15" s="201">
        <v>56395.5</v>
      </c>
    </row>
    <row r="16" spans="1:6" ht="20.100000000000001" customHeight="1">
      <c r="B16" s="89"/>
      <c r="E16" s="201" t="s">
        <v>834</v>
      </c>
      <c r="F16" s="201">
        <v>14760</v>
      </c>
    </row>
    <row r="17" spans="2:6" ht="20.100000000000001" customHeight="1">
      <c r="B17" s="75"/>
      <c r="C17" s="76"/>
      <c r="D17" s="201"/>
      <c r="F17" s="77"/>
    </row>
    <row r="18" spans="2:6" ht="20.100000000000001" customHeight="1">
      <c r="B18" s="75"/>
      <c r="C18" s="76"/>
      <c r="D18" s="201"/>
      <c r="F18" s="77"/>
    </row>
    <row r="19" spans="2:6" ht="20.100000000000001" customHeight="1">
      <c r="B19" s="75"/>
      <c r="C19" s="76"/>
      <c r="D19" s="201"/>
      <c r="F19" s="77"/>
    </row>
    <row r="20" spans="2:6" ht="20.100000000000001" customHeight="1">
      <c r="B20" s="75"/>
      <c r="C20" s="76"/>
      <c r="D20" s="201"/>
      <c r="F20" s="77"/>
    </row>
    <row r="21" spans="2:6" ht="20.100000000000001" customHeight="1">
      <c r="B21" s="75"/>
      <c r="C21" s="76"/>
      <c r="D21" s="201"/>
      <c r="F21" s="77"/>
    </row>
    <row r="22" spans="2:6" ht="20.100000000000001" customHeight="1">
      <c r="B22" s="75"/>
      <c r="C22" s="76"/>
      <c r="D22" s="201"/>
      <c r="F22" s="77"/>
    </row>
    <row r="23" spans="2:6" ht="20.100000000000001" customHeight="1">
      <c r="B23" s="75"/>
      <c r="C23" s="76"/>
      <c r="D23" s="201"/>
      <c r="F23" s="77"/>
    </row>
    <row r="24" spans="2:6" ht="20.100000000000001" customHeight="1">
      <c r="B24" s="75"/>
      <c r="C24" s="76"/>
      <c r="D24" s="201"/>
      <c r="F24" s="77"/>
    </row>
    <row r="25" spans="2:6" ht="20.100000000000001" customHeight="1">
      <c r="B25" s="75"/>
      <c r="C25" s="76"/>
      <c r="D25" s="201"/>
      <c r="F25" s="77"/>
    </row>
    <row r="26" spans="2:6" ht="20.100000000000001" customHeight="1">
      <c r="B26" s="75"/>
      <c r="C26" s="76"/>
      <c r="D26" s="201"/>
      <c r="F26" s="77"/>
    </row>
    <row r="27" spans="2:6" ht="20.100000000000001" customHeight="1">
      <c r="B27" s="75"/>
      <c r="C27" s="76"/>
      <c r="D27" s="201"/>
      <c r="F27" s="77"/>
    </row>
    <row r="28" spans="2:6" ht="20.100000000000001" customHeight="1">
      <c r="B28" s="75"/>
      <c r="C28" s="76"/>
      <c r="D28" s="201"/>
      <c r="F28" s="77"/>
    </row>
  </sheetData>
  <mergeCells count="4">
    <mergeCell ref="A1:B1"/>
    <mergeCell ref="C1:D1"/>
    <mergeCell ref="A2:D2"/>
    <mergeCell ref="A3:C3"/>
  </mergeCells>
  <phoneticPr fontId="81" type="noConversion"/>
  <printOptions horizontalCentered="1"/>
  <pageMargins left="0.15748031496063" right="0.15748031496063" top="0.511811023622047" bottom="0.31496062992126" header="0.31496062992126" footer="0.31496062992126"/>
  <pageSetup paperSize="9" scale="85" orientation="portrait" blackAndWhite="1" errors="blank"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6"/>
  <sheetViews>
    <sheetView showZeros="0" topLeftCell="C1" workbookViewId="0">
      <pane ySplit="4" topLeftCell="A11" activePane="bottomLeft" state="frozen"/>
      <selection pane="bottomLeft" activeCell="L6" sqref="L6"/>
    </sheetView>
  </sheetViews>
  <sheetFormatPr defaultColWidth="12.75" defaultRowHeight="13.5"/>
  <cols>
    <col min="1" max="1" width="33" style="181" customWidth="1"/>
    <col min="2" max="5" width="12.625" style="182" customWidth="1"/>
    <col min="6" max="6" width="12.5" style="182" customWidth="1"/>
    <col min="7" max="7" width="13.125" style="182" customWidth="1"/>
    <col min="8" max="8" width="37.375" style="44" customWidth="1"/>
    <col min="9" max="13" width="12.5" style="45" customWidth="1"/>
    <col min="14" max="14" width="11.625" style="181" customWidth="1"/>
    <col min="15" max="248" width="9" style="181" customWidth="1"/>
    <col min="249" max="249" width="29.625" style="181" customWidth="1"/>
    <col min="250" max="250" width="12.75" style="181"/>
    <col min="251" max="251" width="29.75" style="181" customWidth="1"/>
    <col min="252" max="252" width="17" style="181" customWidth="1"/>
    <col min="253" max="253" width="37" style="181" customWidth="1"/>
    <col min="254" max="254" width="17.375" style="181" customWidth="1"/>
    <col min="255" max="504" width="9" style="181" customWidth="1"/>
    <col min="505" max="505" width="29.625" style="181" customWidth="1"/>
    <col min="506" max="506" width="12.75" style="181"/>
    <col min="507" max="507" width="29.75" style="181" customWidth="1"/>
    <col min="508" max="508" width="17" style="181" customWidth="1"/>
    <col min="509" max="509" width="37" style="181" customWidth="1"/>
    <col min="510" max="510" width="17.375" style="181" customWidth="1"/>
    <col min="511" max="760" width="9" style="181" customWidth="1"/>
    <col min="761" max="761" width="29.625" style="181" customWidth="1"/>
    <col min="762" max="762" width="12.75" style="181"/>
    <col min="763" max="763" width="29.75" style="181" customWidth="1"/>
    <col min="764" max="764" width="17" style="181" customWidth="1"/>
    <col min="765" max="765" width="37" style="181" customWidth="1"/>
    <col min="766" max="766" width="17.375" style="181" customWidth="1"/>
    <col min="767" max="1016" width="9" style="181" customWidth="1"/>
    <col min="1017" max="1017" width="29.625" style="181" customWidth="1"/>
    <col min="1018" max="1018" width="12.75" style="181"/>
    <col min="1019" max="1019" width="29.75" style="181" customWidth="1"/>
    <col min="1020" max="1020" width="17" style="181" customWidth="1"/>
    <col min="1021" max="1021" width="37" style="181" customWidth="1"/>
    <col min="1022" max="1022" width="17.375" style="181" customWidth="1"/>
    <col min="1023" max="1272" width="9" style="181" customWidth="1"/>
    <col min="1273" max="1273" width="29.625" style="181" customWidth="1"/>
    <col min="1274" max="1274" width="12.75" style="181"/>
    <col min="1275" max="1275" width="29.75" style="181" customWidth="1"/>
    <col min="1276" max="1276" width="17" style="181" customWidth="1"/>
    <col min="1277" max="1277" width="37" style="181" customWidth="1"/>
    <col min="1278" max="1278" width="17.375" style="181" customWidth="1"/>
    <col min="1279" max="1528" width="9" style="181" customWidth="1"/>
    <col min="1529" max="1529" width="29.625" style="181" customWidth="1"/>
    <col min="1530" max="1530" width="12.75" style="181"/>
    <col min="1531" max="1531" width="29.75" style="181" customWidth="1"/>
    <col min="1532" max="1532" width="17" style="181" customWidth="1"/>
    <col min="1533" max="1533" width="37" style="181" customWidth="1"/>
    <col min="1534" max="1534" width="17.375" style="181" customWidth="1"/>
    <col min="1535" max="1784" width="9" style="181" customWidth="1"/>
    <col min="1785" max="1785" width="29.625" style="181" customWidth="1"/>
    <col min="1786" max="1786" width="12.75" style="181"/>
    <col min="1787" max="1787" width="29.75" style="181" customWidth="1"/>
    <col min="1788" max="1788" width="17" style="181" customWidth="1"/>
    <col min="1789" max="1789" width="37" style="181" customWidth="1"/>
    <col min="1790" max="1790" width="17.375" style="181" customWidth="1"/>
    <col min="1791" max="2040" width="9" style="181" customWidth="1"/>
    <col min="2041" max="2041" width="29.625" style="181" customWidth="1"/>
    <col min="2042" max="2042" width="12.75" style="181"/>
    <col min="2043" max="2043" width="29.75" style="181" customWidth="1"/>
    <col min="2044" max="2044" width="17" style="181" customWidth="1"/>
    <col min="2045" max="2045" width="37" style="181" customWidth="1"/>
    <col min="2046" max="2046" width="17.375" style="181" customWidth="1"/>
    <col min="2047" max="2296" width="9" style="181" customWidth="1"/>
    <col min="2297" max="2297" width="29.625" style="181" customWidth="1"/>
    <col min="2298" max="2298" width="12.75" style="181"/>
    <col min="2299" max="2299" width="29.75" style="181" customWidth="1"/>
    <col min="2300" max="2300" width="17" style="181" customWidth="1"/>
    <col min="2301" max="2301" width="37" style="181" customWidth="1"/>
    <col min="2302" max="2302" width="17.375" style="181" customWidth="1"/>
    <col min="2303" max="2552" width="9" style="181" customWidth="1"/>
    <col min="2553" max="2553" width="29.625" style="181" customWidth="1"/>
    <col min="2554" max="2554" width="12.75" style="181"/>
    <col min="2555" max="2555" width="29.75" style="181" customWidth="1"/>
    <col min="2556" max="2556" width="17" style="181" customWidth="1"/>
    <col min="2557" max="2557" width="37" style="181" customWidth="1"/>
    <col min="2558" max="2558" width="17.375" style="181" customWidth="1"/>
    <col min="2559" max="2808" width="9" style="181" customWidth="1"/>
    <col min="2809" max="2809" width="29.625" style="181" customWidth="1"/>
    <col min="2810" max="2810" width="12.75" style="181"/>
    <col min="2811" max="2811" width="29.75" style="181" customWidth="1"/>
    <col min="2812" max="2812" width="17" style="181" customWidth="1"/>
    <col min="2813" max="2813" width="37" style="181" customWidth="1"/>
    <col min="2814" max="2814" width="17.375" style="181" customWidth="1"/>
    <col min="2815" max="3064" width="9" style="181" customWidth="1"/>
    <col min="3065" max="3065" width="29.625" style="181" customWidth="1"/>
    <col min="3066" max="3066" width="12.75" style="181"/>
    <col min="3067" max="3067" width="29.75" style="181" customWidth="1"/>
    <col min="3068" max="3068" width="17" style="181" customWidth="1"/>
    <col min="3069" max="3069" width="37" style="181" customWidth="1"/>
    <col min="3070" max="3070" width="17.375" style="181" customWidth="1"/>
    <col min="3071" max="3320" width="9" style="181" customWidth="1"/>
    <col min="3321" max="3321" width="29.625" style="181" customWidth="1"/>
    <col min="3322" max="3322" width="12.75" style="181"/>
    <col min="3323" max="3323" width="29.75" style="181" customWidth="1"/>
    <col min="3324" max="3324" width="17" style="181" customWidth="1"/>
    <col min="3325" max="3325" width="37" style="181" customWidth="1"/>
    <col min="3326" max="3326" width="17.375" style="181" customWidth="1"/>
    <col min="3327" max="3576" width="9" style="181" customWidth="1"/>
    <col min="3577" max="3577" width="29.625" style="181" customWidth="1"/>
    <col min="3578" max="3578" width="12.75" style="181"/>
    <col min="3579" max="3579" width="29.75" style="181" customWidth="1"/>
    <col min="3580" max="3580" width="17" style="181" customWidth="1"/>
    <col min="3581" max="3581" width="37" style="181" customWidth="1"/>
    <col min="3582" max="3582" width="17.375" style="181" customWidth="1"/>
    <col min="3583" max="3832" width="9" style="181" customWidth="1"/>
    <col min="3833" max="3833" width="29.625" style="181" customWidth="1"/>
    <col min="3834" max="3834" width="12.75" style="181"/>
    <col min="3835" max="3835" width="29.75" style="181" customWidth="1"/>
    <col min="3836" max="3836" width="17" style="181" customWidth="1"/>
    <col min="3837" max="3837" width="37" style="181" customWidth="1"/>
    <col min="3838" max="3838" width="17.375" style="181" customWidth="1"/>
    <col min="3839" max="4088" width="9" style="181" customWidth="1"/>
    <col min="4089" max="4089" width="29.625" style="181" customWidth="1"/>
    <col min="4090" max="4090" width="12.75" style="181"/>
    <col min="4091" max="4091" width="29.75" style="181" customWidth="1"/>
    <col min="4092" max="4092" width="17" style="181" customWidth="1"/>
    <col min="4093" max="4093" width="37" style="181" customWidth="1"/>
    <col min="4094" max="4094" width="17.375" style="181" customWidth="1"/>
    <col min="4095" max="4344" width="9" style="181" customWidth="1"/>
    <col min="4345" max="4345" width="29.625" style="181" customWidth="1"/>
    <col min="4346" max="4346" width="12.75" style="181"/>
    <col min="4347" max="4347" width="29.75" style="181" customWidth="1"/>
    <col min="4348" max="4348" width="17" style="181" customWidth="1"/>
    <col min="4349" max="4349" width="37" style="181" customWidth="1"/>
    <col min="4350" max="4350" width="17.375" style="181" customWidth="1"/>
    <col min="4351" max="4600" width="9" style="181" customWidth="1"/>
    <col min="4601" max="4601" width="29.625" style="181" customWidth="1"/>
    <col min="4602" max="4602" width="12.75" style="181"/>
    <col min="4603" max="4603" width="29.75" style="181" customWidth="1"/>
    <col min="4604" max="4604" width="17" style="181" customWidth="1"/>
    <col min="4605" max="4605" width="37" style="181" customWidth="1"/>
    <col min="4606" max="4606" width="17.375" style="181" customWidth="1"/>
    <col min="4607" max="4856" width="9" style="181" customWidth="1"/>
    <col min="4857" max="4857" width="29.625" style="181" customWidth="1"/>
    <col min="4858" max="4858" width="12.75" style="181"/>
    <col min="4859" max="4859" width="29.75" style="181" customWidth="1"/>
    <col min="4860" max="4860" width="17" style="181" customWidth="1"/>
    <col min="4861" max="4861" width="37" style="181" customWidth="1"/>
    <col min="4862" max="4862" width="17.375" style="181" customWidth="1"/>
    <col min="4863" max="5112" width="9" style="181" customWidth="1"/>
    <col min="5113" max="5113" width="29.625" style="181" customWidth="1"/>
    <col min="5114" max="5114" width="12.75" style="181"/>
    <col min="5115" max="5115" width="29.75" style="181" customWidth="1"/>
    <col min="5116" max="5116" width="17" style="181" customWidth="1"/>
    <col min="5117" max="5117" width="37" style="181" customWidth="1"/>
    <col min="5118" max="5118" width="17.375" style="181" customWidth="1"/>
    <col min="5119" max="5368" width="9" style="181" customWidth="1"/>
    <col min="5369" max="5369" width="29.625" style="181" customWidth="1"/>
    <col min="5370" max="5370" width="12.75" style="181"/>
    <col min="5371" max="5371" width="29.75" style="181" customWidth="1"/>
    <col min="5372" max="5372" width="17" style="181" customWidth="1"/>
    <col min="5373" max="5373" width="37" style="181" customWidth="1"/>
    <col min="5374" max="5374" width="17.375" style="181" customWidth="1"/>
    <col min="5375" max="5624" width="9" style="181" customWidth="1"/>
    <col min="5625" max="5625" width="29.625" style="181" customWidth="1"/>
    <col min="5626" max="5626" width="12.75" style="181"/>
    <col min="5627" max="5627" width="29.75" style="181" customWidth="1"/>
    <col min="5628" max="5628" width="17" style="181" customWidth="1"/>
    <col min="5629" max="5629" width="37" style="181" customWidth="1"/>
    <col min="5630" max="5630" width="17.375" style="181" customWidth="1"/>
    <col min="5631" max="5880" width="9" style="181" customWidth="1"/>
    <col min="5881" max="5881" width="29.625" style="181" customWidth="1"/>
    <col min="5882" max="5882" width="12.75" style="181"/>
    <col min="5883" max="5883" width="29.75" style="181" customWidth="1"/>
    <col min="5884" max="5884" width="17" style="181" customWidth="1"/>
    <col min="5885" max="5885" width="37" style="181" customWidth="1"/>
    <col min="5886" max="5886" width="17.375" style="181" customWidth="1"/>
    <col min="5887" max="6136" width="9" style="181" customWidth="1"/>
    <col min="6137" max="6137" width="29.625" style="181" customWidth="1"/>
    <col min="6138" max="6138" width="12.75" style="181"/>
    <col min="6139" max="6139" width="29.75" style="181" customWidth="1"/>
    <col min="6140" max="6140" width="17" style="181" customWidth="1"/>
    <col min="6141" max="6141" width="37" style="181" customWidth="1"/>
    <col min="6142" max="6142" width="17.375" style="181" customWidth="1"/>
    <col min="6143" max="6392" width="9" style="181" customWidth="1"/>
    <col min="6393" max="6393" width="29.625" style="181" customWidth="1"/>
    <col min="6394" max="6394" width="12.75" style="181"/>
    <col min="6395" max="6395" width="29.75" style="181" customWidth="1"/>
    <col min="6396" max="6396" width="17" style="181" customWidth="1"/>
    <col min="6397" max="6397" width="37" style="181" customWidth="1"/>
    <col min="6398" max="6398" width="17.375" style="181" customWidth="1"/>
    <col min="6399" max="6648" width="9" style="181" customWidth="1"/>
    <col min="6649" max="6649" width="29.625" style="181" customWidth="1"/>
    <col min="6650" max="6650" width="12.75" style="181"/>
    <col min="6651" max="6651" width="29.75" style="181" customWidth="1"/>
    <col min="6652" max="6652" width="17" style="181" customWidth="1"/>
    <col min="6653" max="6653" width="37" style="181" customWidth="1"/>
    <col min="6654" max="6654" width="17.375" style="181" customWidth="1"/>
    <col min="6655" max="6904" width="9" style="181" customWidth="1"/>
    <col min="6905" max="6905" width="29.625" style="181" customWidth="1"/>
    <col min="6906" max="6906" width="12.75" style="181"/>
    <col min="6907" max="6907" width="29.75" style="181" customWidth="1"/>
    <col min="6908" max="6908" width="17" style="181" customWidth="1"/>
    <col min="6909" max="6909" width="37" style="181" customWidth="1"/>
    <col min="6910" max="6910" width="17.375" style="181" customWidth="1"/>
    <col min="6911" max="7160" width="9" style="181" customWidth="1"/>
    <col min="7161" max="7161" width="29.625" style="181" customWidth="1"/>
    <col min="7162" max="7162" width="12.75" style="181"/>
    <col min="7163" max="7163" width="29.75" style="181" customWidth="1"/>
    <col min="7164" max="7164" width="17" style="181" customWidth="1"/>
    <col min="7165" max="7165" width="37" style="181" customWidth="1"/>
    <col min="7166" max="7166" width="17.375" style="181" customWidth="1"/>
    <col min="7167" max="7416" width="9" style="181" customWidth="1"/>
    <col min="7417" max="7417" width="29.625" style="181" customWidth="1"/>
    <col min="7418" max="7418" width="12.75" style="181"/>
    <col min="7419" max="7419" width="29.75" style="181" customWidth="1"/>
    <col min="7420" max="7420" width="17" style="181" customWidth="1"/>
    <col min="7421" max="7421" width="37" style="181" customWidth="1"/>
    <col min="7422" max="7422" width="17.375" style="181" customWidth="1"/>
    <col min="7423" max="7672" width="9" style="181" customWidth="1"/>
    <col min="7673" max="7673" width="29.625" style="181" customWidth="1"/>
    <col min="7674" max="7674" width="12.75" style="181"/>
    <col min="7675" max="7675" width="29.75" style="181" customWidth="1"/>
    <col min="7676" max="7676" width="17" style="181" customWidth="1"/>
    <col min="7677" max="7677" width="37" style="181" customWidth="1"/>
    <col min="7678" max="7678" width="17.375" style="181" customWidth="1"/>
    <col min="7679" max="7928" width="9" style="181" customWidth="1"/>
    <col min="7929" max="7929" width="29.625" style="181" customWidth="1"/>
    <col min="7930" max="7930" width="12.75" style="181"/>
    <col min="7931" max="7931" width="29.75" style="181" customWidth="1"/>
    <col min="7932" max="7932" width="17" style="181" customWidth="1"/>
    <col min="7933" max="7933" width="37" style="181" customWidth="1"/>
    <col min="7934" max="7934" width="17.375" style="181" customWidth="1"/>
    <col min="7935" max="8184" width="9" style="181" customWidth="1"/>
    <col min="8185" max="8185" width="29.625" style="181" customWidth="1"/>
    <col min="8186" max="8186" width="12.75" style="181"/>
    <col min="8187" max="8187" width="29.75" style="181" customWidth="1"/>
    <col min="8188" max="8188" width="17" style="181" customWidth="1"/>
    <col min="8189" max="8189" width="37" style="181" customWidth="1"/>
    <col min="8190" max="8190" width="17.375" style="181" customWidth="1"/>
    <col min="8191" max="8440" width="9" style="181" customWidth="1"/>
    <col min="8441" max="8441" width="29.625" style="181" customWidth="1"/>
    <col min="8442" max="8442" width="12.75" style="181"/>
    <col min="8443" max="8443" width="29.75" style="181" customWidth="1"/>
    <col min="8444" max="8444" width="17" style="181" customWidth="1"/>
    <col min="8445" max="8445" width="37" style="181" customWidth="1"/>
    <col min="8446" max="8446" width="17.375" style="181" customWidth="1"/>
    <col min="8447" max="8696" width="9" style="181" customWidth="1"/>
    <col min="8697" max="8697" width="29.625" style="181" customWidth="1"/>
    <col min="8698" max="8698" width="12.75" style="181"/>
    <col min="8699" max="8699" width="29.75" style="181" customWidth="1"/>
    <col min="8700" max="8700" width="17" style="181" customWidth="1"/>
    <col min="8701" max="8701" width="37" style="181" customWidth="1"/>
    <col min="8702" max="8702" width="17.375" style="181" customWidth="1"/>
    <col min="8703" max="8952" width="9" style="181" customWidth="1"/>
    <col min="8953" max="8953" width="29.625" style="181" customWidth="1"/>
    <col min="8954" max="8954" width="12.75" style="181"/>
    <col min="8955" max="8955" width="29.75" style="181" customWidth="1"/>
    <col min="8956" max="8956" width="17" style="181" customWidth="1"/>
    <col min="8957" max="8957" width="37" style="181" customWidth="1"/>
    <col min="8958" max="8958" width="17.375" style="181" customWidth="1"/>
    <col min="8959" max="9208" width="9" style="181" customWidth="1"/>
    <col min="9209" max="9209" width="29.625" style="181" customWidth="1"/>
    <col min="9210" max="9210" width="12.75" style="181"/>
    <col min="9211" max="9211" width="29.75" style="181" customWidth="1"/>
    <col min="9212" max="9212" width="17" style="181" customWidth="1"/>
    <col min="9213" max="9213" width="37" style="181" customWidth="1"/>
    <col min="9214" max="9214" width="17.375" style="181" customWidth="1"/>
    <col min="9215" max="9464" width="9" style="181" customWidth="1"/>
    <col min="9465" max="9465" width="29.625" style="181" customWidth="1"/>
    <col min="9466" max="9466" width="12.75" style="181"/>
    <col min="9467" max="9467" width="29.75" style="181" customWidth="1"/>
    <col min="9468" max="9468" width="17" style="181" customWidth="1"/>
    <col min="9469" max="9469" width="37" style="181" customWidth="1"/>
    <col min="9470" max="9470" width="17.375" style="181" customWidth="1"/>
    <col min="9471" max="9720" width="9" style="181" customWidth="1"/>
    <col min="9721" max="9721" width="29.625" style="181" customWidth="1"/>
    <col min="9722" max="9722" width="12.75" style="181"/>
    <col min="9723" max="9723" width="29.75" style="181" customWidth="1"/>
    <col min="9724" max="9724" width="17" style="181" customWidth="1"/>
    <col min="9725" max="9725" width="37" style="181" customWidth="1"/>
    <col min="9726" max="9726" width="17.375" style="181" customWidth="1"/>
    <col min="9727" max="9976" width="9" style="181" customWidth="1"/>
    <col min="9977" max="9977" width="29.625" style="181" customWidth="1"/>
    <col min="9978" max="9978" width="12.75" style="181"/>
    <col min="9979" max="9979" width="29.75" style="181" customWidth="1"/>
    <col min="9980" max="9980" width="17" style="181" customWidth="1"/>
    <col min="9981" max="9981" width="37" style="181" customWidth="1"/>
    <col min="9982" max="9982" width="17.375" style="181" customWidth="1"/>
    <col min="9983" max="10232" width="9" style="181" customWidth="1"/>
    <col min="10233" max="10233" width="29.625" style="181" customWidth="1"/>
    <col min="10234" max="10234" width="12.75" style="181"/>
    <col min="10235" max="10235" width="29.75" style="181" customWidth="1"/>
    <col min="10236" max="10236" width="17" style="181" customWidth="1"/>
    <col min="10237" max="10237" width="37" style="181" customWidth="1"/>
    <col min="10238" max="10238" width="17.375" style="181" customWidth="1"/>
    <col min="10239" max="10488" width="9" style="181" customWidth="1"/>
    <col min="10489" max="10489" width="29.625" style="181" customWidth="1"/>
    <col min="10490" max="10490" width="12.75" style="181"/>
    <col min="10491" max="10491" width="29.75" style="181" customWidth="1"/>
    <col min="10492" max="10492" width="17" style="181" customWidth="1"/>
    <col min="10493" max="10493" width="37" style="181" customWidth="1"/>
    <col min="10494" max="10494" width="17.375" style="181" customWidth="1"/>
    <col min="10495" max="10744" width="9" style="181" customWidth="1"/>
    <col min="10745" max="10745" width="29.625" style="181" customWidth="1"/>
    <col min="10746" max="10746" width="12.75" style="181"/>
    <col min="10747" max="10747" width="29.75" style="181" customWidth="1"/>
    <col min="10748" max="10748" width="17" style="181" customWidth="1"/>
    <col min="10749" max="10749" width="37" style="181" customWidth="1"/>
    <col min="10750" max="10750" width="17.375" style="181" customWidth="1"/>
    <col min="10751" max="11000" width="9" style="181" customWidth="1"/>
    <col min="11001" max="11001" width="29.625" style="181" customWidth="1"/>
    <col min="11002" max="11002" width="12.75" style="181"/>
    <col min="11003" max="11003" width="29.75" style="181" customWidth="1"/>
    <col min="11004" max="11004" width="17" style="181" customWidth="1"/>
    <col min="11005" max="11005" width="37" style="181" customWidth="1"/>
    <col min="11006" max="11006" width="17.375" style="181" customWidth="1"/>
    <col min="11007" max="11256" width="9" style="181" customWidth="1"/>
    <col min="11257" max="11257" width="29.625" style="181" customWidth="1"/>
    <col min="11258" max="11258" width="12.75" style="181"/>
    <col min="11259" max="11259" width="29.75" style="181" customWidth="1"/>
    <col min="11260" max="11260" width="17" style="181" customWidth="1"/>
    <col min="11261" max="11261" width="37" style="181" customWidth="1"/>
    <col min="11262" max="11262" width="17.375" style="181" customWidth="1"/>
    <col min="11263" max="11512" width="9" style="181" customWidth="1"/>
    <col min="11513" max="11513" width="29.625" style="181" customWidth="1"/>
    <col min="11514" max="11514" width="12.75" style="181"/>
    <col min="11515" max="11515" width="29.75" style="181" customWidth="1"/>
    <col min="11516" max="11516" width="17" style="181" customWidth="1"/>
    <col min="11517" max="11517" width="37" style="181" customWidth="1"/>
    <col min="11518" max="11518" width="17.375" style="181" customWidth="1"/>
    <col min="11519" max="11768" width="9" style="181" customWidth="1"/>
    <col min="11769" max="11769" width="29.625" style="181" customWidth="1"/>
    <col min="11770" max="11770" width="12.75" style="181"/>
    <col min="11771" max="11771" width="29.75" style="181" customWidth="1"/>
    <col min="11772" max="11772" width="17" style="181" customWidth="1"/>
    <col min="11773" max="11773" width="37" style="181" customWidth="1"/>
    <col min="11774" max="11774" width="17.375" style="181" customWidth="1"/>
    <col min="11775" max="12024" width="9" style="181" customWidth="1"/>
    <col min="12025" max="12025" width="29.625" style="181" customWidth="1"/>
    <col min="12026" max="12026" width="12.75" style="181"/>
    <col min="12027" max="12027" width="29.75" style="181" customWidth="1"/>
    <col min="12028" max="12028" width="17" style="181" customWidth="1"/>
    <col min="12029" max="12029" width="37" style="181" customWidth="1"/>
    <col min="12030" max="12030" width="17.375" style="181" customWidth="1"/>
    <col min="12031" max="12280" width="9" style="181" customWidth="1"/>
    <col min="12281" max="12281" width="29.625" style="181" customWidth="1"/>
    <col min="12282" max="12282" width="12.75" style="181"/>
    <col min="12283" max="12283" width="29.75" style="181" customWidth="1"/>
    <col min="12284" max="12284" width="17" style="181" customWidth="1"/>
    <col min="12285" max="12285" width="37" style="181" customWidth="1"/>
    <col min="12286" max="12286" width="17.375" style="181" customWidth="1"/>
    <col min="12287" max="12536" width="9" style="181" customWidth="1"/>
    <col min="12537" max="12537" width="29.625" style="181" customWidth="1"/>
    <col min="12538" max="12538" width="12.75" style="181"/>
    <col min="12539" max="12539" width="29.75" style="181" customWidth="1"/>
    <col min="12540" max="12540" width="17" style="181" customWidth="1"/>
    <col min="12541" max="12541" width="37" style="181" customWidth="1"/>
    <col min="12542" max="12542" width="17.375" style="181" customWidth="1"/>
    <col min="12543" max="12792" width="9" style="181" customWidth="1"/>
    <col min="12793" max="12793" width="29.625" style="181" customWidth="1"/>
    <col min="12794" max="12794" width="12.75" style="181"/>
    <col min="12795" max="12795" width="29.75" style="181" customWidth="1"/>
    <col min="12796" max="12796" width="17" style="181" customWidth="1"/>
    <col min="12797" max="12797" width="37" style="181" customWidth="1"/>
    <col min="12798" max="12798" width="17.375" style="181" customWidth="1"/>
    <col min="12799" max="13048" width="9" style="181" customWidth="1"/>
    <col min="13049" max="13049" width="29.625" style="181" customWidth="1"/>
    <col min="13050" max="13050" width="12.75" style="181"/>
    <col min="13051" max="13051" width="29.75" style="181" customWidth="1"/>
    <col min="13052" max="13052" width="17" style="181" customWidth="1"/>
    <col min="13053" max="13053" width="37" style="181" customWidth="1"/>
    <col min="13054" max="13054" width="17.375" style="181" customWidth="1"/>
    <col min="13055" max="13304" width="9" style="181" customWidth="1"/>
    <col min="13305" max="13305" width="29.625" style="181" customWidth="1"/>
    <col min="13306" max="13306" width="12.75" style="181"/>
    <col min="13307" max="13307" width="29.75" style="181" customWidth="1"/>
    <col min="13308" max="13308" width="17" style="181" customWidth="1"/>
    <col min="13309" max="13309" width="37" style="181" customWidth="1"/>
    <col min="13310" max="13310" width="17.375" style="181" customWidth="1"/>
    <col min="13311" max="13560" width="9" style="181" customWidth="1"/>
    <col min="13561" max="13561" width="29.625" style="181" customWidth="1"/>
    <col min="13562" max="13562" width="12.75" style="181"/>
    <col min="13563" max="13563" width="29.75" style="181" customWidth="1"/>
    <col min="13564" max="13564" width="17" style="181" customWidth="1"/>
    <col min="13565" max="13565" width="37" style="181" customWidth="1"/>
    <col min="13566" max="13566" width="17.375" style="181" customWidth="1"/>
    <col min="13567" max="13816" width="9" style="181" customWidth="1"/>
    <col min="13817" max="13817" width="29.625" style="181" customWidth="1"/>
    <col min="13818" max="13818" width="12.75" style="181"/>
    <col min="13819" max="13819" width="29.75" style="181" customWidth="1"/>
    <col min="13820" max="13820" width="17" style="181" customWidth="1"/>
    <col min="13821" max="13821" width="37" style="181" customWidth="1"/>
    <col min="13822" max="13822" width="17.375" style="181" customWidth="1"/>
    <col min="13823" max="14072" width="9" style="181" customWidth="1"/>
    <col min="14073" max="14073" width="29.625" style="181" customWidth="1"/>
    <col min="14074" max="14074" width="12.75" style="181"/>
    <col min="14075" max="14075" width="29.75" style="181" customWidth="1"/>
    <col min="14076" max="14076" width="17" style="181" customWidth="1"/>
    <col min="14077" max="14077" width="37" style="181" customWidth="1"/>
    <col min="14078" max="14078" width="17.375" style="181" customWidth="1"/>
    <col min="14079" max="14328" width="9" style="181" customWidth="1"/>
    <col min="14329" max="14329" width="29.625" style="181" customWidth="1"/>
    <col min="14330" max="14330" width="12.75" style="181"/>
    <col min="14331" max="14331" width="29.75" style="181" customWidth="1"/>
    <col min="14332" max="14332" width="17" style="181" customWidth="1"/>
    <col min="14333" max="14333" width="37" style="181" customWidth="1"/>
    <col min="14334" max="14334" width="17.375" style="181" customWidth="1"/>
    <col min="14335" max="14584" width="9" style="181" customWidth="1"/>
    <col min="14585" max="14585" width="29.625" style="181" customWidth="1"/>
    <col min="14586" max="14586" width="12.75" style="181"/>
    <col min="14587" max="14587" width="29.75" style="181" customWidth="1"/>
    <col min="14588" max="14588" width="17" style="181" customWidth="1"/>
    <col min="14589" max="14589" width="37" style="181" customWidth="1"/>
    <col min="14590" max="14590" width="17.375" style="181" customWidth="1"/>
    <col min="14591" max="14840" width="9" style="181" customWidth="1"/>
    <col min="14841" max="14841" width="29.625" style="181" customWidth="1"/>
    <col min="14842" max="14842" width="12.75" style="181"/>
    <col min="14843" max="14843" width="29.75" style="181" customWidth="1"/>
    <col min="14844" max="14844" width="17" style="181" customWidth="1"/>
    <col min="14845" max="14845" width="37" style="181" customWidth="1"/>
    <col min="14846" max="14846" width="17.375" style="181" customWidth="1"/>
    <col min="14847" max="15096" width="9" style="181" customWidth="1"/>
    <col min="15097" max="15097" width="29.625" style="181" customWidth="1"/>
    <col min="15098" max="15098" width="12.75" style="181"/>
    <col min="15099" max="15099" width="29.75" style="181" customWidth="1"/>
    <col min="15100" max="15100" width="17" style="181" customWidth="1"/>
    <col min="15101" max="15101" width="37" style="181" customWidth="1"/>
    <col min="15102" max="15102" width="17.375" style="181" customWidth="1"/>
    <col min="15103" max="15352" width="9" style="181" customWidth="1"/>
    <col min="15353" max="15353" width="29.625" style="181" customWidth="1"/>
    <col min="15354" max="15354" width="12.75" style="181"/>
    <col min="15355" max="15355" width="29.75" style="181" customWidth="1"/>
    <col min="15356" max="15356" width="17" style="181" customWidth="1"/>
    <col min="15357" max="15357" width="37" style="181" customWidth="1"/>
    <col min="15358" max="15358" width="17.375" style="181" customWidth="1"/>
    <col min="15359" max="15608" width="9" style="181" customWidth="1"/>
    <col min="15609" max="15609" width="29.625" style="181" customWidth="1"/>
    <col min="15610" max="15610" width="12.75" style="181"/>
    <col min="15611" max="15611" width="29.75" style="181" customWidth="1"/>
    <col min="15612" max="15612" width="17" style="181" customWidth="1"/>
    <col min="15613" max="15613" width="37" style="181" customWidth="1"/>
    <col min="15614" max="15614" width="17.375" style="181" customWidth="1"/>
    <col min="15615" max="15864" width="9" style="181" customWidth="1"/>
    <col min="15865" max="15865" width="29.625" style="181" customWidth="1"/>
    <col min="15866" max="15866" width="12.75" style="181"/>
    <col min="15867" max="15867" width="29.75" style="181" customWidth="1"/>
    <col min="15868" max="15868" width="17" style="181" customWidth="1"/>
    <col min="15869" max="15869" width="37" style="181" customWidth="1"/>
    <col min="15870" max="15870" width="17.375" style="181" customWidth="1"/>
    <col min="15871" max="16120" width="9" style="181" customWidth="1"/>
    <col min="16121" max="16121" width="29.625" style="181" customWidth="1"/>
    <col min="16122" max="16122" width="12.75" style="181"/>
    <col min="16123" max="16123" width="29.75" style="181" customWidth="1"/>
    <col min="16124" max="16124" width="17" style="181" customWidth="1"/>
    <col min="16125" max="16125" width="37" style="181" customWidth="1"/>
    <col min="16126" max="16126" width="17.375" style="181" customWidth="1"/>
    <col min="16127" max="16384" width="9" style="181" customWidth="1"/>
  </cols>
  <sheetData>
    <row r="1" spans="1:15" ht="18.75" customHeight="1">
      <c r="A1" s="479" t="s">
        <v>835</v>
      </c>
      <c r="B1" s="479"/>
      <c r="C1" s="479"/>
      <c r="D1" s="479"/>
      <c r="E1" s="479"/>
      <c r="F1" s="479"/>
      <c r="G1" s="479"/>
      <c r="H1" s="479"/>
      <c r="I1" s="43"/>
      <c r="J1" s="43"/>
      <c r="K1" s="43"/>
      <c r="L1" s="43"/>
      <c r="M1" s="43"/>
    </row>
    <row r="2" spans="1:15" ht="24">
      <c r="A2" s="480" t="s">
        <v>836</v>
      </c>
      <c r="B2" s="480"/>
      <c r="C2" s="480"/>
      <c r="D2" s="480"/>
      <c r="E2" s="480"/>
      <c r="F2" s="480"/>
      <c r="G2" s="480"/>
      <c r="H2" s="480"/>
      <c r="I2" s="480"/>
      <c r="J2" s="480"/>
      <c r="K2" s="480"/>
      <c r="L2" s="480"/>
      <c r="M2" s="480"/>
      <c r="N2" s="480"/>
    </row>
    <row r="3" spans="1:15" ht="23.25" customHeight="1">
      <c r="A3" s="183"/>
      <c r="B3" s="183"/>
      <c r="C3" s="183"/>
      <c r="D3" s="183"/>
      <c r="E3" s="183"/>
      <c r="F3" s="183"/>
      <c r="G3" s="183"/>
      <c r="H3" s="183"/>
      <c r="I3" s="486" t="s">
        <v>2</v>
      </c>
      <c r="J3" s="486"/>
      <c r="K3" s="486"/>
      <c r="L3" s="486"/>
      <c r="M3" s="486"/>
      <c r="N3" s="486"/>
    </row>
    <row r="4" spans="1:15" s="38" customFormat="1" ht="56.25">
      <c r="A4" s="335" t="s">
        <v>3</v>
      </c>
      <c r="B4" s="157" t="s">
        <v>56</v>
      </c>
      <c r="C4" s="157" t="s">
        <v>57</v>
      </c>
      <c r="D4" s="157" t="s">
        <v>58</v>
      </c>
      <c r="E4" s="157" t="s">
        <v>4</v>
      </c>
      <c r="F4" s="157" t="s">
        <v>59</v>
      </c>
      <c r="G4" s="165" t="s">
        <v>60</v>
      </c>
      <c r="H4" s="209" t="s">
        <v>837</v>
      </c>
      <c r="I4" s="157" t="s">
        <v>56</v>
      </c>
      <c r="J4" s="157" t="s">
        <v>57</v>
      </c>
      <c r="K4" s="157" t="s">
        <v>58</v>
      </c>
      <c r="L4" s="157" t="s">
        <v>4</v>
      </c>
      <c r="M4" s="157" t="s">
        <v>59</v>
      </c>
      <c r="N4" s="165" t="s">
        <v>60</v>
      </c>
    </row>
    <row r="5" spans="1:15" s="180" customFormat="1" ht="24" customHeight="1">
      <c r="A5" s="184" t="s">
        <v>62</v>
      </c>
      <c r="B5" s="83">
        <f>SUM(B6,B19)</f>
        <v>11676</v>
      </c>
      <c r="C5" s="83">
        <f>SUM(C6,C19)</f>
        <v>11676</v>
      </c>
      <c r="D5" s="83">
        <f>SUM(D6,D19)</f>
        <v>11687</v>
      </c>
      <c r="E5" s="83">
        <f>SUM(E6,E19)</f>
        <v>26986</v>
      </c>
      <c r="F5" s="83" t="s">
        <v>63</v>
      </c>
      <c r="G5" s="83" t="s">
        <v>63</v>
      </c>
      <c r="H5" s="50" t="s">
        <v>62</v>
      </c>
      <c r="I5" s="83">
        <f>SUM(I6,I19)</f>
        <v>11676</v>
      </c>
      <c r="J5" s="83">
        <f>SUM(J6,J19)</f>
        <v>11676</v>
      </c>
      <c r="K5" s="83">
        <f t="shared" ref="K5:L5" si="0">SUM(K6,K19)</f>
        <v>11687</v>
      </c>
      <c r="L5" s="83">
        <f t="shared" si="0"/>
        <v>26986</v>
      </c>
      <c r="M5" s="83" t="s">
        <v>63</v>
      </c>
      <c r="N5" s="83" t="s">
        <v>63</v>
      </c>
    </row>
    <row r="6" spans="1:15" s="180" customFormat="1" ht="24" customHeight="1">
      <c r="A6" s="54" t="s">
        <v>65</v>
      </c>
      <c r="B6" s="83">
        <f>SUM(B7:B10)</f>
        <v>4500</v>
      </c>
      <c r="C6" s="83">
        <f>SUM(C7:C10)</f>
        <v>4500</v>
      </c>
      <c r="D6" s="83">
        <f>SUM(D7:D10)</f>
        <v>4500</v>
      </c>
      <c r="E6" s="83">
        <f>SUM(E7:E10)</f>
        <v>19799</v>
      </c>
      <c r="F6" s="185">
        <f>E6/D6*100</f>
        <v>439.97777777777776</v>
      </c>
      <c r="G6" s="186">
        <v>291.2</v>
      </c>
      <c r="H6" s="55" t="s">
        <v>66</v>
      </c>
      <c r="I6" s="83">
        <f>SUM(I7,I12,I15,I17)</f>
        <v>10831</v>
      </c>
      <c r="J6" s="83">
        <f>SUM(J7,J12,J15,J17)</f>
        <v>7382</v>
      </c>
      <c r="K6" s="83">
        <f>SUM(K7,K12,K15,K17)</f>
        <v>7393</v>
      </c>
      <c r="L6" s="83">
        <f>SUM(L7,L12,L15,L17)</f>
        <v>6210</v>
      </c>
      <c r="M6" s="185">
        <f t="shared" ref="M6" si="1">L6/K6*100</f>
        <v>83.998376842959559</v>
      </c>
      <c r="N6" s="186">
        <v>77.8</v>
      </c>
    </row>
    <row r="7" spans="1:15" s="180" customFormat="1" ht="22.5" customHeight="1">
      <c r="A7" s="187" t="s">
        <v>838</v>
      </c>
      <c r="B7" s="57">
        <v>4500</v>
      </c>
      <c r="C7" s="57">
        <v>4500</v>
      </c>
      <c r="D7" s="188">
        <v>4500</v>
      </c>
      <c r="E7" s="188"/>
      <c r="F7" s="188"/>
      <c r="G7" s="189"/>
      <c r="H7" s="187" t="s">
        <v>839</v>
      </c>
      <c r="I7" s="188">
        <f>SUM(I8:I11)</f>
        <v>3327</v>
      </c>
      <c r="J7" s="188">
        <f>SUM(J8:J11)</f>
        <v>3327</v>
      </c>
      <c r="K7" s="188">
        <f>SUM(K8:K11)</f>
        <v>3338</v>
      </c>
      <c r="L7" s="188">
        <f t="shared" ref="L7" si="2">SUM(L8:L11)</f>
        <v>2440</v>
      </c>
      <c r="M7" s="188"/>
      <c r="N7" s="187"/>
    </row>
    <row r="8" spans="1:15" s="180" customFormat="1" ht="22.5" customHeight="1">
      <c r="A8" s="187" t="s">
        <v>840</v>
      </c>
      <c r="B8" s="57"/>
      <c r="C8" s="57"/>
      <c r="D8" s="188"/>
      <c r="E8" s="188"/>
      <c r="F8" s="188"/>
      <c r="G8" s="189"/>
      <c r="H8" s="187" t="s">
        <v>841</v>
      </c>
      <c r="I8" s="57">
        <v>3327</v>
      </c>
      <c r="J8" s="57">
        <v>3327</v>
      </c>
      <c r="K8" s="188">
        <v>3327</v>
      </c>
      <c r="L8" s="188">
        <v>2429</v>
      </c>
      <c r="M8" s="188"/>
      <c r="N8" s="187"/>
    </row>
    <row r="9" spans="1:15" s="180" customFormat="1" ht="22.5" customHeight="1">
      <c r="A9" s="187" t="s">
        <v>842</v>
      </c>
      <c r="B9" s="188"/>
      <c r="C9" s="188"/>
      <c r="D9" s="188"/>
      <c r="E9" s="188"/>
      <c r="F9" s="188"/>
      <c r="G9" s="189"/>
      <c r="H9" s="187" t="s">
        <v>843</v>
      </c>
      <c r="I9" s="188"/>
      <c r="J9" s="188"/>
      <c r="K9" s="188"/>
      <c r="L9" s="188"/>
      <c r="M9" s="188"/>
      <c r="N9" s="187"/>
    </row>
    <row r="10" spans="1:15" s="180" customFormat="1" ht="22.5" customHeight="1">
      <c r="A10" s="187" t="s">
        <v>844</v>
      </c>
      <c r="B10" s="190"/>
      <c r="C10" s="190"/>
      <c r="D10" s="190"/>
      <c r="E10" s="188">
        <v>19799</v>
      </c>
      <c r="F10" s="190"/>
      <c r="G10" s="190"/>
      <c r="H10" s="187" t="s">
        <v>845</v>
      </c>
      <c r="I10" s="188"/>
      <c r="J10" s="188"/>
      <c r="K10" s="188"/>
      <c r="L10" s="188"/>
      <c r="M10" s="188"/>
      <c r="N10" s="187"/>
    </row>
    <row r="11" spans="1:15" s="180" customFormat="1" ht="22.5" customHeight="1">
      <c r="A11" s="187"/>
      <c r="B11" s="191"/>
      <c r="C11" s="191"/>
      <c r="D11" s="191"/>
      <c r="E11" s="191"/>
      <c r="F11" s="191"/>
      <c r="G11" s="191"/>
      <c r="H11" s="187" t="s">
        <v>846</v>
      </c>
      <c r="I11" s="57"/>
      <c r="J11" s="57"/>
      <c r="K11" s="188">
        <v>11</v>
      </c>
      <c r="L11" s="188">
        <v>11</v>
      </c>
      <c r="M11" s="188"/>
      <c r="N11" s="187"/>
    </row>
    <row r="12" spans="1:15" s="180" customFormat="1" ht="22.5" customHeight="1">
      <c r="A12" s="192"/>
      <c r="B12" s="191"/>
      <c r="C12" s="191"/>
      <c r="D12" s="191"/>
      <c r="E12" s="191"/>
      <c r="F12" s="191"/>
      <c r="G12" s="403"/>
      <c r="H12" s="404" t="s">
        <v>847</v>
      </c>
      <c r="I12" s="188">
        <f>SUM(I13:I14)</f>
        <v>0</v>
      </c>
      <c r="J12" s="188"/>
      <c r="K12" s="188">
        <v>3770</v>
      </c>
      <c r="L12" s="342">
        <v>3770</v>
      </c>
      <c r="M12" s="188"/>
      <c r="N12" s="187"/>
      <c r="O12" s="38"/>
    </row>
    <row r="13" spans="1:15" s="180" customFormat="1" ht="22.5" customHeight="1">
      <c r="A13" s="192"/>
      <c r="B13" s="191"/>
      <c r="C13" s="191"/>
      <c r="D13" s="191"/>
      <c r="E13" s="191"/>
      <c r="F13" s="191"/>
      <c r="G13" s="403"/>
      <c r="H13" s="405" t="s">
        <v>848</v>
      </c>
      <c r="I13" s="57"/>
      <c r="J13" s="57"/>
      <c r="K13" s="188"/>
      <c r="L13" s="342"/>
      <c r="M13" s="188"/>
      <c r="N13" s="187"/>
      <c r="O13" s="38"/>
    </row>
    <row r="14" spans="1:15" s="180" customFormat="1" ht="22.5" customHeight="1">
      <c r="A14" s="193"/>
      <c r="B14" s="191"/>
      <c r="C14" s="191"/>
      <c r="D14" s="191"/>
      <c r="E14" s="191"/>
      <c r="F14" s="191"/>
      <c r="G14" s="403"/>
      <c r="H14" s="404" t="s">
        <v>849</v>
      </c>
      <c r="I14" s="57"/>
      <c r="J14" s="57"/>
      <c r="K14" s="188">
        <v>3770</v>
      </c>
      <c r="L14" s="342">
        <v>3770</v>
      </c>
      <c r="M14" s="188"/>
      <c r="N14" s="187"/>
      <c r="O14" s="38"/>
    </row>
    <row r="15" spans="1:15" s="180" customFormat="1" ht="22.5" customHeight="1">
      <c r="A15" s="193"/>
      <c r="B15" s="191"/>
      <c r="C15" s="191"/>
      <c r="D15" s="191"/>
      <c r="E15" s="191"/>
      <c r="F15" s="191"/>
      <c r="G15" s="191"/>
      <c r="H15" s="187" t="s">
        <v>850</v>
      </c>
      <c r="I15" s="188">
        <f>I16</f>
        <v>3849</v>
      </c>
      <c r="J15" s="188"/>
      <c r="K15" s="188"/>
      <c r="L15" s="188"/>
      <c r="M15" s="188"/>
      <c r="N15" s="198"/>
    </row>
    <row r="16" spans="1:15" s="180" customFormat="1" ht="22.5" customHeight="1">
      <c r="A16" s="193"/>
      <c r="B16" s="191"/>
      <c r="C16" s="191"/>
      <c r="D16" s="191"/>
      <c r="E16" s="191"/>
      <c r="F16" s="191"/>
      <c r="G16" s="191"/>
      <c r="H16" s="187" t="s">
        <v>851</v>
      </c>
      <c r="I16" s="188">
        <v>3849</v>
      </c>
      <c r="J16" s="188"/>
      <c r="K16" s="188"/>
      <c r="L16" s="188"/>
      <c r="M16" s="188"/>
      <c r="N16" s="198"/>
    </row>
    <row r="17" spans="1:14" s="180" customFormat="1" ht="22.5" customHeight="1">
      <c r="A17" s="193"/>
      <c r="B17" s="191"/>
      <c r="C17" s="191"/>
      <c r="D17" s="191"/>
      <c r="E17" s="191"/>
      <c r="F17" s="191"/>
      <c r="G17" s="191"/>
      <c r="H17" s="187" t="s">
        <v>852</v>
      </c>
      <c r="I17" s="188">
        <f>I18</f>
        <v>3655</v>
      </c>
      <c r="J17" s="188">
        <f>J18</f>
        <v>4055</v>
      </c>
      <c r="K17" s="188">
        <v>285</v>
      </c>
      <c r="L17" s="188"/>
      <c r="M17" s="188"/>
      <c r="N17" s="198"/>
    </row>
    <row r="18" spans="1:14" s="180" customFormat="1" ht="22.5" customHeight="1">
      <c r="A18" s="194"/>
      <c r="B18" s="195"/>
      <c r="C18" s="195"/>
      <c r="D18" s="195"/>
      <c r="E18" s="195"/>
      <c r="F18" s="195"/>
      <c r="G18" s="195"/>
      <c r="H18" s="187" t="s">
        <v>853</v>
      </c>
      <c r="I18" s="57">
        <v>3655</v>
      </c>
      <c r="J18" s="57">
        <v>4055</v>
      </c>
      <c r="K18" s="188">
        <v>285</v>
      </c>
      <c r="L18" s="188"/>
      <c r="M18" s="188"/>
      <c r="N18" s="199"/>
    </row>
    <row r="19" spans="1:14" s="180" customFormat="1" ht="22.5" customHeight="1">
      <c r="A19" s="54" t="s">
        <v>118</v>
      </c>
      <c r="B19" s="83">
        <f>SUM(B20:B21)</f>
        <v>7176</v>
      </c>
      <c r="C19" s="83">
        <f>SUM(C20:C21)</f>
        <v>7176</v>
      </c>
      <c r="D19" s="83">
        <f>SUM(D20:D21)</f>
        <v>7187</v>
      </c>
      <c r="E19" s="83">
        <f>SUM(E20:E21)</f>
        <v>7187</v>
      </c>
      <c r="F19" s="83" t="s">
        <v>63</v>
      </c>
      <c r="G19" s="83" t="s">
        <v>63</v>
      </c>
      <c r="H19" s="54" t="s">
        <v>119</v>
      </c>
      <c r="I19" s="83">
        <f>SUM(I20:I21)</f>
        <v>845</v>
      </c>
      <c r="J19" s="83">
        <f>SUM(J20:J21)</f>
        <v>4294</v>
      </c>
      <c r="K19" s="83">
        <f>SUM(K20:K21)</f>
        <v>4294</v>
      </c>
      <c r="L19" s="83">
        <f t="shared" ref="L19" si="3">SUM(L20:L21)</f>
        <v>20776</v>
      </c>
      <c r="M19" s="83" t="s">
        <v>63</v>
      </c>
      <c r="N19" s="83" t="s">
        <v>63</v>
      </c>
    </row>
    <row r="20" spans="1:14" s="180" customFormat="1" ht="22.5" customHeight="1">
      <c r="A20" s="196" t="s">
        <v>120</v>
      </c>
      <c r="B20" s="188"/>
      <c r="C20" s="188"/>
      <c r="D20" s="188">
        <v>11</v>
      </c>
      <c r="E20" s="188">
        <v>11</v>
      </c>
      <c r="F20" s="188"/>
      <c r="G20" s="197"/>
      <c r="H20" s="196" t="s">
        <v>854</v>
      </c>
      <c r="I20" s="188">
        <v>845</v>
      </c>
      <c r="J20" s="188">
        <v>4294</v>
      </c>
      <c r="K20" s="188">
        <v>4294</v>
      </c>
      <c r="L20" s="188">
        <v>4294</v>
      </c>
      <c r="M20" s="188"/>
      <c r="N20" s="198"/>
    </row>
    <row r="21" spans="1:14" s="180" customFormat="1" ht="22.5" customHeight="1">
      <c r="A21" s="196" t="s">
        <v>855</v>
      </c>
      <c r="B21" s="188">
        <v>7176</v>
      </c>
      <c r="C21" s="188">
        <v>7176</v>
      </c>
      <c r="D21" s="188">
        <v>7176</v>
      </c>
      <c r="E21" s="188">
        <v>7176</v>
      </c>
      <c r="F21" s="188"/>
      <c r="G21" s="197"/>
      <c r="H21" s="196" t="s">
        <v>856</v>
      </c>
      <c r="I21" s="188"/>
      <c r="J21" s="188"/>
      <c r="K21" s="188"/>
      <c r="L21" s="188">
        <v>16482</v>
      </c>
      <c r="M21" s="188"/>
      <c r="N21" s="198"/>
    </row>
    <row r="22" spans="1:14" ht="44.25" customHeight="1">
      <c r="A22" s="487" t="s">
        <v>857</v>
      </c>
      <c r="B22" s="487"/>
      <c r="C22" s="487"/>
      <c r="D22" s="487"/>
      <c r="E22" s="487"/>
      <c r="F22" s="487"/>
      <c r="G22" s="487"/>
      <c r="H22" s="487"/>
      <c r="I22" s="487"/>
      <c r="J22" s="487"/>
      <c r="K22" s="487"/>
      <c r="L22" s="487"/>
      <c r="M22" s="487"/>
      <c r="N22" s="487"/>
    </row>
    <row r="23" spans="1:14" ht="20.100000000000001" customHeight="1"/>
    <row r="24" spans="1:14" ht="20.100000000000001" customHeight="1"/>
    <row r="25" spans="1:14" ht="20.100000000000001" customHeight="1"/>
    <row r="26" spans="1:14" ht="20.100000000000001" customHeight="1"/>
  </sheetData>
  <mergeCells count="4">
    <mergeCell ref="A1:H1"/>
    <mergeCell ref="A2:N2"/>
    <mergeCell ref="I3:N3"/>
    <mergeCell ref="A22:N22"/>
  </mergeCells>
  <phoneticPr fontId="81" type="noConversion"/>
  <printOptions horizontalCentered="1"/>
  <pageMargins left="0.15748031496063" right="0.15748031496063" top="0.511811023622047" bottom="0.31496062992126" header="0.31496062992126" footer="0.31496062992126"/>
  <pageSetup paperSize="9" scale="66" fitToHeight="0" orientation="landscape"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8" sqref="A18:M18"/>
    </sheetView>
  </sheetViews>
  <sheetFormatPr defaultRowHeight="14.25"/>
  <cols>
    <col min="1" max="1" width="27.75" style="436" customWidth="1"/>
    <col min="2" max="2" width="10.125" style="416" customWidth="1"/>
    <col min="3" max="6" width="11.625" style="416" customWidth="1"/>
    <col min="7" max="7" width="13.5" style="416" customWidth="1"/>
    <col min="8" max="8" width="27.5" style="416" customWidth="1"/>
    <col min="9" max="9" width="9.625" style="416" customWidth="1"/>
    <col min="10" max="13" width="11.625" style="416" customWidth="1"/>
    <col min="14" max="14" width="13.5" style="416" customWidth="1"/>
    <col min="15" max="257" width="9" style="416"/>
    <col min="258" max="258" width="36.75" style="416" customWidth="1"/>
    <col min="259" max="259" width="11.625" style="416" customWidth="1"/>
    <col min="260" max="260" width="8.125" style="416" customWidth="1"/>
    <col min="261" max="261" width="36.5" style="416" customWidth="1"/>
    <col min="262" max="262" width="10.75" style="416" customWidth="1"/>
    <col min="263" max="263" width="8.125" style="416" customWidth="1"/>
    <col min="264" max="264" width="9.125" style="416" customWidth="1"/>
    <col min="265" max="268" width="0" style="416" hidden="1" customWidth="1"/>
    <col min="269" max="513" width="9" style="416"/>
    <col min="514" max="514" width="36.75" style="416" customWidth="1"/>
    <col min="515" max="515" width="11.625" style="416" customWidth="1"/>
    <col min="516" max="516" width="8.125" style="416" customWidth="1"/>
    <col min="517" max="517" width="36.5" style="416" customWidth="1"/>
    <col min="518" max="518" width="10.75" style="416" customWidth="1"/>
    <col min="519" max="519" width="8.125" style="416" customWidth="1"/>
    <col min="520" max="520" width="9.125" style="416" customWidth="1"/>
    <col min="521" max="524" width="0" style="416" hidden="1" customWidth="1"/>
    <col min="525" max="769" width="9" style="416"/>
    <col min="770" max="770" width="36.75" style="416" customWidth="1"/>
    <col min="771" max="771" width="11.625" style="416" customWidth="1"/>
    <col min="772" max="772" width="8.125" style="416" customWidth="1"/>
    <col min="773" max="773" width="36.5" style="416" customWidth="1"/>
    <col min="774" max="774" width="10.75" style="416" customWidth="1"/>
    <col min="775" max="775" width="8.125" style="416" customWidth="1"/>
    <col min="776" max="776" width="9.125" style="416" customWidth="1"/>
    <col min="777" max="780" width="0" style="416" hidden="1" customWidth="1"/>
    <col min="781" max="1025" width="9" style="416"/>
    <col min="1026" max="1026" width="36.75" style="416" customWidth="1"/>
    <col min="1027" max="1027" width="11.625" style="416" customWidth="1"/>
    <col min="1028" max="1028" width="8.125" style="416" customWidth="1"/>
    <col min="1029" max="1029" width="36.5" style="416" customWidth="1"/>
    <col min="1030" max="1030" width="10.75" style="416" customWidth="1"/>
    <col min="1031" max="1031" width="8.125" style="416" customWidth="1"/>
    <col min="1032" max="1032" width="9.125" style="416" customWidth="1"/>
    <col min="1033" max="1036" width="0" style="416" hidden="1" customWidth="1"/>
    <col min="1037" max="1281" width="9" style="416"/>
    <col min="1282" max="1282" width="36.75" style="416" customWidth="1"/>
    <col min="1283" max="1283" width="11.625" style="416" customWidth="1"/>
    <col min="1284" max="1284" width="8.125" style="416" customWidth="1"/>
    <col min="1285" max="1285" width="36.5" style="416" customWidth="1"/>
    <col min="1286" max="1286" width="10.75" style="416" customWidth="1"/>
    <col min="1287" max="1287" width="8.125" style="416" customWidth="1"/>
    <col min="1288" max="1288" width="9.125" style="416" customWidth="1"/>
    <col min="1289" max="1292" width="0" style="416" hidden="1" customWidth="1"/>
    <col min="1293" max="1537" width="9" style="416"/>
    <col min="1538" max="1538" width="36.75" style="416" customWidth="1"/>
    <col min="1539" max="1539" width="11.625" style="416" customWidth="1"/>
    <col min="1540" max="1540" width="8.125" style="416" customWidth="1"/>
    <col min="1541" max="1541" width="36.5" style="416" customWidth="1"/>
    <col min="1542" max="1542" width="10.75" style="416" customWidth="1"/>
    <col min="1543" max="1543" width="8.125" style="416" customWidth="1"/>
    <col min="1544" max="1544" width="9.125" style="416" customWidth="1"/>
    <col min="1545" max="1548" width="0" style="416" hidden="1" customWidth="1"/>
    <col min="1549" max="1793" width="9" style="416"/>
    <col min="1794" max="1794" width="36.75" style="416" customWidth="1"/>
    <col min="1795" max="1795" width="11.625" style="416" customWidth="1"/>
    <col min="1796" max="1796" width="8.125" style="416" customWidth="1"/>
    <col min="1797" max="1797" width="36.5" style="416" customWidth="1"/>
    <col min="1798" max="1798" width="10.75" style="416" customWidth="1"/>
    <col min="1799" max="1799" width="8.125" style="416" customWidth="1"/>
    <col min="1800" max="1800" width="9.125" style="416" customWidth="1"/>
    <col min="1801" max="1804" width="0" style="416" hidden="1" customWidth="1"/>
    <col min="1805" max="2049" width="9" style="416"/>
    <col min="2050" max="2050" width="36.75" style="416" customWidth="1"/>
    <col min="2051" max="2051" width="11.625" style="416" customWidth="1"/>
    <col min="2052" max="2052" width="8.125" style="416" customWidth="1"/>
    <col min="2053" max="2053" width="36.5" style="416" customWidth="1"/>
    <col min="2054" max="2054" width="10.75" style="416" customWidth="1"/>
    <col min="2055" max="2055" width="8.125" style="416" customWidth="1"/>
    <col min="2056" max="2056" width="9.125" style="416" customWidth="1"/>
    <col min="2057" max="2060" width="0" style="416" hidden="1" customWidth="1"/>
    <col min="2061" max="2305" width="9" style="416"/>
    <col min="2306" max="2306" width="36.75" style="416" customWidth="1"/>
    <col min="2307" max="2307" width="11.625" style="416" customWidth="1"/>
    <col min="2308" max="2308" width="8.125" style="416" customWidth="1"/>
    <col min="2309" max="2309" width="36.5" style="416" customWidth="1"/>
    <col min="2310" max="2310" width="10.75" style="416" customWidth="1"/>
    <col min="2311" max="2311" width="8.125" style="416" customWidth="1"/>
    <col min="2312" max="2312" width="9.125" style="416" customWidth="1"/>
    <col min="2313" max="2316" width="0" style="416" hidden="1" customWidth="1"/>
    <col min="2317" max="2561" width="9" style="416"/>
    <col min="2562" max="2562" width="36.75" style="416" customWidth="1"/>
    <col min="2563" max="2563" width="11.625" style="416" customWidth="1"/>
    <col min="2564" max="2564" width="8.125" style="416" customWidth="1"/>
    <col min="2565" max="2565" width="36.5" style="416" customWidth="1"/>
    <col min="2566" max="2566" width="10.75" style="416" customWidth="1"/>
    <col min="2567" max="2567" width="8.125" style="416" customWidth="1"/>
    <col min="2568" max="2568" width="9.125" style="416" customWidth="1"/>
    <col min="2569" max="2572" width="0" style="416" hidden="1" customWidth="1"/>
    <col min="2573" max="2817" width="9" style="416"/>
    <col min="2818" max="2818" width="36.75" style="416" customWidth="1"/>
    <col min="2819" max="2819" width="11.625" style="416" customWidth="1"/>
    <col min="2820" max="2820" width="8.125" style="416" customWidth="1"/>
    <col min="2821" max="2821" width="36.5" style="416" customWidth="1"/>
    <col min="2822" max="2822" width="10.75" style="416" customWidth="1"/>
    <col min="2823" max="2823" width="8.125" style="416" customWidth="1"/>
    <col min="2824" max="2824" width="9.125" style="416" customWidth="1"/>
    <col min="2825" max="2828" width="0" style="416" hidden="1" customWidth="1"/>
    <col min="2829" max="3073" width="9" style="416"/>
    <col min="3074" max="3074" width="36.75" style="416" customWidth="1"/>
    <col min="3075" max="3075" width="11.625" style="416" customWidth="1"/>
    <col min="3076" max="3076" width="8.125" style="416" customWidth="1"/>
    <col min="3077" max="3077" width="36.5" style="416" customWidth="1"/>
    <col min="3078" max="3078" width="10.75" style="416" customWidth="1"/>
    <col min="3079" max="3079" width="8.125" style="416" customWidth="1"/>
    <col min="3080" max="3080" width="9.125" style="416" customWidth="1"/>
    <col min="3081" max="3084" width="0" style="416" hidden="1" customWidth="1"/>
    <col min="3085" max="3329" width="9" style="416"/>
    <col min="3330" max="3330" width="36.75" style="416" customWidth="1"/>
    <col min="3331" max="3331" width="11.625" style="416" customWidth="1"/>
    <col min="3332" max="3332" width="8.125" style="416" customWidth="1"/>
    <col min="3333" max="3333" width="36.5" style="416" customWidth="1"/>
    <col min="3334" max="3334" width="10.75" style="416" customWidth="1"/>
    <col min="3335" max="3335" width="8.125" style="416" customWidth="1"/>
    <col min="3336" max="3336" width="9.125" style="416" customWidth="1"/>
    <col min="3337" max="3340" width="0" style="416" hidden="1" customWidth="1"/>
    <col min="3341" max="3585" width="9" style="416"/>
    <col min="3586" max="3586" width="36.75" style="416" customWidth="1"/>
    <col min="3587" max="3587" width="11.625" style="416" customWidth="1"/>
    <col min="3588" max="3588" width="8.125" style="416" customWidth="1"/>
    <col min="3589" max="3589" width="36.5" style="416" customWidth="1"/>
    <col min="3590" max="3590" width="10.75" style="416" customWidth="1"/>
    <col min="3591" max="3591" width="8.125" style="416" customWidth="1"/>
    <col min="3592" max="3592" width="9.125" style="416" customWidth="1"/>
    <col min="3593" max="3596" width="0" style="416" hidden="1" customWidth="1"/>
    <col min="3597" max="3841" width="9" style="416"/>
    <col min="3842" max="3842" width="36.75" style="416" customWidth="1"/>
    <col min="3843" max="3843" width="11.625" style="416" customWidth="1"/>
    <col min="3844" max="3844" width="8.125" style="416" customWidth="1"/>
    <col min="3845" max="3845" width="36.5" style="416" customWidth="1"/>
    <col min="3846" max="3846" width="10.75" style="416" customWidth="1"/>
    <col min="3847" max="3847" width="8.125" style="416" customWidth="1"/>
    <col min="3848" max="3848" width="9.125" style="416" customWidth="1"/>
    <col min="3849" max="3852" width="0" style="416" hidden="1" customWidth="1"/>
    <col min="3853" max="4097" width="9" style="416"/>
    <col min="4098" max="4098" width="36.75" style="416" customWidth="1"/>
    <col min="4099" max="4099" width="11.625" style="416" customWidth="1"/>
    <col min="4100" max="4100" width="8.125" style="416" customWidth="1"/>
    <col min="4101" max="4101" width="36.5" style="416" customWidth="1"/>
    <col min="4102" max="4102" width="10.75" style="416" customWidth="1"/>
    <col min="4103" max="4103" width="8.125" style="416" customWidth="1"/>
    <col min="4104" max="4104" width="9.125" style="416" customWidth="1"/>
    <col min="4105" max="4108" width="0" style="416" hidden="1" customWidth="1"/>
    <col min="4109" max="4353" width="9" style="416"/>
    <col min="4354" max="4354" width="36.75" style="416" customWidth="1"/>
    <col min="4355" max="4355" width="11.625" style="416" customWidth="1"/>
    <col min="4356" max="4356" width="8.125" style="416" customWidth="1"/>
    <col min="4357" max="4357" width="36.5" style="416" customWidth="1"/>
    <col min="4358" max="4358" width="10.75" style="416" customWidth="1"/>
    <col min="4359" max="4359" width="8.125" style="416" customWidth="1"/>
    <col min="4360" max="4360" width="9.125" style="416" customWidth="1"/>
    <col min="4361" max="4364" width="0" style="416" hidden="1" customWidth="1"/>
    <col min="4365" max="4609" width="9" style="416"/>
    <col min="4610" max="4610" width="36.75" style="416" customWidth="1"/>
    <col min="4611" max="4611" width="11.625" style="416" customWidth="1"/>
    <col min="4612" max="4612" width="8.125" style="416" customWidth="1"/>
    <col min="4613" max="4613" width="36.5" style="416" customWidth="1"/>
    <col min="4614" max="4614" width="10.75" style="416" customWidth="1"/>
    <col min="4615" max="4615" width="8.125" style="416" customWidth="1"/>
    <col min="4616" max="4616" width="9.125" style="416" customWidth="1"/>
    <col min="4617" max="4620" width="0" style="416" hidden="1" customWidth="1"/>
    <col min="4621" max="4865" width="9" style="416"/>
    <col min="4866" max="4866" width="36.75" style="416" customWidth="1"/>
    <col min="4867" max="4867" width="11.625" style="416" customWidth="1"/>
    <col min="4868" max="4868" width="8.125" style="416" customWidth="1"/>
    <col min="4869" max="4869" width="36.5" style="416" customWidth="1"/>
    <col min="4870" max="4870" width="10.75" style="416" customWidth="1"/>
    <col min="4871" max="4871" width="8.125" style="416" customWidth="1"/>
    <col min="4872" max="4872" width="9.125" style="416" customWidth="1"/>
    <col min="4873" max="4876" width="0" style="416" hidden="1" customWidth="1"/>
    <col min="4877" max="5121" width="9" style="416"/>
    <col min="5122" max="5122" width="36.75" style="416" customWidth="1"/>
    <col min="5123" max="5123" width="11.625" style="416" customWidth="1"/>
    <col min="5124" max="5124" width="8.125" style="416" customWidth="1"/>
    <col min="5125" max="5125" width="36.5" style="416" customWidth="1"/>
    <col min="5126" max="5126" width="10.75" style="416" customWidth="1"/>
    <col min="5127" max="5127" width="8.125" style="416" customWidth="1"/>
    <col min="5128" max="5128" width="9.125" style="416" customWidth="1"/>
    <col min="5129" max="5132" width="0" style="416" hidden="1" customWidth="1"/>
    <col min="5133" max="5377" width="9" style="416"/>
    <col min="5378" max="5378" width="36.75" style="416" customWidth="1"/>
    <col min="5379" max="5379" width="11.625" style="416" customWidth="1"/>
    <col min="5380" max="5380" width="8.125" style="416" customWidth="1"/>
    <col min="5381" max="5381" width="36.5" style="416" customWidth="1"/>
    <col min="5382" max="5382" width="10.75" style="416" customWidth="1"/>
    <col min="5383" max="5383" width="8.125" style="416" customWidth="1"/>
    <col min="5384" max="5384" width="9.125" style="416" customWidth="1"/>
    <col min="5385" max="5388" width="0" style="416" hidden="1" customWidth="1"/>
    <col min="5389" max="5633" width="9" style="416"/>
    <col min="5634" max="5634" width="36.75" style="416" customWidth="1"/>
    <col min="5635" max="5635" width="11.625" style="416" customWidth="1"/>
    <col min="5636" max="5636" width="8.125" style="416" customWidth="1"/>
    <col min="5637" max="5637" width="36.5" style="416" customWidth="1"/>
    <col min="5638" max="5638" width="10.75" style="416" customWidth="1"/>
    <col min="5639" max="5639" width="8.125" style="416" customWidth="1"/>
    <col min="5640" max="5640" width="9.125" style="416" customWidth="1"/>
    <col min="5641" max="5644" width="0" style="416" hidden="1" customWidth="1"/>
    <col min="5645" max="5889" width="9" style="416"/>
    <col min="5890" max="5890" width="36.75" style="416" customWidth="1"/>
    <col min="5891" max="5891" width="11.625" style="416" customWidth="1"/>
    <col min="5892" max="5892" width="8.125" style="416" customWidth="1"/>
    <col min="5893" max="5893" width="36.5" style="416" customWidth="1"/>
    <col min="5894" max="5894" width="10.75" style="416" customWidth="1"/>
    <col min="5895" max="5895" width="8.125" style="416" customWidth="1"/>
    <col min="5896" max="5896" width="9.125" style="416" customWidth="1"/>
    <col min="5897" max="5900" width="0" style="416" hidden="1" customWidth="1"/>
    <col min="5901" max="6145" width="9" style="416"/>
    <col min="6146" max="6146" width="36.75" style="416" customWidth="1"/>
    <col min="6147" max="6147" width="11.625" style="416" customWidth="1"/>
    <col min="6148" max="6148" width="8.125" style="416" customWidth="1"/>
    <col min="6149" max="6149" width="36.5" style="416" customWidth="1"/>
    <col min="6150" max="6150" width="10.75" style="416" customWidth="1"/>
    <col min="6151" max="6151" width="8.125" style="416" customWidth="1"/>
    <col min="6152" max="6152" width="9.125" style="416" customWidth="1"/>
    <col min="6153" max="6156" width="0" style="416" hidden="1" customWidth="1"/>
    <col min="6157" max="6401" width="9" style="416"/>
    <col min="6402" max="6402" width="36.75" style="416" customWidth="1"/>
    <col min="6403" max="6403" width="11.625" style="416" customWidth="1"/>
    <col min="6404" max="6404" width="8.125" style="416" customWidth="1"/>
    <col min="6405" max="6405" width="36.5" style="416" customWidth="1"/>
    <col min="6406" max="6406" width="10.75" style="416" customWidth="1"/>
    <col min="6407" max="6407" width="8.125" style="416" customWidth="1"/>
    <col min="6408" max="6408" width="9.125" style="416" customWidth="1"/>
    <col min="6409" max="6412" width="0" style="416" hidden="1" customWidth="1"/>
    <col min="6413" max="6657" width="9" style="416"/>
    <col min="6658" max="6658" width="36.75" style="416" customWidth="1"/>
    <col min="6659" max="6659" width="11.625" style="416" customWidth="1"/>
    <col min="6660" max="6660" width="8.125" style="416" customWidth="1"/>
    <col min="6661" max="6661" width="36.5" style="416" customWidth="1"/>
    <col min="6662" max="6662" width="10.75" style="416" customWidth="1"/>
    <col min="6663" max="6663" width="8.125" style="416" customWidth="1"/>
    <col min="6664" max="6664" width="9.125" style="416" customWidth="1"/>
    <col min="6665" max="6668" width="0" style="416" hidden="1" customWidth="1"/>
    <col min="6669" max="6913" width="9" style="416"/>
    <col min="6914" max="6914" width="36.75" style="416" customWidth="1"/>
    <col min="6915" max="6915" width="11.625" style="416" customWidth="1"/>
    <col min="6916" max="6916" width="8.125" style="416" customWidth="1"/>
    <col min="6917" max="6917" width="36.5" style="416" customWidth="1"/>
    <col min="6918" max="6918" width="10.75" style="416" customWidth="1"/>
    <col min="6919" max="6919" width="8.125" style="416" customWidth="1"/>
    <col min="6920" max="6920" width="9.125" style="416" customWidth="1"/>
    <col min="6921" max="6924" width="0" style="416" hidden="1" customWidth="1"/>
    <col min="6925" max="7169" width="9" style="416"/>
    <col min="7170" max="7170" width="36.75" style="416" customWidth="1"/>
    <col min="7171" max="7171" width="11.625" style="416" customWidth="1"/>
    <col min="7172" max="7172" width="8.125" style="416" customWidth="1"/>
    <col min="7173" max="7173" width="36.5" style="416" customWidth="1"/>
    <col min="7174" max="7174" width="10.75" style="416" customWidth="1"/>
    <col min="7175" max="7175" width="8.125" style="416" customWidth="1"/>
    <col min="7176" max="7176" width="9.125" style="416" customWidth="1"/>
    <col min="7177" max="7180" width="0" style="416" hidden="1" customWidth="1"/>
    <col min="7181" max="7425" width="9" style="416"/>
    <col min="7426" max="7426" width="36.75" style="416" customWidth="1"/>
    <col min="7427" max="7427" width="11.625" style="416" customWidth="1"/>
    <col min="7428" max="7428" width="8.125" style="416" customWidth="1"/>
    <col min="7429" max="7429" width="36.5" style="416" customWidth="1"/>
    <col min="7430" max="7430" width="10.75" style="416" customWidth="1"/>
    <col min="7431" max="7431" width="8.125" style="416" customWidth="1"/>
    <col min="7432" max="7432" width="9.125" style="416" customWidth="1"/>
    <col min="7433" max="7436" width="0" style="416" hidden="1" customWidth="1"/>
    <col min="7437" max="7681" width="9" style="416"/>
    <col min="7682" max="7682" width="36.75" style="416" customWidth="1"/>
    <col min="7683" max="7683" width="11.625" style="416" customWidth="1"/>
    <col min="7684" max="7684" width="8.125" style="416" customWidth="1"/>
    <col min="7685" max="7685" width="36.5" style="416" customWidth="1"/>
    <col min="7686" max="7686" width="10.75" style="416" customWidth="1"/>
    <col min="7687" max="7687" width="8.125" style="416" customWidth="1"/>
    <col min="7688" max="7688" width="9.125" style="416" customWidth="1"/>
    <col min="7689" max="7692" width="0" style="416" hidden="1" customWidth="1"/>
    <col min="7693" max="7937" width="9" style="416"/>
    <col min="7938" max="7938" width="36.75" style="416" customWidth="1"/>
    <col min="7939" max="7939" width="11.625" style="416" customWidth="1"/>
    <col min="7940" max="7940" width="8.125" style="416" customWidth="1"/>
    <col min="7941" max="7941" width="36.5" style="416" customWidth="1"/>
    <col min="7942" max="7942" width="10.75" style="416" customWidth="1"/>
    <col min="7943" max="7943" width="8.125" style="416" customWidth="1"/>
    <col min="7944" max="7944" width="9.125" style="416" customWidth="1"/>
    <col min="7945" max="7948" width="0" style="416" hidden="1" customWidth="1"/>
    <col min="7949" max="8193" width="9" style="416"/>
    <col min="8194" max="8194" width="36.75" style="416" customWidth="1"/>
    <col min="8195" max="8195" width="11.625" style="416" customWidth="1"/>
    <col min="8196" max="8196" width="8.125" style="416" customWidth="1"/>
    <col min="8197" max="8197" width="36.5" style="416" customWidth="1"/>
    <col min="8198" max="8198" width="10.75" style="416" customWidth="1"/>
    <col min="8199" max="8199" width="8.125" style="416" customWidth="1"/>
    <col min="8200" max="8200" width="9.125" style="416" customWidth="1"/>
    <col min="8201" max="8204" width="0" style="416" hidden="1" customWidth="1"/>
    <col min="8205" max="8449" width="9" style="416"/>
    <col min="8450" max="8450" width="36.75" style="416" customWidth="1"/>
    <col min="8451" max="8451" width="11.625" style="416" customWidth="1"/>
    <col min="8452" max="8452" width="8.125" style="416" customWidth="1"/>
    <col min="8453" max="8453" width="36.5" style="416" customWidth="1"/>
    <col min="8454" max="8454" width="10.75" style="416" customWidth="1"/>
    <col min="8455" max="8455" width="8.125" style="416" customWidth="1"/>
    <col min="8456" max="8456" width="9.125" style="416" customWidth="1"/>
    <col min="8457" max="8460" width="0" style="416" hidden="1" customWidth="1"/>
    <col min="8461" max="8705" width="9" style="416"/>
    <col min="8706" max="8706" width="36.75" style="416" customWidth="1"/>
    <col min="8707" max="8707" width="11.625" style="416" customWidth="1"/>
    <col min="8708" max="8708" width="8.125" style="416" customWidth="1"/>
    <col min="8709" max="8709" width="36.5" style="416" customWidth="1"/>
    <col min="8710" max="8710" width="10.75" style="416" customWidth="1"/>
    <col min="8711" max="8711" width="8.125" style="416" customWidth="1"/>
    <col min="8712" max="8712" width="9.125" style="416" customWidth="1"/>
    <col min="8713" max="8716" width="0" style="416" hidden="1" customWidth="1"/>
    <col min="8717" max="8961" width="9" style="416"/>
    <col min="8962" max="8962" width="36.75" style="416" customWidth="1"/>
    <col min="8963" max="8963" width="11.625" style="416" customWidth="1"/>
    <col min="8964" max="8964" width="8.125" style="416" customWidth="1"/>
    <col min="8965" max="8965" width="36.5" style="416" customWidth="1"/>
    <col min="8966" max="8966" width="10.75" style="416" customWidth="1"/>
    <col min="8967" max="8967" width="8.125" style="416" customWidth="1"/>
    <col min="8968" max="8968" width="9.125" style="416" customWidth="1"/>
    <col min="8969" max="8972" width="0" style="416" hidden="1" customWidth="1"/>
    <col min="8973" max="9217" width="9" style="416"/>
    <col min="9218" max="9218" width="36.75" style="416" customWidth="1"/>
    <col min="9219" max="9219" width="11.625" style="416" customWidth="1"/>
    <col min="9220" max="9220" width="8.125" style="416" customWidth="1"/>
    <col min="9221" max="9221" width="36.5" style="416" customWidth="1"/>
    <col min="9222" max="9222" width="10.75" style="416" customWidth="1"/>
    <col min="9223" max="9223" width="8.125" style="416" customWidth="1"/>
    <col min="9224" max="9224" width="9.125" style="416" customWidth="1"/>
    <col min="9225" max="9228" width="0" style="416" hidden="1" customWidth="1"/>
    <col min="9229" max="9473" width="9" style="416"/>
    <col min="9474" max="9474" width="36.75" style="416" customWidth="1"/>
    <col min="9475" max="9475" width="11.625" style="416" customWidth="1"/>
    <col min="9476" max="9476" width="8.125" style="416" customWidth="1"/>
    <col min="9477" max="9477" width="36.5" style="416" customWidth="1"/>
    <col min="9478" max="9478" width="10.75" style="416" customWidth="1"/>
    <col min="9479" max="9479" width="8.125" style="416" customWidth="1"/>
    <col min="9480" max="9480" width="9.125" style="416" customWidth="1"/>
    <col min="9481" max="9484" width="0" style="416" hidden="1" customWidth="1"/>
    <col min="9485" max="9729" width="9" style="416"/>
    <col min="9730" max="9730" width="36.75" style="416" customWidth="1"/>
    <col min="9731" max="9731" width="11.625" style="416" customWidth="1"/>
    <col min="9732" max="9732" width="8.125" style="416" customWidth="1"/>
    <col min="9733" max="9733" width="36.5" style="416" customWidth="1"/>
    <col min="9734" max="9734" width="10.75" style="416" customWidth="1"/>
    <col min="9735" max="9735" width="8.125" style="416" customWidth="1"/>
    <col min="9736" max="9736" width="9.125" style="416" customWidth="1"/>
    <col min="9737" max="9740" width="0" style="416" hidden="1" customWidth="1"/>
    <col min="9741" max="9985" width="9" style="416"/>
    <col min="9986" max="9986" width="36.75" style="416" customWidth="1"/>
    <col min="9987" max="9987" width="11.625" style="416" customWidth="1"/>
    <col min="9988" max="9988" width="8.125" style="416" customWidth="1"/>
    <col min="9989" max="9989" width="36.5" style="416" customWidth="1"/>
    <col min="9990" max="9990" width="10.75" style="416" customWidth="1"/>
    <col min="9991" max="9991" width="8.125" style="416" customWidth="1"/>
    <col min="9992" max="9992" width="9.125" style="416" customWidth="1"/>
    <col min="9993" max="9996" width="0" style="416" hidden="1" customWidth="1"/>
    <col min="9997" max="10241" width="9" style="416"/>
    <col min="10242" max="10242" width="36.75" style="416" customWidth="1"/>
    <col min="10243" max="10243" width="11.625" style="416" customWidth="1"/>
    <col min="10244" max="10244" width="8.125" style="416" customWidth="1"/>
    <col min="10245" max="10245" width="36.5" style="416" customWidth="1"/>
    <col min="10246" max="10246" width="10.75" style="416" customWidth="1"/>
    <col min="10247" max="10247" width="8.125" style="416" customWidth="1"/>
    <col min="10248" max="10248" width="9.125" style="416" customWidth="1"/>
    <col min="10249" max="10252" width="0" style="416" hidden="1" customWidth="1"/>
    <col min="10253" max="10497" width="9" style="416"/>
    <col min="10498" max="10498" width="36.75" style="416" customWidth="1"/>
    <col min="10499" max="10499" width="11.625" style="416" customWidth="1"/>
    <col min="10500" max="10500" width="8.125" style="416" customWidth="1"/>
    <col min="10501" max="10501" width="36.5" style="416" customWidth="1"/>
    <col min="10502" max="10502" width="10.75" style="416" customWidth="1"/>
    <col min="10503" max="10503" width="8.125" style="416" customWidth="1"/>
    <col min="10504" max="10504" width="9.125" style="416" customWidth="1"/>
    <col min="10505" max="10508" width="0" style="416" hidden="1" customWidth="1"/>
    <col min="10509" max="10753" width="9" style="416"/>
    <col min="10754" max="10754" width="36.75" style="416" customWidth="1"/>
    <col min="10755" max="10755" width="11.625" style="416" customWidth="1"/>
    <col min="10756" max="10756" width="8.125" style="416" customWidth="1"/>
    <col min="10757" max="10757" width="36.5" style="416" customWidth="1"/>
    <col min="10758" max="10758" width="10.75" style="416" customWidth="1"/>
    <col min="10759" max="10759" width="8.125" style="416" customWidth="1"/>
    <col min="10760" max="10760" width="9.125" style="416" customWidth="1"/>
    <col min="10761" max="10764" width="0" style="416" hidden="1" customWidth="1"/>
    <col min="10765" max="11009" width="9" style="416"/>
    <col min="11010" max="11010" width="36.75" style="416" customWidth="1"/>
    <col min="11011" max="11011" width="11.625" style="416" customWidth="1"/>
    <col min="11012" max="11012" width="8.125" style="416" customWidth="1"/>
    <col min="11013" max="11013" width="36.5" style="416" customWidth="1"/>
    <col min="11014" max="11014" width="10.75" style="416" customWidth="1"/>
    <col min="11015" max="11015" width="8.125" style="416" customWidth="1"/>
    <col min="11016" max="11016" width="9.125" style="416" customWidth="1"/>
    <col min="11017" max="11020" width="0" style="416" hidden="1" customWidth="1"/>
    <col min="11021" max="11265" width="9" style="416"/>
    <col min="11266" max="11266" width="36.75" style="416" customWidth="1"/>
    <col min="11267" max="11267" width="11.625" style="416" customWidth="1"/>
    <col min="11268" max="11268" width="8.125" style="416" customWidth="1"/>
    <col min="11269" max="11269" width="36.5" style="416" customWidth="1"/>
    <col min="11270" max="11270" width="10.75" style="416" customWidth="1"/>
    <col min="11271" max="11271" width="8.125" style="416" customWidth="1"/>
    <col min="11272" max="11272" width="9.125" style="416" customWidth="1"/>
    <col min="11273" max="11276" width="0" style="416" hidden="1" customWidth="1"/>
    <col min="11277" max="11521" width="9" style="416"/>
    <col min="11522" max="11522" width="36.75" style="416" customWidth="1"/>
    <col min="11523" max="11523" width="11.625" style="416" customWidth="1"/>
    <col min="11524" max="11524" width="8.125" style="416" customWidth="1"/>
    <col min="11525" max="11525" width="36.5" style="416" customWidth="1"/>
    <col min="11526" max="11526" width="10.75" style="416" customWidth="1"/>
    <col min="11527" max="11527" width="8.125" style="416" customWidth="1"/>
    <col min="11528" max="11528" width="9.125" style="416" customWidth="1"/>
    <col min="11529" max="11532" width="0" style="416" hidden="1" customWidth="1"/>
    <col min="11533" max="11777" width="9" style="416"/>
    <col min="11778" max="11778" width="36.75" style="416" customWidth="1"/>
    <col min="11779" max="11779" width="11.625" style="416" customWidth="1"/>
    <col min="11780" max="11780" width="8.125" style="416" customWidth="1"/>
    <col min="11781" max="11781" width="36.5" style="416" customWidth="1"/>
    <col min="11782" max="11782" width="10.75" style="416" customWidth="1"/>
    <col min="11783" max="11783" width="8.125" style="416" customWidth="1"/>
    <col min="11784" max="11784" width="9.125" style="416" customWidth="1"/>
    <col min="11785" max="11788" width="0" style="416" hidden="1" customWidth="1"/>
    <col min="11789" max="12033" width="9" style="416"/>
    <col min="12034" max="12034" width="36.75" style="416" customWidth="1"/>
    <col min="12035" max="12035" width="11.625" style="416" customWidth="1"/>
    <col min="12036" max="12036" width="8.125" style="416" customWidth="1"/>
    <col min="12037" max="12037" width="36.5" style="416" customWidth="1"/>
    <col min="12038" max="12038" width="10.75" style="416" customWidth="1"/>
    <col min="12039" max="12039" width="8.125" style="416" customWidth="1"/>
    <col min="12040" max="12040" width="9.125" style="416" customWidth="1"/>
    <col min="12041" max="12044" width="0" style="416" hidden="1" customWidth="1"/>
    <col min="12045" max="12289" width="9" style="416"/>
    <col min="12290" max="12290" width="36.75" style="416" customWidth="1"/>
    <col min="12291" max="12291" width="11.625" style="416" customWidth="1"/>
    <col min="12292" max="12292" width="8.125" style="416" customWidth="1"/>
    <col min="12293" max="12293" width="36.5" style="416" customWidth="1"/>
    <col min="12294" max="12294" width="10.75" style="416" customWidth="1"/>
    <col min="12295" max="12295" width="8.125" style="416" customWidth="1"/>
    <col min="12296" max="12296" width="9.125" style="416" customWidth="1"/>
    <col min="12297" max="12300" width="0" style="416" hidden="1" customWidth="1"/>
    <col min="12301" max="12545" width="9" style="416"/>
    <col min="12546" max="12546" width="36.75" style="416" customWidth="1"/>
    <col min="12547" max="12547" width="11.625" style="416" customWidth="1"/>
    <col min="12548" max="12548" width="8.125" style="416" customWidth="1"/>
    <col min="12549" max="12549" width="36.5" style="416" customWidth="1"/>
    <col min="12550" max="12550" width="10.75" style="416" customWidth="1"/>
    <col min="12551" max="12551" width="8.125" style="416" customWidth="1"/>
    <col min="12552" max="12552" width="9.125" style="416" customWidth="1"/>
    <col min="12553" max="12556" width="0" style="416" hidden="1" customWidth="1"/>
    <col min="12557" max="12801" width="9" style="416"/>
    <col min="12802" max="12802" width="36.75" style="416" customWidth="1"/>
    <col min="12803" max="12803" width="11.625" style="416" customWidth="1"/>
    <col min="12804" max="12804" width="8.125" style="416" customWidth="1"/>
    <col min="12805" max="12805" width="36.5" style="416" customWidth="1"/>
    <col min="12806" max="12806" width="10.75" style="416" customWidth="1"/>
    <col min="12807" max="12807" width="8.125" style="416" customWidth="1"/>
    <col min="12808" max="12808" width="9.125" style="416" customWidth="1"/>
    <col min="12809" max="12812" width="0" style="416" hidden="1" customWidth="1"/>
    <col min="12813" max="13057" width="9" style="416"/>
    <col min="13058" max="13058" width="36.75" style="416" customWidth="1"/>
    <col min="13059" max="13059" width="11.625" style="416" customWidth="1"/>
    <col min="13060" max="13060" width="8.125" style="416" customWidth="1"/>
    <col min="13061" max="13061" width="36.5" style="416" customWidth="1"/>
    <col min="13062" max="13062" width="10.75" style="416" customWidth="1"/>
    <col min="13063" max="13063" width="8.125" style="416" customWidth="1"/>
    <col min="13064" max="13064" width="9.125" style="416" customWidth="1"/>
    <col min="13065" max="13068" width="0" style="416" hidden="1" customWidth="1"/>
    <col min="13069" max="13313" width="9" style="416"/>
    <col min="13314" max="13314" width="36.75" style="416" customWidth="1"/>
    <col min="13315" max="13315" width="11.625" style="416" customWidth="1"/>
    <col min="13316" max="13316" width="8.125" style="416" customWidth="1"/>
    <col min="13317" max="13317" width="36.5" style="416" customWidth="1"/>
    <col min="13318" max="13318" width="10.75" style="416" customWidth="1"/>
    <col min="13319" max="13319" width="8.125" style="416" customWidth="1"/>
    <col min="13320" max="13320" width="9.125" style="416" customWidth="1"/>
    <col min="13321" max="13324" width="0" style="416" hidden="1" customWidth="1"/>
    <col min="13325" max="13569" width="9" style="416"/>
    <col min="13570" max="13570" width="36.75" style="416" customWidth="1"/>
    <col min="13571" max="13571" width="11.625" style="416" customWidth="1"/>
    <col min="13572" max="13572" width="8.125" style="416" customWidth="1"/>
    <col min="13573" max="13573" width="36.5" style="416" customWidth="1"/>
    <col min="13574" max="13574" width="10.75" style="416" customWidth="1"/>
    <col min="13575" max="13575" width="8.125" style="416" customWidth="1"/>
    <col min="13576" max="13576" width="9.125" style="416" customWidth="1"/>
    <col min="13577" max="13580" width="0" style="416" hidden="1" customWidth="1"/>
    <col min="13581" max="13825" width="9" style="416"/>
    <col min="13826" max="13826" width="36.75" style="416" customWidth="1"/>
    <col min="13827" max="13827" width="11.625" style="416" customWidth="1"/>
    <col min="13828" max="13828" width="8.125" style="416" customWidth="1"/>
    <col min="13829" max="13829" width="36.5" style="416" customWidth="1"/>
    <col min="13830" max="13830" width="10.75" style="416" customWidth="1"/>
    <col min="13831" max="13831" width="8.125" style="416" customWidth="1"/>
    <col min="13832" max="13832" width="9.125" style="416" customWidth="1"/>
    <col min="13833" max="13836" width="0" style="416" hidden="1" customWidth="1"/>
    <col min="13837" max="14081" width="9" style="416"/>
    <col min="14082" max="14082" width="36.75" style="416" customWidth="1"/>
    <col min="14083" max="14083" width="11.625" style="416" customWidth="1"/>
    <col min="14084" max="14084" width="8.125" style="416" customWidth="1"/>
    <col min="14085" max="14085" width="36.5" style="416" customWidth="1"/>
    <col min="14086" max="14086" width="10.75" style="416" customWidth="1"/>
    <col min="14087" max="14087" width="8.125" style="416" customWidth="1"/>
    <col min="14088" max="14088" width="9.125" style="416" customWidth="1"/>
    <col min="14089" max="14092" width="0" style="416" hidden="1" customWidth="1"/>
    <col min="14093" max="14337" width="9" style="416"/>
    <col min="14338" max="14338" width="36.75" style="416" customWidth="1"/>
    <col min="14339" max="14339" width="11.625" style="416" customWidth="1"/>
    <col min="14340" max="14340" width="8.125" style="416" customWidth="1"/>
    <col min="14341" max="14341" width="36.5" style="416" customWidth="1"/>
    <col min="14342" max="14342" width="10.75" style="416" customWidth="1"/>
    <col min="14343" max="14343" width="8.125" style="416" customWidth="1"/>
    <col min="14344" max="14344" width="9.125" style="416" customWidth="1"/>
    <col min="14345" max="14348" width="0" style="416" hidden="1" customWidth="1"/>
    <col min="14349" max="14593" width="9" style="416"/>
    <col min="14594" max="14594" width="36.75" style="416" customWidth="1"/>
    <col min="14595" max="14595" width="11.625" style="416" customWidth="1"/>
    <col min="14596" max="14596" width="8.125" style="416" customWidth="1"/>
    <col min="14597" max="14597" width="36.5" style="416" customWidth="1"/>
    <col min="14598" max="14598" width="10.75" style="416" customWidth="1"/>
    <col min="14599" max="14599" width="8.125" style="416" customWidth="1"/>
    <col min="14600" max="14600" width="9.125" style="416" customWidth="1"/>
    <col min="14601" max="14604" width="0" style="416" hidden="1" customWidth="1"/>
    <col min="14605" max="14849" width="9" style="416"/>
    <col min="14850" max="14850" width="36.75" style="416" customWidth="1"/>
    <col min="14851" max="14851" width="11.625" style="416" customWidth="1"/>
    <col min="14852" max="14852" width="8.125" style="416" customWidth="1"/>
    <col min="14853" max="14853" width="36.5" style="416" customWidth="1"/>
    <col min="14854" max="14854" width="10.75" style="416" customWidth="1"/>
    <col min="14855" max="14855" width="8.125" style="416" customWidth="1"/>
    <col min="14856" max="14856" width="9.125" style="416" customWidth="1"/>
    <col min="14857" max="14860" width="0" style="416" hidden="1" customWidth="1"/>
    <col min="14861" max="15105" width="9" style="416"/>
    <col min="15106" max="15106" width="36.75" style="416" customWidth="1"/>
    <col min="15107" max="15107" width="11.625" style="416" customWidth="1"/>
    <col min="15108" max="15108" width="8.125" style="416" customWidth="1"/>
    <col min="15109" max="15109" width="36.5" style="416" customWidth="1"/>
    <col min="15110" max="15110" width="10.75" style="416" customWidth="1"/>
    <col min="15111" max="15111" width="8.125" style="416" customWidth="1"/>
    <col min="15112" max="15112" width="9.125" style="416" customWidth="1"/>
    <col min="15113" max="15116" width="0" style="416" hidden="1" customWidth="1"/>
    <col min="15117" max="15361" width="9" style="416"/>
    <col min="15362" max="15362" width="36.75" style="416" customWidth="1"/>
    <col min="15363" max="15363" width="11.625" style="416" customWidth="1"/>
    <col min="15364" max="15364" width="8.125" style="416" customWidth="1"/>
    <col min="15365" max="15365" width="36.5" style="416" customWidth="1"/>
    <col min="15366" max="15366" width="10.75" style="416" customWidth="1"/>
    <col min="15367" max="15367" width="8.125" style="416" customWidth="1"/>
    <col min="15368" max="15368" width="9.125" style="416" customWidth="1"/>
    <col min="15369" max="15372" width="0" style="416" hidden="1" customWidth="1"/>
    <col min="15373" max="15617" width="9" style="416"/>
    <col min="15618" max="15618" width="36.75" style="416" customWidth="1"/>
    <col min="15619" max="15619" width="11.625" style="416" customWidth="1"/>
    <col min="15620" max="15620" width="8.125" style="416" customWidth="1"/>
    <col min="15621" max="15621" width="36.5" style="416" customWidth="1"/>
    <col min="15622" max="15622" width="10.75" style="416" customWidth="1"/>
    <col min="15623" max="15623" width="8.125" style="416" customWidth="1"/>
    <col min="15624" max="15624" width="9.125" style="416" customWidth="1"/>
    <col min="15625" max="15628" width="0" style="416" hidden="1" customWidth="1"/>
    <col min="15629" max="15873" width="9" style="416"/>
    <col min="15874" max="15874" width="36.75" style="416" customWidth="1"/>
    <col min="15875" max="15875" width="11.625" style="416" customWidth="1"/>
    <col min="15876" max="15876" width="8.125" style="416" customWidth="1"/>
    <col min="15877" max="15877" width="36.5" style="416" customWidth="1"/>
    <col min="15878" max="15878" width="10.75" style="416" customWidth="1"/>
    <col min="15879" max="15879" width="8.125" style="416" customWidth="1"/>
    <col min="15880" max="15880" width="9.125" style="416" customWidth="1"/>
    <col min="15881" max="15884" width="0" style="416" hidden="1" customWidth="1"/>
    <col min="15885" max="16129" width="9" style="416"/>
    <col min="16130" max="16130" width="36.75" style="416" customWidth="1"/>
    <col min="16131" max="16131" width="11.625" style="416" customWidth="1"/>
    <col min="16132" max="16132" width="8.125" style="416" customWidth="1"/>
    <col min="16133" max="16133" width="36.5" style="416" customWidth="1"/>
    <col min="16134" max="16134" width="10.75" style="416" customWidth="1"/>
    <col min="16135" max="16135" width="8.125" style="416" customWidth="1"/>
    <col min="16136" max="16136" width="9.125" style="416" customWidth="1"/>
    <col min="16137" max="16140" width="0" style="416" hidden="1" customWidth="1"/>
    <col min="16141" max="16384" width="9" style="416"/>
  </cols>
  <sheetData>
    <row r="1" spans="1:14" ht="18.75">
      <c r="A1" s="479" t="s">
        <v>1198</v>
      </c>
      <c r="B1" s="479"/>
      <c r="C1" s="479"/>
      <c r="D1" s="479"/>
      <c r="E1" s="479"/>
      <c r="F1" s="479"/>
      <c r="G1" s="479"/>
      <c r="H1" s="479"/>
      <c r="I1" s="479"/>
      <c r="J1" s="479"/>
      <c r="K1" s="479"/>
      <c r="L1" s="479"/>
      <c r="M1" s="479"/>
      <c r="N1" s="479"/>
    </row>
    <row r="2" spans="1:14" ht="24">
      <c r="A2" s="480" t="s">
        <v>1277</v>
      </c>
      <c r="B2" s="480"/>
      <c r="C2" s="480"/>
      <c r="D2" s="480"/>
      <c r="E2" s="480"/>
      <c r="F2" s="480"/>
      <c r="G2" s="480"/>
      <c r="H2" s="480"/>
      <c r="I2" s="480"/>
      <c r="J2" s="480"/>
      <c r="K2" s="480"/>
      <c r="L2" s="480"/>
      <c r="M2" s="480"/>
      <c r="N2" s="480"/>
    </row>
    <row r="3" spans="1:14" ht="18.75">
      <c r="A3" s="488"/>
      <c r="B3" s="489"/>
      <c r="C3" s="417"/>
      <c r="D3" s="417"/>
      <c r="E3" s="417"/>
      <c r="F3" s="417"/>
      <c r="G3" s="417"/>
      <c r="H3" s="418"/>
      <c r="J3" s="417"/>
      <c r="K3" s="417"/>
      <c r="L3" s="417"/>
      <c r="M3" s="417"/>
      <c r="N3" s="419" t="s">
        <v>1199</v>
      </c>
    </row>
    <row r="4" spans="1:14" ht="56.25">
      <c r="A4" s="420" t="s">
        <v>1200</v>
      </c>
      <c r="B4" s="421" t="s">
        <v>1201</v>
      </c>
      <c r="C4" s="421" t="s">
        <v>1202</v>
      </c>
      <c r="D4" s="421" t="s">
        <v>1203</v>
      </c>
      <c r="E4" s="421" t="s">
        <v>1204</v>
      </c>
      <c r="F4" s="421" t="s">
        <v>1205</v>
      </c>
      <c r="G4" s="422" t="s">
        <v>1206</v>
      </c>
      <c r="H4" s="420" t="s">
        <v>1207</v>
      </c>
      <c r="I4" s="421" t="s">
        <v>1201</v>
      </c>
      <c r="J4" s="421" t="s">
        <v>1202</v>
      </c>
      <c r="K4" s="421" t="s">
        <v>1203</v>
      </c>
      <c r="L4" s="421" t="s">
        <v>1204</v>
      </c>
      <c r="M4" s="421" t="s">
        <v>1205</v>
      </c>
      <c r="N4" s="422" t="s">
        <v>1206</v>
      </c>
    </row>
    <row r="5" spans="1:14" ht="18.75">
      <c r="A5" s="423" t="s">
        <v>1208</v>
      </c>
      <c r="B5" s="424"/>
      <c r="C5" s="425"/>
      <c r="D5" s="425"/>
      <c r="E5" s="425"/>
      <c r="F5" s="425"/>
      <c r="G5" s="426"/>
      <c r="H5" s="423" t="s">
        <v>1208</v>
      </c>
      <c r="I5" s="424"/>
      <c r="J5" s="425"/>
      <c r="K5" s="425"/>
      <c r="L5" s="425"/>
      <c r="M5" s="425"/>
      <c r="N5" s="426"/>
    </row>
    <row r="6" spans="1:14" ht="18.75">
      <c r="A6" s="427" t="s">
        <v>1224</v>
      </c>
      <c r="B6" s="424"/>
      <c r="C6" s="425"/>
      <c r="D6" s="425"/>
      <c r="E6" s="425"/>
      <c r="F6" s="425"/>
      <c r="G6" s="426"/>
      <c r="H6" s="427" t="s">
        <v>1225</v>
      </c>
      <c r="I6" s="424"/>
      <c r="J6" s="425"/>
      <c r="K6" s="425"/>
      <c r="L6" s="425"/>
      <c r="M6" s="425"/>
      <c r="N6" s="426"/>
    </row>
    <row r="7" spans="1:14">
      <c r="A7" s="345" t="s">
        <v>1209</v>
      </c>
      <c r="B7" s="428"/>
      <c r="C7" s="429"/>
      <c r="D7" s="429"/>
      <c r="E7" s="429"/>
      <c r="F7" s="429"/>
      <c r="G7" s="346"/>
      <c r="H7" s="345" t="s">
        <v>1210</v>
      </c>
      <c r="I7" s="428"/>
      <c r="J7" s="429"/>
      <c r="K7" s="429"/>
      <c r="L7" s="429"/>
      <c r="M7" s="429"/>
      <c r="N7" s="346"/>
    </row>
    <row r="8" spans="1:14">
      <c r="A8" s="430" t="s">
        <v>1211</v>
      </c>
      <c r="B8" s="428"/>
      <c r="C8" s="429"/>
      <c r="D8" s="429"/>
      <c r="E8" s="429"/>
      <c r="F8" s="429"/>
      <c r="G8" s="346"/>
      <c r="H8" s="430" t="s">
        <v>1211</v>
      </c>
      <c r="I8" s="428"/>
      <c r="J8" s="429"/>
      <c r="K8" s="429"/>
      <c r="L8" s="429"/>
      <c r="M8" s="429"/>
      <c r="N8" s="346"/>
    </row>
    <row r="9" spans="1:14">
      <c r="A9" s="430" t="s">
        <v>1212</v>
      </c>
      <c r="B9" s="428"/>
      <c r="C9" s="429"/>
      <c r="D9" s="429"/>
      <c r="E9" s="429"/>
      <c r="F9" s="429"/>
      <c r="G9" s="346"/>
      <c r="H9" s="430" t="s">
        <v>1212</v>
      </c>
      <c r="I9" s="428"/>
      <c r="J9" s="429"/>
      <c r="K9" s="429"/>
      <c r="L9" s="429"/>
      <c r="M9" s="429"/>
      <c r="N9" s="346"/>
    </row>
    <row r="10" spans="1:14">
      <c r="A10" s="430" t="s">
        <v>1213</v>
      </c>
      <c r="B10" s="428"/>
      <c r="C10" s="429"/>
      <c r="D10" s="429"/>
      <c r="E10" s="429"/>
      <c r="F10" s="429"/>
      <c r="G10" s="346"/>
      <c r="H10" s="430" t="s">
        <v>1213</v>
      </c>
      <c r="I10" s="428"/>
      <c r="J10" s="429"/>
      <c r="K10" s="429"/>
      <c r="L10" s="429"/>
      <c r="M10" s="429"/>
      <c r="N10" s="346"/>
    </row>
    <row r="11" spans="1:14">
      <c r="A11" s="345" t="s">
        <v>1214</v>
      </c>
      <c r="B11" s="428"/>
      <c r="C11" s="429"/>
      <c r="D11" s="429"/>
      <c r="E11" s="429"/>
      <c r="F11" s="429"/>
      <c r="G11" s="346"/>
      <c r="H11" s="345" t="s">
        <v>1215</v>
      </c>
      <c r="I11" s="428"/>
      <c r="J11" s="429"/>
      <c r="K11" s="429"/>
      <c r="L11" s="429"/>
      <c r="M11" s="429"/>
      <c r="N11" s="346"/>
    </row>
    <row r="12" spans="1:14" ht="24">
      <c r="A12" s="431" t="s">
        <v>1216</v>
      </c>
      <c r="B12" s="428"/>
      <c r="C12" s="429"/>
      <c r="D12" s="429"/>
      <c r="E12" s="429"/>
      <c r="F12" s="429"/>
      <c r="G12" s="346"/>
      <c r="H12" s="431" t="s">
        <v>1216</v>
      </c>
      <c r="I12" s="428"/>
      <c r="J12" s="429"/>
      <c r="K12" s="429"/>
      <c r="L12" s="429"/>
      <c r="M12" s="429"/>
      <c r="N12" s="346"/>
    </row>
    <row r="13" spans="1:14">
      <c r="A13" s="430" t="s">
        <v>1217</v>
      </c>
      <c r="B13" s="428"/>
      <c r="C13" s="429"/>
      <c r="D13" s="429"/>
      <c r="E13" s="429"/>
      <c r="F13" s="429"/>
      <c r="G13" s="346"/>
      <c r="H13" s="430" t="s">
        <v>1217</v>
      </c>
      <c r="I13" s="428"/>
      <c r="J13" s="429"/>
      <c r="K13" s="429"/>
      <c r="L13" s="429"/>
      <c r="M13" s="429"/>
      <c r="N13" s="346"/>
    </row>
    <row r="14" spans="1:14">
      <c r="A14" s="345" t="s">
        <v>1218</v>
      </c>
      <c r="B14" s="428"/>
      <c r="C14" s="429"/>
      <c r="D14" s="429"/>
      <c r="E14" s="429"/>
      <c r="F14" s="429"/>
      <c r="G14" s="346"/>
      <c r="H14" s="345" t="s">
        <v>1219</v>
      </c>
      <c r="I14" s="428"/>
      <c r="J14" s="429"/>
      <c r="K14" s="429"/>
      <c r="L14" s="429"/>
      <c r="M14" s="429"/>
      <c r="N14" s="346"/>
    </row>
    <row r="15" spans="1:14">
      <c r="A15" s="345" t="s">
        <v>1220</v>
      </c>
      <c r="B15" s="428"/>
      <c r="C15" s="429"/>
      <c r="D15" s="429"/>
      <c r="E15" s="429"/>
      <c r="F15" s="429"/>
      <c r="G15" s="346"/>
      <c r="H15" s="345" t="s">
        <v>1221</v>
      </c>
      <c r="I15" s="428"/>
      <c r="J15" s="429"/>
      <c r="K15" s="429"/>
      <c r="L15" s="429"/>
      <c r="M15" s="429"/>
      <c r="N15" s="346"/>
    </row>
    <row r="16" spans="1:14">
      <c r="A16" s="432"/>
      <c r="B16" s="433"/>
      <c r="C16" s="433"/>
      <c r="D16" s="433"/>
      <c r="E16" s="433"/>
      <c r="F16" s="433"/>
      <c r="G16" s="433"/>
      <c r="H16" s="434" t="s">
        <v>1222</v>
      </c>
      <c r="I16" s="433"/>
      <c r="J16" s="433"/>
      <c r="K16" s="433"/>
      <c r="L16" s="433"/>
      <c r="M16" s="433"/>
      <c r="N16" s="433"/>
    </row>
    <row r="17" spans="1:13">
      <c r="A17" s="490" t="s">
        <v>1275</v>
      </c>
      <c r="B17" s="490"/>
      <c r="C17" s="490"/>
      <c r="D17" s="490"/>
      <c r="E17" s="490"/>
      <c r="F17" s="490"/>
      <c r="G17" s="490"/>
      <c r="H17" s="490"/>
      <c r="I17" s="490"/>
      <c r="J17" s="490"/>
      <c r="K17" s="490"/>
      <c r="L17" s="490"/>
      <c r="M17" s="490"/>
    </row>
    <row r="18" spans="1:13">
      <c r="A18" s="490" t="s">
        <v>1223</v>
      </c>
      <c r="B18" s="490"/>
      <c r="C18" s="490"/>
      <c r="D18" s="490"/>
      <c r="E18" s="490"/>
      <c r="F18" s="490"/>
      <c r="G18" s="490"/>
      <c r="H18" s="490"/>
      <c r="I18" s="490"/>
      <c r="J18" s="490"/>
      <c r="K18" s="490"/>
      <c r="L18" s="490"/>
      <c r="M18" s="490"/>
    </row>
    <row r="19" spans="1:13">
      <c r="A19" s="416"/>
      <c r="B19" s="435"/>
      <c r="C19" s="435"/>
      <c r="D19" s="435"/>
      <c r="E19" s="435"/>
      <c r="F19" s="435"/>
      <c r="I19" s="435"/>
      <c r="J19" s="435"/>
      <c r="K19" s="435"/>
      <c r="L19" s="435"/>
      <c r="M19" s="435"/>
    </row>
    <row r="20" spans="1:13">
      <c r="A20" s="416"/>
    </row>
    <row r="21" spans="1:13">
      <c r="A21" s="416"/>
    </row>
    <row r="22" spans="1:13">
      <c r="A22" s="416"/>
    </row>
    <row r="23" spans="1:13">
      <c r="A23" s="416"/>
    </row>
    <row r="24" spans="1:13">
      <c r="A24" s="416"/>
    </row>
    <row r="25" spans="1:13">
      <c r="A25" s="416"/>
    </row>
    <row r="26" spans="1:13">
      <c r="A26" s="416"/>
    </row>
    <row r="27" spans="1:13">
      <c r="A27" s="416"/>
    </row>
    <row r="28" spans="1:13">
      <c r="A28" s="416"/>
    </row>
    <row r="29" spans="1:13">
      <c r="A29" s="416"/>
    </row>
    <row r="30" spans="1:13">
      <c r="A30" s="416"/>
    </row>
    <row r="31" spans="1:13">
      <c r="A31" s="416"/>
    </row>
    <row r="32" spans="1:13">
      <c r="A32" s="416"/>
    </row>
    <row r="33" spans="1:1">
      <c r="A33" s="416"/>
    </row>
    <row r="34" spans="1:1">
      <c r="A34" s="416"/>
    </row>
    <row r="35" spans="1:1">
      <c r="A35" s="416"/>
    </row>
    <row r="36" spans="1:1">
      <c r="A36" s="416"/>
    </row>
  </sheetData>
  <mergeCells count="5">
    <mergeCell ref="A1:N1"/>
    <mergeCell ref="A2:N2"/>
    <mergeCell ref="A3:B3"/>
    <mergeCell ref="A17:M17"/>
    <mergeCell ref="A18:M18"/>
  </mergeCells>
  <phoneticPr fontId="81" type="noConversion"/>
  <printOptions horizontalCentered="1"/>
  <pageMargins left="0.51181102362204722" right="0.51181102362204722"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7"/>
  <sheetViews>
    <sheetView zoomScale="115" zoomScaleNormal="115" workbookViewId="0">
      <selection sqref="A1:F1"/>
    </sheetView>
  </sheetViews>
  <sheetFormatPr defaultColWidth="9" defaultRowHeight="13.5"/>
  <cols>
    <col min="1" max="1" width="31" style="159" customWidth="1"/>
    <col min="2" max="2" width="12.5" style="160" customWidth="1"/>
    <col min="3" max="3" width="9.25" style="161" customWidth="1"/>
    <col min="4" max="4" width="29.375" style="159" customWidth="1"/>
    <col min="5" max="5" width="9.625" style="159" customWidth="1"/>
    <col min="6" max="6" width="9.25" style="159" customWidth="1"/>
    <col min="7" max="7" width="18" style="159" hidden="1" customWidth="1"/>
    <col min="8" max="8" width="13" style="159" hidden="1" customWidth="1"/>
    <col min="9" max="10" width="9" style="159" hidden="1" customWidth="1"/>
    <col min="11" max="11" width="10.5" style="159" hidden="1" customWidth="1"/>
    <col min="12" max="12" width="9" style="161" hidden="1" customWidth="1"/>
    <col min="13" max="13" width="16.5" style="159" hidden="1" customWidth="1"/>
    <col min="14" max="14" width="9.625" style="159" hidden="1" customWidth="1"/>
    <col min="15" max="15" width="9" style="159" hidden="1" customWidth="1"/>
    <col min="16" max="16384" width="9" style="159"/>
  </cols>
  <sheetData>
    <row r="1" spans="1:15" ht="18" customHeight="1">
      <c r="A1" s="462" t="s">
        <v>1162</v>
      </c>
      <c r="B1" s="462"/>
      <c r="C1" s="462"/>
      <c r="D1" s="462"/>
      <c r="E1" s="462"/>
      <c r="F1" s="462"/>
    </row>
    <row r="2" spans="1:15" ht="24">
      <c r="A2" s="467" t="s">
        <v>858</v>
      </c>
      <c r="B2" s="467"/>
      <c r="C2" s="467"/>
      <c r="D2" s="467"/>
      <c r="E2" s="467"/>
      <c r="F2" s="467"/>
    </row>
    <row r="3" spans="1:15" ht="24">
      <c r="A3" s="162"/>
      <c r="B3" s="163"/>
      <c r="C3" s="164"/>
      <c r="D3" s="162"/>
      <c r="E3" s="491" t="s">
        <v>2</v>
      </c>
      <c r="F3" s="491"/>
    </row>
    <row r="4" spans="1:15" ht="18.75">
      <c r="A4" s="166" t="s">
        <v>3</v>
      </c>
      <c r="B4" s="157" t="s">
        <v>56</v>
      </c>
      <c r="C4" s="333" t="s">
        <v>5</v>
      </c>
      <c r="D4" s="166" t="s">
        <v>61</v>
      </c>
      <c r="E4" s="157" t="s">
        <v>56</v>
      </c>
      <c r="F4" s="165" t="s">
        <v>5</v>
      </c>
    </row>
    <row r="5" spans="1:15" ht="18.75">
      <c r="A5" s="166" t="s">
        <v>62</v>
      </c>
      <c r="B5" s="124">
        <f>SUM(B6,B28)</f>
        <v>717628.152</v>
      </c>
      <c r="C5" s="167" t="s">
        <v>63</v>
      </c>
      <c r="D5" s="166" t="s">
        <v>62</v>
      </c>
      <c r="E5" s="124">
        <f>SUM(E6,E28)</f>
        <v>717628</v>
      </c>
      <c r="F5" s="83" t="s">
        <v>63</v>
      </c>
      <c r="H5" s="331" t="s">
        <v>1091</v>
      </c>
      <c r="J5" s="331" t="s">
        <v>1109</v>
      </c>
      <c r="K5" s="331" t="s">
        <v>1110</v>
      </c>
      <c r="N5" s="159" t="s">
        <v>1131</v>
      </c>
    </row>
    <row r="6" spans="1:15" ht="18.75">
      <c r="A6" s="168" t="s">
        <v>65</v>
      </c>
      <c r="B6" s="124">
        <f>SUM(B7,B21)</f>
        <v>303508.152</v>
      </c>
      <c r="C6" s="169">
        <v>7.0307443285808402</v>
      </c>
      <c r="D6" s="168" t="s">
        <v>66</v>
      </c>
      <c r="E6" s="124">
        <f>SUM(E7:E27)</f>
        <v>551398</v>
      </c>
      <c r="F6" s="169">
        <v>-3.8768419749772076</v>
      </c>
      <c r="G6" s="326" t="s">
        <v>66</v>
      </c>
      <c r="H6" s="327">
        <v>535011</v>
      </c>
      <c r="I6" s="159" t="s">
        <v>1092</v>
      </c>
      <c r="J6" s="159">
        <v>38626</v>
      </c>
      <c r="K6" s="332">
        <f>J6+H6</f>
        <v>573637</v>
      </c>
      <c r="L6" s="161">
        <f>(E6/K6-1)*100</f>
        <v>-3.8768419749772076</v>
      </c>
      <c r="M6" s="282" t="s">
        <v>65</v>
      </c>
      <c r="N6" s="281">
        <f>279398+4173</f>
        <v>283571</v>
      </c>
      <c r="O6" s="159">
        <f>(B6/N6-1)*100</f>
        <v>7.0307443285808402</v>
      </c>
    </row>
    <row r="7" spans="1:15">
      <c r="A7" s="99" t="s">
        <v>67</v>
      </c>
      <c r="B7" s="170">
        <v>254157.152</v>
      </c>
      <c r="C7" s="171">
        <v>8.4408475342828027</v>
      </c>
      <c r="D7" s="99" t="s">
        <v>859</v>
      </c>
      <c r="E7" s="170">
        <v>57927</v>
      </c>
      <c r="F7" s="171">
        <v>2.0524294422324729</v>
      </c>
      <c r="G7" s="328" t="s">
        <v>1088</v>
      </c>
      <c r="H7" s="329">
        <v>45822</v>
      </c>
      <c r="I7" s="159" t="s">
        <v>1093</v>
      </c>
      <c r="J7" s="159">
        <v>10940</v>
      </c>
      <c r="K7" s="159">
        <f t="shared" ref="K7:K27" si="0">J7+H7</f>
        <v>56762</v>
      </c>
      <c r="L7" s="161">
        <f>(E7/K7-1)*100</f>
        <v>2.0524294422324729</v>
      </c>
      <c r="M7" s="225" t="s">
        <v>67</v>
      </c>
      <c r="N7" s="284">
        <v>234374</v>
      </c>
      <c r="O7" s="159">
        <f t="shared" ref="O7:O27" si="1">(B7/N7-1)*100</f>
        <v>8.4408475342828027</v>
      </c>
    </row>
    <row r="8" spans="1:15">
      <c r="A8" s="99" t="s">
        <v>69</v>
      </c>
      <c r="B8" s="170">
        <v>45179</v>
      </c>
      <c r="C8" s="171">
        <v>7.132863816366708</v>
      </c>
      <c r="D8" s="99" t="s">
        <v>861</v>
      </c>
      <c r="E8" s="170">
        <v>631</v>
      </c>
      <c r="F8" s="171">
        <v>-70.431115276476092</v>
      </c>
      <c r="G8" s="328"/>
      <c r="H8" s="329"/>
      <c r="K8" s="159">
        <f t="shared" si="0"/>
        <v>0</v>
      </c>
      <c r="M8" s="172" t="s">
        <v>69</v>
      </c>
      <c r="N8" s="226">
        <v>42171</v>
      </c>
      <c r="O8" s="159">
        <f t="shared" si="1"/>
        <v>7.132863816366708</v>
      </c>
    </row>
    <row r="9" spans="1:15" ht="14.25" customHeight="1">
      <c r="A9" s="99" t="s">
        <v>860</v>
      </c>
      <c r="B9" s="170">
        <v>17137.590400000001</v>
      </c>
      <c r="C9" s="171">
        <v>2.8049814037192533</v>
      </c>
      <c r="D9" s="99" t="s">
        <v>862</v>
      </c>
      <c r="E9" s="170">
        <v>49461</v>
      </c>
      <c r="F9" s="171">
        <v>-3.0917533650737683</v>
      </c>
      <c r="G9" s="328" t="s">
        <v>70</v>
      </c>
      <c r="H9" s="329">
        <v>2103</v>
      </c>
      <c r="I9" s="159" t="s">
        <v>1094</v>
      </c>
      <c r="J9" s="159">
        <v>31</v>
      </c>
      <c r="K9" s="159">
        <f t="shared" si="0"/>
        <v>2134</v>
      </c>
      <c r="L9" s="161">
        <f t="shared" ref="L9:L22" si="2">(E9/K9-1)*100</f>
        <v>2217.7600749765697</v>
      </c>
      <c r="M9" s="172" t="s">
        <v>71</v>
      </c>
      <c r="N9" s="226">
        <v>16670</v>
      </c>
      <c r="O9" s="159">
        <f t="shared" si="1"/>
        <v>2.8049814037192533</v>
      </c>
    </row>
    <row r="10" spans="1:15" ht="14.25" customHeight="1">
      <c r="A10" s="99" t="s">
        <v>863</v>
      </c>
      <c r="B10" s="170">
        <v>7514.7215999999999</v>
      </c>
      <c r="C10" s="171">
        <v>8.1410505108648668</v>
      </c>
      <c r="D10" s="99" t="s">
        <v>864</v>
      </c>
      <c r="E10" s="170">
        <v>122532</v>
      </c>
      <c r="F10" s="171">
        <v>4.6182218693168631</v>
      </c>
      <c r="G10" s="328" t="s">
        <v>72</v>
      </c>
      <c r="H10" s="329">
        <v>49949</v>
      </c>
      <c r="I10" s="159" t="s">
        <v>1095</v>
      </c>
      <c r="J10" s="159">
        <v>1090</v>
      </c>
      <c r="K10" s="159">
        <f t="shared" si="0"/>
        <v>51039</v>
      </c>
      <c r="L10" s="161">
        <f t="shared" si="2"/>
        <v>140.07523658378886</v>
      </c>
      <c r="M10" s="172"/>
      <c r="N10" s="226"/>
      <c r="O10" s="159" t="e">
        <f t="shared" si="1"/>
        <v>#DIV/0!</v>
      </c>
    </row>
    <row r="11" spans="1:15" ht="14.25" customHeight="1">
      <c r="A11" s="99" t="s">
        <v>865</v>
      </c>
      <c r="B11" s="170">
        <v>131.88999999999999</v>
      </c>
      <c r="C11" s="171">
        <v>8.9999999999999858</v>
      </c>
      <c r="D11" s="99" t="s">
        <v>866</v>
      </c>
      <c r="E11" s="170">
        <v>1186</v>
      </c>
      <c r="F11" s="171">
        <v>-55.295891443648706</v>
      </c>
      <c r="G11" s="328" t="s">
        <v>74</v>
      </c>
      <c r="H11" s="329">
        <v>117123</v>
      </c>
      <c r="K11" s="159">
        <f t="shared" si="0"/>
        <v>117123</v>
      </c>
      <c r="L11" s="161">
        <f t="shared" si="2"/>
        <v>-98.987389325751565</v>
      </c>
      <c r="M11" s="172" t="s">
        <v>73</v>
      </c>
      <c r="N11" s="226">
        <v>6949</v>
      </c>
      <c r="O11" s="159">
        <f t="shared" si="1"/>
        <v>-98.10202906893079</v>
      </c>
    </row>
    <row r="12" spans="1:15" ht="14.25" customHeight="1">
      <c r="A12" s="99" t="s">
        <v>867</v>
      </c>
      <c r="B12" s="170">
        <v>8251.2999999999993</v>
      </c>
      <c r="C12" s="171">
        <v>8.9999999999999858</v>
      </c>
      <c r="D12" s="99" t="s">
        <v>868</v>
      </c>
      <c r="E12" s="170">
        <v>10017</v>
      </c>
      <c r="F12" s="171">
        <v>10.84430673896204</v>
      </c>
      <c r="G12" s="328" t="s">
        <v>76</v>
      </c>
      <c r="H12" s="329">
        <v>2652</v>
      </c>
      <c r="I12" s="159" t="s">
        <v>1096</v>
      </c>
      <c r="J12" s="159">
        <v>1</v>
      </c>
      <c r="K12" s="159">
        <f t="shared" si="0"/>
        <v>2653</v>
      </c>
      <c r="L12" s="161">
        <f t="shared" si="2"/>
        <v>277.5725593667546</v>
      </c>
      <c r="M12" s="172" t="s">
        <v>75</v>
      </c>
      <c r="N12" s="226">
        <v>121</v>
      </c>
      <c r="O12" s="159">
        <f t="shared" si="1"/>
        <v>6719.2561983471069</v>
      </c>
    </row>
    <row r="13" spans="1:15" ht="14.25" customHeight="1">
      <c r="A13" s="99" t="s">
        <v>869</v>
      </c>
      <c r="B13" s="170">
        <v>5088.8</v>
      </c>
      <c r="C13" s="171">
        <v>19.511507750117431</v>
      </c>
      <c r="D13" s="99" t="s">
        <v>870</v>
      </c>
      <c r="E13" s="170">
        <v>76959</v>
      </c>
      <c r="F13" s="171">
        <v>10.229600240629066</v>
      </c>
      <c r="G13" s="328" t="s">
        <v>78</v>
      </c>
      <c r="H13" s="329">
        <v>8273</v>
      </c>
      <c r="I13" s="159" t="s">
        <v>1097</v>
      </c>
      <c r="J13" s="159">
        <v>764</v>
      </c>
      <c r="K13" s="159">
        <f t="shared" si="0"/>
        <v>9037</v>
      </c>
      <c r="L13" s="161">
        <f t="shared" si="2"/>
        <v>751.59898196304096</v>
      </c>
      <c r="M13" s="172" t="s">
        <v>77</v>
      </c>
      <c r="N13" s="226">
        <v>7570</v>
      </c>
      <c r="O13" s="159">
        <f t="shared" si="1"/>
        <v>-32.776750330250991</v>
      </c>
    </row>
    <row r="14" spans="1:15" ht="14.25" customHeight="1">
      <c r="A14" s="99" t="s">
        <v>871</v>
      </c>
      <c r="B14" s="170">
        <v>5956.85</v>
      </c>
      <c r="C14" s="171">
        <v>7.0798130505123291</v>
      </c>
      <c r="D14" s="99" t="s">
        <v>872</v>
      </c>
      <c r="E14" s="170">
        <v>50292</v>
      </c>
      <c r="F14" s="171">
        <v>-24.622302158273378</v>
      </c>
      <c r="G14" s="328" t="s">
        <v>80</v>
      </c>
      <c r="H14" s="329">
        <v>56293</v>
      </c>
      <c r="I14" s="159" t="s">
        <v>1098</v>
      </c>
      <c r="J14" s="159">
        <v>13524</v>
      </c>
      <c r="K14" s="159">
        <f t="shared" si="0"/>
        <v>69817</v>
      </c>
      <c r="L14" s="161">
        <f t="shared" si="2"/>
        <v>-27.965968173940446</v>
      </c>
      <c r="M14" s="172" t="s">
        <v>79</v>
      </c>
      <c r="N14" s="226">
        <v>4258</v>
      </c>
      <c r="O14" s="159">
        <f t="shared" si="1"/>
        <v>39.897839361202458</v>
      </c>
    </row>
    <row r="15" spans="1:15" ht="14.25" customHeight="1">
      <c r="A15" s="99" t="s">
        <v>873</v>
      </c>
      <c r="B15" s="170">
        <v>20000</v>
      </c>
      <c r="C15" s="171">
        <v>42.207053469852099</v>
      </c>
      <c r="D15" s="99" t="s">
        <v>874</v>
      </c>
      <c r="E15" s="170">
        <v>14651</v>
      </c>
      <c r="F15" s="171">
        <v>-2.4112435888896333</v>
      </c>
      <c r="G15" s="328" t="s">
        <v>82</v>
      </c>
      <c r="H15" s="329">
        <v>65758</v>
      </c>
      <c r="I15" s="159" t="s">
        <v>1099</v>
      </c>
      <c r="J15" s="159">
        <v>962</v>
      </c>
      <c r="K15" s="159">
        <f t="shared" si="0"/>
        <v>66720</v>
      </c>
      <c r="L15" s="161">
        <f t="shared" si="2"/>
        <v>-78.04106714628297</v>
      </c>
      <c r="M15" s="172" t="s">
        <v>81</v>
      </c>
      <c r="N15" s="226">
        <v>5563</v>
      </c>
      <c r="O15" s="159">
        <f t="shared" si="1"/>
        <v>259.51824555096169</v>
      </c>
    </row>
    <row r="16" spans="1:15" ht="14.25" customHeight="1">
      <c r="A16" s="99" t="s">
        <v>875</v>
      </c>
      <c r="B16" s="170">
        <v>43772</v>
      </c>
      <c r="C16" s="171">
        <v>14.218615452861204</v>
      </c>
      <c r="D16" s="99" t="s">
        <v>876</v>
      </c>
      <c r="E16" s="170">
        <v>38607</v>
      </c>
      <c r="F16" s="171">
        <v>10.662997678218256</v>
      </c>
      <c r="G16" s="328" t="s">
        <v>84</v>
      </c>
      <c r="H16" s="329">
        <v>14599</v>
      </c>
      <c r="I16" s="159" t="s">
        <v>1100</v>
      </c>
      <c r="J16" s="159">
        <v>414</v>
      </c>
      <c r="K16" s="159">
        <f t="shared" si="0"/>
        <v>15013</v>
      </c>
      <c r="L16" s="161">
        <f t="shared" si="2"/>
        <v>157.15713048691134</v>
      </c>
      <c r="M16" s="99" t="s">
        <v>83</v>
      </c>
      <c r="N16" s="226">
        <v>14064</v>
      </c>
      <c r="O16" s="159">
        <f t="shared" si="1"/>
        <v>211.2343572241183</v>
      </c>
    </row>
    <row r="17" spans="1:15" ht="14.25" customHeight="1">
      <c r="A17" s="99" t="s">
        <v>877</v>
      </c>
      <c r="B17" s="170">
        <v>8000</v>
      </c>
      <c r="C17" s="171">
        <v>-45.806801246443577</v>
      </c>
      <c r="D17" s="99" t="s">
        <v>878</v>
      </c>
      <c r="E17" s="170">
        <v>38971</v>
      </c>
      <c r="F17" s="171">
        <v>-2.8106139957105092</v>
      </c>
      <c r="G17" s="328" t="s">
        <v>86</v>
      </c>
      <c r="H17" s="329">
        <v>29314</v>
      </c>
      <c r="I17" s="159" t="s">
        <v>1101</v>
      </c>
      <c r="J17" s="159">
        <v>5573</v>
      </c>
      <c r="K17" s="159">
        <f t="shared" si="0"/>
        <v>34887</v>
      </c>
      <c r="L17" s="161">
        <f t="shared" si="2"/>
        <v>11.706366268237446</v>
      </c>
      <c r="M17" s="99" t="s">
        <v>85</v>
      </c>
      <c r="N17" s="226">
        <v>38323</v>
      </c>
      <c r="O17" s="159">
        <f t="shared" si="1"/>
        <v>-79.124807556819661</v>
      </c>
    </row>
    <row r="18" spans="1:15" ht="14.25" customHeight="1">
      <c r="A18" s="99" t="s">
        <v>879</v>
      </c>
      <c r="B18" s="170">
        <v>92966</v>
      </c>
      <c r="C18" s="171">
        <v>10.933976110640419</v>
      </c>
      <c r="D18" s="99" t="s">
        <v>880</v>
      </c>
      <c r="E18" s="170">
        <v>10496</v>
      </c>
      <c r="F18" s="171">
        <v>-47.799273884716762</v>
      </c>
      <c r="G18" s="328" t="s">
        <v>88</v>
      </c>
      <c r="H18" s="329">
        <v>36475</v>
      </c>
      <c r="I18" s="159" t="s">
        <v>1102</v>
      </c>
      <c r="J18" s="159">
        <v>3623</v>
      </c>
      <c r="K18" s="159">
        <f t="shared" si="0"/>
        <v>40098</v>
      </c>
      <c r="L18" s="161">
        <f t="shared" si="2"/>
        <v>-73.824130879345603</v>
      </c>
      <c r="M18" s="172" t="s">
        <v>87</v>
      </c>
      <c r="N18" s="226">
        <v>14762</v>
      </c>
      <c r="O18" s="159">
        <f t="shared" si="1"/>
        <v>529.76561441539081</v>
      </c>
    </row>
    <row r="19" spans="1:15" ht="14.25" customHeight="1">
      <c r="A19" s="173" t="s">
        <v>91</v>
      </c>
      <c r="B19" s="170">
        <v>150</v>
      </c>
      <c r="C19" s="171">
        <v>29.31034482758621</v>
      </c>
      <c r="D19" s="99" t="s">
        <v>881</v>
      </c>
      <c r="E19" s="170">
        <v>11021</v>
      </c>
      <c r="F19" s="171">
        <v>-30.45371363665047</v>
      </c>
      <c r="G19" s="328" t="s">
        <v>90</v>
      </c>
      <c r="H19" s="329">
        <v>20098</v>
      </c>
      <c r="I19" s="159" t="s">
        <v>1103</v>
      </c>
      <c r="J19" s="159">
        <v>9</v>
      </c>
      <c r="K19" s="159">
        <f t="shared" si="0"/>
        <v>20107</v>
      </c>
      <c r="L19" s="161">
        <f t="shared" si="2"/>
        <v>-45.188242900482422</v>
      </c>
      <c r="M19" s="172" t="s">
        <v>89</v>
      </c>
      <c r="N19" s="226">
        <v>83803</v>
      </c>
      <c r="O19" s="159">
        <f t="shared" si="1"/>
        <v>-99.821008794434562</v>
      </c>
    </row>
    <row r="20" spans="1:15" ht="14.25" customHeight="1">
      <c r="A20" s="174" t="s">
        <v>882</v>
      </c>
      <c r="B20" s="170">
        <v>9</v>
      </c>
      <c r="C20" s="171">
        <v>125</v>
      </c>
      <c r="D20" s="99" t="s">
        <v>883</v>
      </c>
      <c r="E20" s="170">
        <v>1870</v>
      </c>
      <c r="F20" s="171">
        <v>-47.115384615384613</v>
      </c>
      <c r="G20" s="328" t="s">
        <v>1089</v>
      </c>
      <c r="H20" s="329">
        <v>15832</v>
      </c>
      <c r="I20" s="159" t="s">
        <v>1104</v>
      </c>
      <c r="J20" s="159">
        <v>15</v>
      </c>
      <c r="K20" s="159">
        <f t="shared" si="0"/>
        <v>15847</v>
      </c>
      <c r="L20" s="161">
        <f t="shared" si="2"/>
        <v>-88.199659241496818</v>
      </c>
      <c r="M20" s="172" t="s">
        <v>91</v>
      </c>
      <c r="N20" s="226">
        <v>116</v>
      </c>
      <c r="O20" s="159">
        <f t="shared" si="1"/>
        <v>-92.241379310344826</v>
      </c>
    </row>
    <row r="21" spans="1:15" ht="14.25" customHeight="1">
      <c r="A21" s="99" t="s">
        <v>96</v>
      </c>
      <c r="B21" s="170">
        <f>SUM(B22:B27)</f>
        <v>49351</v>
      </c>
      <c r="C21" s="171">
        <v>0.31302721710673165</v>
      </c>
      <c r="D21" s="99" t="s">
        <v>884</v>
      </c>
      <c r="E21" s="170">
        <v>48</v>
      </c>
      <c r="F21" s="171">
        <v>-85.093167701863351</v>
      </c>
      <c r="G21" s="328" t="s">
        <v>95</v>
      </c>
      <c r="H21" s="329">
        <v>3491</v>
      </c>
      <c r="I21" s="159" t="s">
        <v>1105</v>
      </c>
      <c r="J21" s="159">
        <v>45</v>
      </c>
      <c r="K21" s="159">
        <f t="shared" si="0"/>
        <v>3536</v>
      </c>
      <c r="L21" s="161">
        <f t="shared" si="2"/>
        <v>-98.642533936651589</v>
      </c>
      <c r="M21" s="173" t="s">
        <v>94</v>
      </c>
      <c r="N21" s="226">
        <v>4</v>
      </c>
      <c r="O21" s="159">
        <f t="shared" si="1"/>
        <v>1233675</v>
      </c>
    </row>
    <row r="22" spans="1:15">
      <c r="A22" s="99" t="s">
        <v>98</v>
      </c>
      <c r="B22" s="170">
        <v>8200</v>
      </c>
      <c r="C22" s="171">
        <v>4.8804294777937685E-2</v>
      </c>
      <c r="D22" s="99" t="s">
        <v>885</v>
      </c>
      <c r="E22" s="170">
        <v>9623</v>
      </c>
      <c r="F22" s="171">
        <v>-59.638453149903526</v>
      </c>
      <c r="G22" s="328" t="s">
        <v>97</v>
      </c>
      <c r="H22" s="329">
        <v>322</v>
      </c>
      <c r="K22" s="159">
        <f t="shared" si="0"/>
        <v>322</v>
      </c>
      <c r="L22" s="161">
        <f t="shared" si="2"/>
        <v>2888.5093167701866</v>
      </c>
      <c r="M22" s="225" t="s">
        <v>96</v>
      </c>
      <c r="N22" s="226">
        <f>45024+4173</f>
        <v>49197</v>
      </c>
      <c r="O22" s="159">
        <f t="shared" si="1"/>
        <v>-83.332317011199876</v>
      </c>
    </row>
    <row r="23" spans="1:15">
      <c r="A23" s="99" t="s">
        <v>100</v>
      </c>
      <c r="B23" s="170">
        <f>1200+300</f>
        <v>1500</v>
      </c>
      <c r="C23" s="171">
        <v>26.689189189189189</v>
      </c>
      <c r="D23" s="99" t="s">
        <v>886</v>
      </c>
      <c r="E23" s="170">
        <v>25425</v>
      </c>
      <c r="F23" s="171">
        <v>59.484380880692498</v>
      </c>
      <c r="G23" s="328"/>
      <c r="H23" s="329"/>
      <c r="K23" s="159">
        <f t="shared" si="0"/>
        <v>0</v>
      </c>
      <c r="M23" s="225" t="s">
        <v>98</v>
      </c>
      <c r="N23" s="226">
        <v>8196</v>
      </c>
      <c r="O23" s="159">
        <f t="shared" si="1"/>
        <v>-81.698389458272331</v>
      </c>
    </row>
    <row r="24" spans="1:15">
      <c r="A24" s="99" t="s">
        <v>102</v>
      </c>
      <c r="B24" s="170">
        <v>7000</v>
      </c>
      <c r="C24" s="171">
        <v>2.9563171054566739</v>
      </c>
      <c r="D24" s="99" t="s">
        <v>888</v>
      </c>
      <c r="E24" s="170">
        <v>7812</v>
      </c>
      <c r="F24" s="171">
        <v>36.097560975609767</v>
      </c>
      <c r="G24" s="328" t="s">
        <v>99</v>
      </c>
      <c r="H24" s="329">
        <v>23750</v>
      </c>
      <c r="I24" s="159" t="s">
        <v>1106</v>
      </c>
      <c r="J24" s="159">
        <v>92</v>
      </c>
      <c r="K24" s="159">
        <f t="shared" si="0"/>
        <v>23842</v>
      </c>
      <c r="L24" s="161">
        <f>(E24/K24-1)*100</f>
        <v>-67.234292425132125</v>
      </c>
      <c r="M24" s="225" t="s">
        <v>100</v>
      </c>
      <c r="N24" s="226">
        <v>1184</v>
      </c>
      <c r="O24" s="159">
        <f t="shared" si="1"/>
        <v>491.21621621621625</v>
      </c>
    </row>
    <row r="25" spans="1:15">
      <c r="A25" s="99" t="s">
        <v>887</v>
      </c>
      <c r="B25" s="170">
        <f>32737-136-200</f>
        <v>32401</v>
      </c>
      <c r="C25" s="171">
        <v>1.237306670832683</v>
      </c>
      <c r="D25" s="99" t="s">
        <v>889</v>
      </c>
      <c r="E25" s="170">
        <v>6747</v>
      </c>
      <c r="F25" s="171">
        <v>10.588428126536641</v>
      </c>
      <c r="G25" s="330" t="s">
        <v>101</v>
      </c>
      <c r="H25" s="329">
        <v>14923</v>
      </c>
      <c r="I25" s="159" t="s">
        <v>1107</v>
      </c>
      <c r="J25" s="159">
        <v>1019</v>
      </c>
      <c r="K25" s="159">
        <f t="shared" si="0"/>
        <v>15942</v>
      </c>
      <c r="L25" s="161">
        <f>(E25/K25-1)*100</f>
        <v>-57.677832141512987</v>
      </c>
      <c r="M25" s="225" t="s">
        <v>102</v>
      </c>
      <c r="N25" s="226">
        <v>6799</v>
      </c>
      <c r="O25" s="159">
        <f t="shared" si="1"/>
        <v>376.55537579055743</v>
      </c>
    </row>
    <row r="26" spans="1:15" ht="14.25" customHeight="1">
      <c r="A26" s="99" t="s">
        <v>110</v>
      </c>
      <c r="B26" s="170">
        <v>150</v>
      </c>
      <c r="C26" s="171">
        <v>-1.9607843137254943</v>
      </c>
      <c r="D26" s="99" t="s">
        <v>890</v>
      </c>
      <c r="E26" s="170">
        <v>17117</v>
      </c>
      <c r="F26" s="171">
        <v>2.1971460982745272</v>
      </c>
      <c r="G26" s="330"/>
      <c r="H26" s="329"/>
      <c r="K26" s="159">
        <f t="shared" si="0"/>
        <v>0</v>
      </c>
      <c r="M26" s="127" t="s">
        <v>105</v>
      </c>
      <c r="N26" s="284">
        <f>27832+4173</f>
        <v>32005</v>
      </c>
      <c r="O26" s="159">
        <f t="shared" si="1"/>
        <v>-99.531323230745201</v>
      </c>
    </row>
    <row r="27" spans="1:15" ht="14.25">
      <c r="A27" s="99" t="s">
        <v>113</v>
      </c>
      <c r="B27" s="170">
        <f>200-100</f>
        <v>100</v>
      </c>
      <c r="C27" s="171">
        <v>-88.372093023255815</v>
      </c>
      <c r="D27" s="99" t="s">
        <v>891</v>
      </c>
      <c r="E27" s="170">
        <v>5</v>
      </c>
      <c r="F27" s="175"/>
      <c r="G27" s="328" t="s">
        <v>1090</v>
      </c>
      <c r="H27" s="329">
        <v>5445</v>
      </c>
      <c r="I27" s="159" t="s">
        <v>1108</v>
      </c>
      <c r="J27" s="159">
        <v>295</v>
      </c>
      <c r="K27" s="159">
        <f t="shared" si="0"/>
        <v>5740</v>
      </c>
      <c r="L27" s="161">
        <f>(E27/K27-1)*100</f>
        <v>-99.912891986062718</v>
      </c>
      <c r="M27" s="127" t="s">
        <v>110</v>
      </c>
      <c r="N27" s="226">
        <v>153</v>
      </c>
      <c r="O27" s="159">
        <f t="shared" si="1"/>
        <v>-34.640522875816991</v>
      </c>
    </row>
    <row r="28" spans="1:15" ht="18.75">
      <c r="A28" s="168" t="s">
        <v>118</v>
      </c>
      <c r="B28" s="124">
        <f>SUM(B29:B33,B36)</f>
        <v>414120</v>
      </c>
      <c r="C28" s="167" t="s">
        <v>63</v>
      </c>
      <c r="D28" s="168" t="s">
        <v>119</v>
      </c>
      <c r="E28" s="124">
        <f>SUM(E29:E31)</f>
        <v>166230</v>
      </c>
      <c r="F28" s="83" t="s">
        <v>63</v>
      </c>
    </row>
    <row r="29" spans="1:15" ht="14.25">
      <c r="A29" s="99" t="s">
        <v>120</v>
      </c>
      <c r="B29" s="178">
        <v>146728</v>
      </c>
      <c r="C29" s="169"/>
      <c r="D29" s="99" t="s">
        <v>121</v>
      </c>
      <c r="E29" s="170">
        <v>58600</v>
      </c>
      <c r="F29" s="176"/>
    </row>
    <row r="30" spans="1:15">
      <c r="A30" s="99" t="s">
        <v>122</v>
      </c>
      <c r="B30" s="178"/>
      <c r="C30" s="179"/>
      <c r="D30" s="99" t="s">
        <v>123</v>
      </c>
      <c r="E30" s="170">
        <v>21626</v>
      </c>
      <c r="F30" s="176"/>
    </row>
    <row r="31" spans="1:15">
      <c r="A31" s="99" t="s">
        <v>124</v>
      </c>
      <c r="B31" s="170">
        <v>29169</v>
      </c>
      <c r="C31" s="179"/>
      <c r="D31" s="99" t="s">
        <v>125</v>
      </c>
      <c r="E31" s="170">
        <f>SUM(E32:E33)</f>
        <v>86004</v>
      </c>
      <c r="F31" s="99"/>
    </row>
    <row r="32" spans="1:15">
      <c r="A32" s="99" t="s">
        <v>126</v>
      </c>
      <c r="B32" s="178">
        <v>95000</v>
      </c>
      <c r="C32" s="179"/>
      <c r="D32" s="99" t="s">
        <v>892</v>
      </c>
      <c r="E32" s="170">
        <v>86000</v>
      </c>
      <c r="F32" s="99"/>
    </row>
    <row r="33" spans="1:6">
      <c r="A33" s="99" t="s">
        <v>128</v>
      </c>
      <c r="B33" s="178">
        <v>86000</v>
      </c>
      <c r="C33" s="179"/>
      <c r="D33" s="99" t="s">
        <v>129</v>
      </c>
      <c r="E33" s="170">
        <v>4</v>
      </c>
      <c r="F33" s="99"/>
    </row>
    <row r="34" spans="1:6">
      <c r="A34" s="99" t="s">
        <v>130</v>
      </c>
      <c r="B34" s="178"/>
      <c r="C34" s="179"/>
      <c r="D34" s="99"/>
      <c r="E34" s="178"/>
      <c r="F34" s="99"/>
    </row>
    <row r="35" spans="1:6">
      <c r="A35" s="99" t="s">
        <v>132</v>
      </c>
      <c r="B35" s="178">
        <v>86000</v>
      </c>
      <c r="C35" s="177"/>
      <c r="D35" s="99"/>
      <c r="E35" s="170"/>
      <c r="F35" s="99"/>
    </row>
    <row r="36" spans="1:6">
      <c r="A36" s="99" t="s">
        <v>135</v>
      </c>
      <c r="B36" s="178">
        <v>57223</v>
      </c>
      <c r="C36" s="177"/>
      <c r="D36" s="99"/>
      <c r="E36" s="170"/>
      <c r="F36" s="99"/>
    </row>
    <row r="37" spans="1:6" ht="61.5" customHeight="1">
      <c r="A37" s="492" t="s">
        <v>893</v>
      </c>
      <c r="B37" s="493"/>
      <c r="C37" s="493"/>
      <c r="D37" s="493"/>
      <c r="E37" s="493"/>
      <c r="F37" s="493"/>
    </row>
  </sheetData>
  <mergeCells count="4">
    <mergeCell ref="A1:F1"/>
    <mergeCell ref="A2:F2"/>
    <mergeCell ref="E3:F3"/>
    <mergeCell ref="A37:F37"/>
  </mergeCells>
  <phoneticPr fontId="81" type="noConversion"/>
  <printOptions horizontalCentered="1"/>
  <pageMargins left="0.23622047244094499" right="0.23622047244094499" top="0.511811023622047" bottom="0" header="0.31496062992126" footer="0.31496062992126"/>
  <pageSetup paperSize="9"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17"/>
  <sheetViews>
    <sheetView zoomScale="120" zoomScaleNormal="120" workbookViewId="0">
      <selection activeCell="C10" sqref="C10"/>
    </sheetView>
  </sheetViews>
  <sheetFormatPr defaultColWidth="21.5" defaultRowHeight="14.25"/>
  <cols>
    <col min="1" max="1" width="50.625" style="154" customWidth="1"/>
    <col min="2" max="2" width="18.125" style="154" customWidth="1"/>
    <col min="3" max="16384" width="21.5" style="154"/>
  </cols>
  <sheetData>
    <row r="1" spans="1:3" ht="18.75">
      <c r="A1" s="462" t="s">
        <v>1161</v>
      </c>
      <c r="B1" s="462"/>
    </row>
    <row r="2" spans="1:3" s="153" customFormat="1" ht="24">
      <c r="A2" s="467" t="s">
        <v>894</v>
      </c>
      <c r="B2" s="467"/>
      <c r="C2" s="155"/>
    </row>
    <row r="3" spans="1:3" ht="27" customHeight="1">
      <c r="A3" s="494" t="s">
        <v>2</v>
      </c>
      <c r="B3" s="494"/>
      <c r="C3" s="156"/>
    </row>
    <row r="4" spans="1:3" ht="24" customHeight="1">
      <c r="A4" s="380" t="s">
        <v>138</v>
      </c>
      <c r="B4" s="381" t="s">
        <v>895</v>
      </c>
      <c r="C4" s="158"/>
    </row>
    <row r="5" spans="1:3" s="407" customFormat="1" ht="25.5" customHeight="1">
      <c r="A5" s="408" t="s">
        <v>66</v>
      </c>
      <c r="B5" s="409">
        <v>551398</v>
      </c>
      <c r="C5" s="410"/>
    </row>
    <row r="6" spans="1:3" ht="21" customHeight="1">
      <c r="A6" s="382" t="s">
        <v>859</v>
      </c>
      <c r="B6" s="383">
        <v>57927</v>
      </c>
    </row>
    <row r="7" spans="1:3" ht="21" customHeight="1">
      <c r="A7" s="384" t="s">
        <v>140</v>
      </c>
      <c r="B7" s="383">
        <v>1889</v>
      </c>
    </row>
    <row r="8" spans="1:3" ht="21" customHeight="1">
      <c r="A8" s="384" t="s">
        <v>141</v>
      </c>
      <c r="B8" s="383">
        <v>798</v>
      </c>
    </row>
    <row r="9" spans="1:3" ht="21" customHeight="1">
      <c r="A9" s="385" t="s">
        <v>144</v>
      </c>
      <c r="B9" s="383">
        <v>150</v>
      </c>
    </row>
    <row r="10" spans="1:3" ht="21" customHeight="1">
      <c r="A10" s="382" t="s">
        <v>145</v>
      </c>
      <c r="B10" s="383">
        <v>155</v>
      </c>
    </row>
    <row r="11" spans="1:3" ht="21" customHeight="1">
      <c r="A11" s="382" t="s">
        <v>146</v>
      </c>
      <c r="B11" s="383">
        <v>681</v>
      </c>
    </row>
    <row r="12" spans="1:3" ht="21" customHeight="1">
      <c r="A12" s="382" t="s">
        <v>147</v>
      </c>
      <c r="B12" s="383">
        <v>77</v>
      </c>
    </row>
    <row r="13" spans="1:3" ht="21" customHeight="1">
      <c r="A13" s="382" t="s">
        <v>148</v>
      </c>
      <c r="B13" s="383">
        <v>28</v>
      </c>
    </row>
    <row r="14" spans="1:3" ht="21" customHeight="1">
      <c r="A14" s="384" t="s">
        <v>149</v>
      </c>
      <c r="B14" s="383">
        <v>1098</v>
      </c>
    </row>
    <row r="15" spans="1:3" ht="21" customHeight="1">
      <c r="A15" s="384" t="s">
        <v>141</v>
      </c>
      <c r="B15" s="383">
        <v>652</v>
      </c>
    </row>
    <row r="16" spans="1:3" ht="21" customHeight="1">
      <c r="A16" s="384" t="s">
        <v>142</v>
      </c>
      <c r="B16" s="383">
        <v>154</v>
      </c>
    </row>
    <row r="17" spans="1:2" ht="21" customHeight="1">
      <c r="A17" s="385" t="s">
        <v>150</v>
      </c>
      <c r="B17" s="383">
        <v>68</v>
      </c>
    </row>
    <row r="18" spans="1:2" ht="21" customHeight="1">
      <c r="A18" s="385" t="s">
        <v>151</v>
      </c>
      <c r="B18" s="383">
        <v>40</v>
      </c>
    </row>
    <row r="19" spans="1:2" ht="21" customHeight="1">
      <c r="A19" s="385" t="s">
        <v>152</v>
      </c>
      <c r="B19" s="406">
        <v>89</v>
      </c>
    </row>
    <row r="20" spans="1:2" ht="21" customHeight="1">
      <c r="A20" s="385" t="s">
        <v>147</v>
      </c>
      <c r="B20" s="406">
        <v>95</v>
      </c>
    </row>
    <row r="21" spans="1:2" ht="21" customHeight="1">
      <c r="A21" s="384" t="s">
        <v>153</v>
      </c>
      <c r="B21" s="406">
        <v>16023</v>
      </c>
    </row>
    <row r="22" spans="1:2" ht="21" customHeight="1">
      <c r="A22" s="384" t="s">
        <v>141</v>
      </c>
      <c r="B22" s="406">
        <v>9756</v>
      </c>
    </row>
    <row r="23" spans="1:2" ht="21" customHeight="1">
      <c r="A23" s="384" t="s">
        <v>142</v>
      </c>
      <c r="B23" s="406">
        <v>722</v>
      </c>
    </row>
    <row r="24" spans="1:2" ht="21" customHeight="1">
      <c r="A24" s="385" t="s">
        <v>896</v>
      </c>
      <c r="B24" s="406">
        <v>174</v>
      </c>
    </row>
    <row r="25" spans="1:2" ht="21" customHeight="1">
      <c r="A25" s="384" t="s">
        <v>154</v>
      </c>
      <c r="B25" s="406">
        <v>850</v>
      </c>
    </row>
    <row r="26" spans="1:2" ht="21" customHeight="1">
      <c r="A26" s="385" t="s">
        <v>147</v>
      </c>
      <c r="B26" s="406">
        <v>411</v>
      </c>
    </row>
    <row r="27" spans="1:2" ht="21" customHeight="1">
      <c r="A27" s="385" t="s">
        <v>897</v>
      </c>
      <c r="B27" s="406">
        <v>4110</v>
      </c>
    </row>
    <row r="28" spans="1:2" ht="21" customHeight="1">
      <c r="A28" s="384" t="s">
        <v>156</v>
      </c>
      <c r="B28" s="406">
        <v>1818</v>
      </c>
    </row>
    <row r="29" spans="1:2" ht="21" customHeight="1">
      <c r="A29" s="384" t="s">
        <v>141</v>
      </c>
      <c r="B29" s="406">
        <v>720</v>
      </c>
    </row>
    <row r="30" spans="1:2" ht="21" customHeight="1">
      <c r="A30" s="384" t="s">
        <v>142</v>
      </c>
      <c r="B30" s="406">
        <v>603</v>
      </c>
    </row>
    <row r="31" spans="1:2" ht="21" customHeight="1">
      <c r="A31" s="384" t="s">
        <v>147</v>
      </c>
      <c r="B31" s="406">
        <v>372</v>
      </c>
    </row>
    <row r="32" spans="1:2" ht="21" customHeight="1">
      <c r="A32" s="385" t="s">
        <v>157</v>
      </c>
      <c r="B32" s="406">
        <v>123</v>
      </c>
    </row>
    <row r="33" spans="1:2" ht="21" customHeight="1">
      <c r="A33" s="385" t="s">
        <v>158</v>
      </c>
      <c r="B33" s="406">
        <v>1878</v>
      </c>
    </row>
    <row r="34" spans="1:2" ht="21" customHeight="1">
      <c r="A34" s="385" t="s">
        <v>141</v>
      </c>
      <c r="B34" s="406">
        <v>397</v>
      </c>
    </row>
    <row r="35" spans="1:2" ht="21" customHeight="1">
      <c r="A35" s="384" t="s">
        <v>159</v>
      </c>
      <c r="B35" s="406">
        <v>232</v>
      </c>
    </row>
    <row r="36" spans="1:2" ht="21" customHeight="1">
      <c r="A36" s="385" t="s">
        <v>160</v>
      </c>
      <c r="B36" s="406">
        <v>1051</v>
      </c>
    </row>
    <row r="37" spans="1:2" ht="21" customHeight="1">
      <c r="A37" s="385" t="s">
        <v>161</v>
      </c>
      <c r="B37" s="406">
        <v>32</v>
      </c>
    </row>
    <row r="38" spans="1:2" ht="21" customHeight="1">
      <c r="A38" s="384" t="s">
        <v>147</v>
      </c>
      <c r="B38" s="406">
        <v>146</v>
      </c>
    </row>
    <row r="39" spans="1:2" ht="21" customHeight="1">
      <c r="A39" s="385" t="s">
        <v>162</v>
      </c>
      <c r="B39" s="406">
        <v>20</v>
      </c>
    </row>
    <row r="40" spans="1:2" ht="21" customHeight="1">
      <c r="A40" s="384" t="s">
        <v>163</v>
      </c>
      <c r="B40" s="406">
        <v>2064</v>
      </c>
    </row>
    <row r="41" spans="1:2" ht="21" customHeight="1">
      <c r="A41" s="385" t="s">
        <v>141</v>
      </c>
      <c r="B41" s="406">
        <v>826</v>
      </c>
    </row>
    <row r="42" spans="1:2" ht="21" customHeight="1">
      <c r="A42" s="382" t="s">
        <v>142</v>
      </c>
      <c r="B42" s="406">
        <v>957</v>
      </c>
    </row>
    <row r="43" spans="1:2" ht="21" customHeight="1">
      <c r="A43" s="385" t="s">
        <v>147</v>
      </c>
      <c r="B43" s="406">
        <v>249</v>
      </c>
    </row>
    <row r="44" spans="1:2" ht="21" customHeight="1">
      <c r="A44" s="385" t="s">
        <v>165</v>
      </c>
      <c r="B44" s="406">
        <v>32</v>
      </c>
    </row>
    <row r="45" spans="1:2" ht="21" customHeight="1">
      <c r="A45" s="384" t="s">
        <v>166</v>
      </c>
      <c r="B45" s="406">
        <v>6220</v>
      </c>
    </row>
    <row r="46" spans="1:2" ht="21" customHeight="1">
      <c r="A46" s="384" t="s">
        <v>142</v>
      </c>
      <c r="B46" s="406">
        <v>3500</v>
      </c>
    </row>
    <row r="47" spans="1:2" ht="21" customHeight="1">
      <c r="A47" s="385" t="s">
        <v>167</v>
      </c>
      <c r="B47" s="406">
        <v>2720</v>
      </c>
    </row>
    <row r="48" spans="1:2" ht="21" customHeight="1">
      <c r="A48" s="385" t="s">
        <v>168</v>
      </c>
      <c r="B48" s="406">
        <v>1656</v>
      </c>
    </row>
    <row r="49" spans="1:2" ht="21" customHeight="1">
      <c r="A49" s="385" t="s">
        <v>169</v>
      </c>
      <c r="B49" s="406">
        <v>1656</v>
      </c>
    </row>
    <row r="50" spans="1:2" ht="21" customHeight="1">
      <c r="A50" s="382" t="s">
        <v>173</v>
      </c>
      <c r="B50" s="406">
        <v>2266</v>
      </c>
    </row>
    <row r="51" spans="1:2" ht="21" customHeight="1">
      <c r="A51" s="384" t="s">
        <v>141</v>
      </c>
      <c r="B51" s="406">
        <v>1612</v>
      </c>
    </row>
    <row r="52" spans="1:2" ht="21" customHeight="1">
      <c r="A52" s="384" t="s">
        <v>142</v>
      </c>
      <c r="B52" s="406">
        <v>558</v>
      </c>
    </row>
    <row r="53" spans="1:2" ht="21" customHeight="1">
      <c r="A53" s="385" t="s">
        <v>174</v>
      </c>
      <c r="B53" s="406">
        <v>16</v>
      </c>
    </row>
    <row r="54" spans="1:2" ht="21" customHeight="1">
      <c r="A54" s="384" t="s">
        <v>147</v>
      </c>
      <c r="B54" s="406">
        <v>75</v>
      </c>
    </row>
    <row r="55" spans="1:2" ht="21" customHeight="1">
      <c r="A55" s="384" t="s">
        <v>175</v>
      </c>
      <c r="B55" s="406">
        <v>5</v>
      </c>
    </row>
    <row r="56" spans="1:2" ht="21" customHeight="1">
      <c r="A56" s="382" t="s">
        <v>176</v>
      </c>
      <c r="B56" s="406">
        <v>1555</v>
      </c>
    </row>
    <row r="57" spans="1:2" ht="21" customHeight="1">
      <c r="A57" s="384" t="s">
        <v>141</v>
      </c>
      <c r="B57" s="406">
        <v>520</v>
      </c>
    </row>
    <row r="58" spans="1:2" ht="21" customHeight="1">
      <c r="A58" s="384" t="s">
        <v>142</v>
      </c>
      <c r="B58" s="406">
        <v>38</v>
      </c>
    </row>
    <row r="59" spans="1:2" ht="21" customHeight="1">
      <c r="A59" s="384" t="s">
        <v>177</v>
      </c>
      <c r="B59" s="406">
        <v>698</v>
      </c>
    </row>
    <row r="60" spans="1:2" ht="21" customHeight="1">
      <c r="A60" s="384" t="s">
        <v>147</v>
      </c>
      <c r="B60" s="406">
        <v>299</v>
      </c>
    </row>
    <row r="61" spans="1:2" ht="21" customHeight="1">
      <c r="A61" s="385" t="s">
        <v>178</v>
      </c>
      <c r="B61" s="406">
        <v>250</v>
      </c>
    </row>
    <row r="62" spans="1:2" ht="21" customHeight="1">
      <c r="A62" s="385" t="s">
        <v>141</v>
      </c>
      <c r="B62" s="406">
        <v>171</v>
      </c>
    </row>
    <row r="63" spans="1:2" ht="21" customHeight="1">
      <c r="A63" s="384" t="s">
        <v>179</v>
      </c>
      <c r="B63" s="406">
        <v>79</v>
      </c>
    </row>
    <row r="64" spans="1:2" ht="21" customHeight="1">
      <c r="A64" s="385" t="s">
        <v>180</v>
      </c>
      <c r="B64" s="406">
        <v>168</v>
      </c>
    </row>
    <row r="65" spans="1:2" ht="21" customHeight="1">
      <c r="A65" s="385" t="s">
        <v>141</v>
      </c>
      <c r="B65" s="406">
        <v>154</v>
      </c>
    </row>
    <row r="66" spans="1:2" ht="21" customHeight="1">
      <c r="A66" s="385" t="s">
        <v>142</v>
      </c>
      <c r="B66" s="406">
        <v>14</v>
      </c>
    </row>
    <row r="67" spans="1:2" ht="21" customHeight="1">
      <c r="A67" s="385" t="s">
        <v>181</v>
      </c>
      <c r="B67" s="406">
        <v>948</v>
      </c>
    </row>
    <row r="68" spans="1:2" ht="21" customHeight="1">
      <c r="A68" s="385" t="s">
        <v>141</v>
      </c>
      <c r="B68" s="406">
        <v>209</v>
      </c>
    </row>
    <row r="69" spans="1:2" ht="21" customHeight="1">
      <c r="A69" s="385" t="s">
        <v>142</v>
      </c>
      <c r="B69" s="406">
        <v>149</v>
      </c>
    </row>
    <row r="70" spans="1:2" ht="21" customHeight="1">
      <c r="A70" s="384" t="s">
        <v>182</v>
      </c>
      <c r="B70" s="406">
        <v>12</v>
      </c>
    </row>
    <row r="71" spans="1:2" ht="21" customHeight="1">
      <c r="A71" s="385" t="s">
        <v>147</v>
      </c>
      <c r="B71" s="406">
        <v>152</v>
      </c>
    </row>
    <row r="72" spans="1:2" ht="21" customHeight="1">
      <c r="A72" s="385" t="s">
        <v>183</v>
      </c>
      <c r="B72" s="406">
        <v>426</v>
      </c>
    </row>
    <row r="73" spans="1:2" ht="21" customHeight="1">
      <c r="A73" s="385" t="s">
        <v>898</v>
      </c>
      <c r="B73" s="406">
        <v>5571</v>
      </c>
    </row>
    <row r="74" spans="1:2" ht="21" customHeight="1">
      <c r="A74" s="385" t="s">
        <v>141</v>
      </c>
      <c r="B74" s="406">
        <v>1290</v>
      </c>
    </row>
    <row r="75" spans="1:2" ht="21" customHeight="1">
      <c r="A75" s="384" t="s">
        <v>142</v>
      </c>
      <c r="B75" s="406">
        <v>3934</v>
      </c>
    </row>
    <row r="76" spans="1:2" ht="21" customHeight="1">
      <c r="A76" s="384" t="s">
        <v>143</v>
      </c>
      <c r="B76" s="406">
        <v>101</v>
      </c>
    </row>
    <row r="77" spans="1:2" ht="21" customHeight="1">
      <c r="A77" s="385" t="s">
        <v>147</v>
      </c>
      <c r="B77" s="406">
        <v>114</v>
      </c>
    </row>
    <row r="78" spans="1:2" ht="21" customHeight="1">
      <c r="A78" s="385" t="s">
        <v>899</v>
      </c>
      <c r="B78" s="406">
        <v>132</v>
      </c>
    </row>
    <row r="79" spans="1:2" ht="21" customHeight="1">
      <c r="A79" s="385" t="s">
        <v>185</v>
      </c>
      <c r="B79" s="406">
        <v>2098</v>
      </c>
    </row>
    <row r="80" spans="1:2" ht="21" customHeight="1">
      <c r="A80" s="384" t="s">
        <v>141</v>
      </c>
      <c r="B80" s="406">
        <v>627</v>
      </c>
    </row>
    <row r="81" spans="1:2" ht="21" customHeight="1">
      <c r="A81" s="384" t="s">
        <v>142</v>
      </c>
      <c r="B81" s="406">
        <v>1013</v>
      </c>
    </row>
    <row r="82" spans="1:2" ht="21" customHeight="1">
      <c r="A82" s="384" t="s">
        <v>186</v>
      </c>
      <c r="B82" s="406">
        <v>100</v>
      </c>
    </row>
    <row r="83" spans="1:2" ht="21" customHeight="1">
      <c r="A83" s="384" t="s">
        <v>147</v>
      </c>
      <c r="B83" s="406">
        <v>147</v>
      </c>
    </row>
    <row r="84" spans="1:2" ht="21" customHeight="1">
      <c r="A84" s="385" t="s">
        <v>187</v>
      </c>
      <c r="B84" s="406">
        <v>211</v>
      </c>
    </row>
    <row r="85" spans="1:2" ht="21" customHeight="1">
      <c r="A85" s="385" t="s">
        <v>188</v>
      </c>
      <c r="B85" s="406">
        <v>2173</v>
      </c>
    </row>
    <row r="86" spans="1:2" ht="21" customHeight="1">
      <c r="A86" s="382" t="s">
        <v>141</v>
      </c>
      <c r="B86" s="406">
        <v>529</v>
      </c>
    </row>
    <row r="87" spans="1:2" ht="21" customHeight="1">
      <c r="A87" s="384" t="s">
        <v>142</v>
      </c>
      <c r="B87" s="406">
        <v>1305</v>
      </c>
    </row>
    <row r="88" spans="1:2" ht="21" customHeight="1">
      <c r="A88" s="384" t="s">
        <v>147</v>
      </c>
      <c r="B88" s="406">
        <v>327</v>
      </c>
    </row>
    <row r="89" spans="1:2" ht="21" customHeight="1">
      <c r="A89" s="385" t="s">
        <v>189</v>
      </c>
      <c r="B89" s="406">
        <v>12</v>
      </c>
    </row>
    <row r="90" spans="1:2" ht="21" customHeight="1">
      <c r="A90" s="385" t="s">
        <v>190</v>
      </c>
      <c r="B90" s="406">
        <v>920</v>
      </c>
    </row>
    <row r="91" spans="1:2" ht="21" customHeight="1">
      <c r="A91" s="385" t="s">
        <v>141</v>
      </c>
      <c r="B91" s="406">
        <v>537</v>
      </c>
    </row>
    <row r="92" spans="1:2" ht="21" customHeight="1">
      <c r="A92" s="384" t="s">
        <v>142</v>
      </c>
      <c r="B92" s="406">
        <v>287</v>
      </c>
    </row>
    <row r="93" spans="1:2" ht="21" customHeight="1">
      <c r="A93" s="384" t="s">
        <v>147</v>
      </c>
      <c r="B93" s="406">
        <v>95</v>
      </c>
    </row>
    <row r="94" spans="1:2" ht="21" customHeight="1">
      <c r="A94" s="385" t="s">
        <v>192</v>
      </c>
      <c r="B94" s="406">
        <v>1</v>
      </c>
    </row>
    <row r="95" spans="1:2" ht="21" customHeight="1">
      <c r="A95" s="385" t="s">
        <v>193</v>
      </c>
      <c r="B95" s="406">
        <v>10</v>
      </c>
    </row>
    <row r="96" spans="1:2" ht="21" customHeight="1">
      <c r="A96" s="384" t="s">
        <v>194</v>
      </c>
      <c r="B96" s="406">
        <v>10</v>
      </c>
    </row>
    <row r="97" spans="1:2" ht="21" customHeight="1">
      <c r="A97" s="384" t="s">
        <v>195</v>
      </c>
      <c r="B97" s="406">
        <v>80</v>
      </c>
    </row>
    <row r="98" spans="1:2" ht="21" customHeight="1">
      <c r="A98" s="384" t="s">
        <v>142</v>
      </c>
      <c r="B98" s="406">
        <v>80</v>
      </c>
    </row>
    <row r="99" spans="1:2" ht="21" customHeight="1">
      <c r="A99" s="384" t="s">
        <v>196</v>
      </c>
      <c r="B99" s="406">
        <v>541</v>
      </c>
    </row>
    <row r="100" spans="1:2" ht="21" customHeight="1">
      <c r="A100" s="384" t="s">
        <v>197</v>
      </c>
      <c r="B100" s="406">
        <v>168</v>
      </c>
    </row>
    <row r="101" spans="1:2" ht="21" customHeight="1">
      <c r="A101" s="384" t="s">
        <v>198</v>
      </c>
      <c r="B101" s="406">
        <v>360</v>
      </c>
    </row>
    <row r="102" spans="1:2" ht="21" customHeight="1">
      <c r="A102" s="384" t="s">
        <v>199</v>
      </c>
      <c r="B102" s="406">
        <v>10</v>
      </c>
    </row>
    <row r="103" spans="1:2" ht="21" customHeight="1">
      <c r="A103" s="384" t="s">
        <v>200</v>
      </c>
      <c r="B103" s="406">
        <v>3</v>
      </c>
    </row>
    <row r="104" spans="1:2" ht="21" customHeight="1">
      <c r="A104" s="384" t="s">
        <v>201</v>
      </c>
      <c r="B104" s="406">
        <v>8701</v>
      </c>
    </row>
    <row r="105" spans="1:2" ht="21" customHeight="1">
      <c r="A105" s="385" t="s">
        <v>202</v>
      </c>
      <c r="B105" s="406">
        <v>8701</v>
      </c>
    </row>
    <row r="106" spans="1:2" ht="21" customHeight="1">
      <c r="A106" s="382" t="s">
        <v>1132</v>
      </c>
      <c r="B106" s="406">
        <v>631</v>
      </c>
    </row>
    <row r="107" spans="1:2" ht="21" customHeight="1">
      <c r="A107" s="385" t="s">
        <v>203</v>
      </c>
      <c r="B107" s="406">
        <v>626</v>
      </c>
    </row>
    <row r="108" spans="1:2" ht="21" customHeight="1">
      <c r="A108" s="385" t="s">
        <v>204</v>
      </c>
      <c r="B108" s="406">
        <v>62</v>
      </c>
    </row>
    <row r="109" spans="1:2" ht="21" customHeight="1">
      <c r="A109" s="384" t="s">
        <v>205</v>
      </c>
      <c r="B109" s="406">
        <v>334</v>
      </c>
    </row>
    <row r="110" spans="1:2" ht="21" customHeight="1">
      <c r="A110" s="385" t="s">
        <v>206</v>
      </c>
      <c r="B110" s="406">
        <v>18</v>
      </c>
    </row>
    <row r="111" spans="1:2" ht="21" customHeight="1">
      <c r="A111" s="385" t="s">
        <v>207</v>
      </c>
      <c r="B111" s="406">
        <v>25</v>
      </c>
    </row>
    <row r="112" spans="1:2" ht="21" customHeight="1">
      <c r="A112" s="385" t="s">
        <v>208</v>
      </c>
      <c r="B112" s="406">
        <v>187</v>
      </c>
    </row>
    <row r="113" spans="1:2" ht="21" customHeight="1">
      <c r="A113" s="385" t="s">
        <v>210</v>
      </c>
      <c r="B113" s="406">
        <v>5</v>
      </c>
    </row>
    <row r="114" spans="1:2" ht="21" customHeight="1">
      <c r="A114" s="382" t="s">
        <v>1133</v>
      </c>
      <c r="B114" s="406">
        <v>49461</v>
      </c>
    </row>
    <row r="115" spans="1:2" ht="21" customHeight="1">
      <c r="A115" s="385" t="s">
        <v>214</v>
      </c>
      <c r="B115" s="406">
        <v>47119</v>
      </c>
    </row>
    <row r="116" spans="1:2" ht="21" customHeight="1">
      <c r="A116" s="385" t="s">
        <v>141</v>
      </c>
      <c r="B116" s="406">
        <v>31009</v>
      </c>
    </row>
    <row r="117" spans="1:2" ht="21" customHeight="1">
      <c r="A117" s="385" t="s">
        <v>142</v>
      </c>
      <c r="B117" s="406">
        <v>12956</v>
      </c>
    </row>
    <row r="118" spans="1:2" ht="21" customHeight="1">
      <c r="A118" s="385" t="s">
        <v>215</v>
      </c>
      <c r="B118" s="406">
        <v>236</v>
      </c>
    </row>
    <row r="119" spans="1:2" ht="21" customHeight="1">
      <c r="A119" s="385" t="s">
        <v>217</v>
      </c>
      <c r="B119" s="406">
        <v>2918</v>
      </c>
    </row>
    <row r="120" spans="1:2" ht="21" customHeight="1">
      <c r="A120" s="384" t="s">
        <v>218</v>
      </c>
      <c r="B120" s="406">
        <v>1488</v>
      </c>
    </row>
    <row r="121" spans="1:2" ht="21" customHeight="1">
      <c r="A121" s="385" t="s">
        <v>141</v>
      </c>
      <c r="B121" s="406">
        <v>649</v>
      </c>
    </row>
    <row r="122" spans="1:2" ht="21" customHeight="1">
      <c r="A122" s="382" t="s">
        <v>219</v>
      </c>
      <c r="B122" s="406">
        <v>392</v>
      </c>
    </row>
    <row r="123" spans="1:2" ht="21" customHeight="1">
      <c r="A123" s="384" t="s">
        <v>220</v>
      </c>
      <c r="B123" s="406">
        <v>9</v>
      </c>
    </row>
    <row r="124" spans="1:2" ht="21" customHeight="1">
      <c r="A124" s="384" t="s">
        <v>900</v>
      </c>
      <c r="B124" s="406">
        <v>100</v>
      </c>
    </row>
    <row r="125" spans="1:2" ht="21" customHeight="1">
      <c r="A125" s="384" t="s">
        <v>901</v>
      </c>
      <c r="B125" s="406">
        <v>161</v>
      </c>
    </row>
    <row r="126" spans="1:2" ht="21" customHeight="1">
      <c r="A126" s="385" t="s">
        <v>222</v>
      </c>
      <c r="B126" s="406">
        <v>75</v>
      </c>
    </row>
    <row r="127" spans="1:2" ht="21" customHeight="1">
      <c r="A127" s="385" t="s">
        <v>223</v>
      </c>
      <c r="B127" s="406">
        <v>35</v>
      </c>
    </row>
    <row r="128" spans="1:2" ht="21" customHeight="1">
      <c r="A128" s="385" t="s">
        <v>164</v>
      </c>
      <c r="B128" s="406">
        <v>10</v>
      </c>
    </row>
    <row r="129" spans="1:2" ht="21" customHeight="1">
      <c r="A129" s="385" t="s">
        <v>147</v>
      </c>
      <c r="B129" s="406">
        <v>37</v>
      </c>
    </row>
    <row r="130" spans="1:2" ht="21" customHeight="1">
      <c r="A130" s="384" t="s">
        <v>224</v>
      </c>
      <c r="B130" s="406">
        <v>20</v>
      </c>
    </row>
    <row r="131" spans="1:2" ht="21" customHeight="1">
      <c r="A131" s="384" t="s">
        <v>225</v>
      </c>
      <c r="B131" s="406">
        <v>854</v>
      </c>
    </row>
    <row r="132" spans="1:2" ht="21" customHeight="1">
      <c r="A132" s="384" t="s">
        <v>226</v>
      </c>
      <c r="B132" s="406">
        <v>854</v>
      </c>
    </row>
    <row r="133" spans="1:2" ht="21" customHeight="1">
      <c r="A133" s="382" t="s">
        <v>1134</v>
      </c>
      <c r="B133" s="406">
        <v>122532</v>
      </c>
    </row>
    <row r="134" spans="1:2" ht="21" customHeight="1">
      <c r="A134" s="385" t="s">
        <v>227</v>
      </c>
      <c r="B134" s="406">
        <v>1626</v>
      </c>
    </row>
    <row r="135" spans="1:2" ht="21" customHeight="1">
      <c r="A135" s="384" t="s">
        <v>141</v>
      </c>
      <c r="B135" s="406">
        <v>640</v>
      </c>
    </row>
    <row r="136" spans="1:2" ht="21" customHeight="1">
      <c r="A136" s="384" t="s">
        <v>143</v>
      </c>
      <c r="B136" s="406">
        <v>292</v>
      </c>
    </row>
    <row r="137" spans="1:2" ht="21" customHeight="1">
      <c r="A137" s="385" t="s">
        <v>228</v>
      </c>
      <c r="B137" s="406">
        <v>694</v>
      </c>
    </row>
    <row r="138" spans="1:2" ht="21" customHeight="1">
      <c r="A138" s="384" t="s">
        <v>229</v>
      </c>
      <c r="B138" s="406">
        <v>95098</v>
      </c>
    </row>
    <row r="139" spans="1:2" ht="21" customHeight="1">
      <c r="A139" s="384" t="s">
        <v>230</v>
      </c>
      <c r="B139" s="406">
        <v>5327</v>
      </c>
    </row>
    <row r="140" spans="1:2" ht="21" customHeight="1">
      <c r="A140" s="384" t="s">
        <v>231</v>
      </c>
      <c r="B140" s="406">
        <v>47088</v>
      </c>
    </row>
    <row r="141" spans="1:2" ht="21" customHeight="1">
      <c r="A141" s="385" t="s">
        <v>232</v>
      </c>
      <c r="B141" s="406">
        <v>34918</v>
      </c>
    </row>
    <row r="142" spans="1:2" ht="21" customHeight="1">
      <c r="A142" s="385" t="s">
        <v>233</v>
      </c>
      <c r="B142" s="406">
        <v>7764</v>
      </c>
    </row>
    <row r="143" spans="1:2" ht="21" customHeight="1">
      <c r="A143" s="384" t="s">
        <v>234</v>
      </c>
      <c r="B143" s="406">
        <v>1</v>
      </c>
    </row>
    <row r="144" spans="1:2" ht="21" customHeight="1">
      <c r="A144" s="384" t="s">
        <v>235</v>
      </c>
      <c r="B144" s="406">
        <v>10634</v>
      </c>
    </row>
    <row r="145" spans="1:2" ht="21" customHeight="1">
      <c r="A145" s="384" t="s">
        <v>236</v>
      </c>
      <c r="B145" s="406">
        <v>10634</v>
      </c>
    </row>
    <row r="146" spans="1:2" ht="21" customHeight="1">
      <c r="A146" s="384" t="s">
        <v>238</v>
      </c>
      <c r="B146" s="406">
        <v>625</v>
      </c>
    </row>
    <row r="147" spans="1:2" ht="21" customHeight="1">
      <c r="A147" s="384" t="s">
        <v>239</v>
      </c>
      <c r="B147" s="406">
        <v>625</v>
      </c>
    </row>
    <row r="148" spans="1:2" ht="21" customHeight="1">
      <c r="A148" s="385" t="s">
        <v>240</v>
      </c>
      <c r="B148" s="406">
        <v>2787</v>
      </c>
    </row>
    <row r="149" spans="1:2" ht="21" customHeight="1">
      <c r="A149" s="385" t="s">
        <v>241</v>
      </c>
      <c r="B149" s="406">
        <v>2182</v>
      </c>
    </row>
    <row r="150" spans="1:2" ht="21" customHeight="1">
      <c r="A150" s="384" t="s">
        <v>242</v>
      </c>
      <c r="B150" s="406">
        <v>605</v>
      </c>
    </row>
    <row r="151" spans="1:2" ht="21" customHeight="1">
      <c r="A151" s="384" t="s">
        <v>243</v>
      </c>
      <c r="B151" s="406">
        <v>11589</v>
      </c>
    </row>
    <row r="152" spans="1:2" ht="21" customHeight="1">
      <c r="A152" s="384" t="s">
        <v>244</v>
      </c>
      <c r="B152" s="406">
        <v>11589</v>
      </c>
    </row>
    <row r="153" spans="1:2" ht="21" customHeight="1">
      <c r="A153" s="384" t="s">
        <v>245</v>
      </c>
      <c r="B153" s="406">
        <v>173</v>
      </c>
    </row>
    <row r="154" spans="1:2" ht="21" customHeight="1">
      <c r="A154" s="382" t="s">
        <v>1135</v>
      </c>
      <c r="B154" s="406">
        <v>1186</v>
      </c>
    </row>
    <row r="155" spans="1:2" ht="21" customHeight="1">
      <c r="A155" s="385" t="s">
        <v>247</v>
      </c>
      <c r="B155" s="406">
        <v>1180</v>
      </c>
    </row>
    <row r="156" spans="1:2" ht="21" customHeight="1">
      <c r="A156" s="384" t="s">
        <v>141</v>
      </c>
      <c r="B156" s="406">
        <v>382</v>
      </c>
    </row>
    <row r="157" spans="1:2" ht="21" customHeight="1">
      <c r="A157" s="384" t="s">
        <v>142</v>
      </c>
      <c r="B157" s="406">
        <v>626</v>
      </c>
    </row>
    <row r="158" spans="1:2" ht="21" customHeight="1">
      <c r="A158" s="384" t="s">
        <v>143</v>
      </c>
      <c r="B158" s="406">
        <v>101</v>
      </c>
    </row>
    <row r="159" spans="1:2" ht="21" customHeight="1">
      <c r="A159" s="385" t="s">
        <v>248</v>
      </c>
      <c r="B159" s="406">
        <v>71</v>
      </c>
    </row>
    <row r="160" spans="1:2" ht="21" customHeight="1">
      <c r="A160" s="385" t="s">
        <v>251</v>
      </c>
      <c r="B160" s="406">
        <v>1</v>
      </c>
    </row>
    <row r="161" spans="1:2" ht="21" customHeight="1">
      <c r="A161" s="385" t="s">
        <v>252</v>
      </c>
      <c r="B161" s="406">
        <v>1</v>
      </c>
    </row>
    <row r="162" spans="1:2" ht="21" customHeight="1">
      <c r="A162" s="384" t="s">
        <v>253</v>
      </c>
      <c r="B162" s="406">
        <v>5</v>
      </c>
    </row>
    <row r="163" spans="1:2" ht="21" customHeight="1">
      <c r="A163" s="384" t="s">
        <v>254</v>
      </c>
      <c r="B163" s="406">
        <v>5</v>
      </c>
    </row>
    <row r="164" spans="1:2" ht="21" customHeight="1">
      <c r="A164" s="382" t="s">
        <v>1136</v>
      </c>
      <c r="B164" s="406">
        <v>10017</v>
      </c>
    </row>
    <row r="165" spans="1:2" ht="21" customHeight="1">
      <c r="A165" s="382" t="s">
        <v>255</v>
      </c>
      <c r="B165" s="406">
        <v>5594</v>
      </c>
    </row>
    <row r="166" spans="1:2" ht="21" customHeight="1">
      <c r="A166" s="382" t="s">
        <v>141</v>
      </c>
      <c r="B166" s="406">
        <v>807</v>
      </c>
    </row>
    <row r="167" spans="1:2" ht="21" customHeight="1">
      <c r="A167" s="382" t="s">
        <v>142</v>
      </c>
      <c r="B167" s="406">
        <v>511</v>
      </c>
    </row>
    <row r="168" spans="1:2" ht="21" customHeight="1">
      <c r="A168" s="382" t="s">
        <v>256</v>
      </c>
      <c r="B168" s="406">
        <v>760</v>
      </c>
    </row>
    <row r="169" spans="1:2" ht="21" customHeight="1">
      <c r="A169" s="382" t="s">
        <v>257</v>
      </c>
      <c r="B169" s="406">
        <v>104</v>
      </c>
    </row>
    <row r="170" spans="1:2" ht="21" customHeight="1">
      <c r="A170" s="382" t="s">
        <v>258</v>
      </c>
      <c r="B170" s="406">
        <v>290</v>
      </c>
    </row>
    <row r="171" spans="1:2" ht="21" customHeight="1">
      <c r="A171" s="382" t="s">
        <v>259</v>
      </c>
      <c r="B171" s="406">
        <v>270</v>
      </c>
    </row>
    <row r="172" spans="1:2" ht="21" customHeight="1">
      <c r="A172" s="382" t="s">
        <v>260</v>
      </c>
      <c r="B172" s="406">
        <v>1508</v>
      </c>
    </row>
    <row r="173" spans="1:2" ht="21" customHeight="1">
      <c r="A173" s="382" t="s">
        <v>261</v>
      </c>
      <c r="B173" s="406">
        <v>25</v>
      </c>
    </row>
    <row r="174" spans="1:2" ht="21" customHeight="1">
      <c r="A174" s="382" t="s">
        <v>262</v>
      </c>
      <c r="B174" s="406">
        <v>13</v>
      </c>
    </row>
    <row r="175" spans="1:2" ht="21" customHeight="1">
      <c r="A175" s="382" t="s">
        <v>264</v>
      </c>
      <c r="B175" s="406">
        <v>36</v>
      </c>
    </row>
    <row r="176" spans="1:2" ht="21" customHeight="1">
      <c r="A176" s="382" t="s">
        <v>265</v>
      </c>
      <c r="B176" s="406">
        <v>1270</v>
      </c>
    </row>
    <row r="177" spans="1:2" ht="21" customHeight="1">
      <c r="A177" s="382" t="s">
        <v>266</v>
      </c>
      <c r="B177" s="406">
        <v>875</v>
      </c>
    </row>
    <row r="178" spans="1:2" ht="21" customHeight="1">
      <c r="A178" s="382" t="s">
        <v>267</v>
      </c>
      <c r="B178" s="406">
        <v>453</v>
      </c>
    </row>
    <row r="179" spans="1:2" ht="21" customHeight="1">
      <c r="A179" s="382" t="s">
        <v>268</v>
      </c>
      <c r="B179" s="406">
        <v>422</v>
      </c>
    </row>
    <row r="180" spans="1:2" ht="21" customHeight="1">
      <c r="A180" s="382" t="s">
        <v>269</v>
      </c>
      <c r="B180" s="406">
        <v>1206</v>
      </c>
    </row>
    <row r="181" spans="1:2" ht="21" customHeight="1">
      <c r="A181" s="382" t="s">
        <v>270</v>
      </c>
      <c r="B181" s="406">
        <v>80</v>
      </c>
    </row>
    <row r="182" spans="1:2" ht="21" customHeight="1">
      <c r="A182" s="382" t="s">
        <v>271</v>
      </c>
      <c r="B182" s="406">
        <v>55</v>
      </c>
    </row>
    <row r="183" spans="1:2" ht="21" customHeight="1">
      <c r="A183" s="382" t="s">
        <v>272</v>
      </c>
      <c r="B183" s="406">
        <v>656</v>
      </c>
    </row>
    <row r="184" spans="1:2" ht="21" customHeight="1">
      <c r="A184" s="382" t="s">
        <v>273</v>
      </c>
      <c r="B184" s="406">
        <v>71</v>
      </c>
    </row>
    <row r="185" spans="1:2" ht="21" customHeight="1">
      <c r="A185" s="382" t="s">
        <v>274</v>
      </c>
      <c r="B185" s="406">
        <v>344</v>
      </c>
    </row>
    <row r="186" spans="1:2" ht="21" customHeight="1">
      <c r="A186" s="382" t="s">
        <v>275</v>
      </c>
      <c r="B186" s="406">
        <v>38</v>
      </c>
    </row>
    <row r="187" spans="1:2" ht="21" customHeight="1">
      <c r="A187" s="382" t="s">
        <v>276</v>
      </c>
      <c r="B187" s="406">
        <v>17</v>
      </c>
    </row>
    <row r="188" spans="1:2" ht="21" customHeight="1">
      <c r="A188" s="382" t="s">
        <v>277</v>
      </c>
      <c r="B188" s="406">
        <v>21</v>
      </c>
    </row>
    <row r="189" spans="1:2" ht="21" customHeight="1">
      <c r="A189" s="382" t="s">
        <v>279</v>
      </c>
      <c r="B189" s="406">
        <v>103</v>
      </c>
    </row>
    <row r="190" spans="1:2" ht="21" customHeight="1">
      <c r="A190" s="382" t="s">
        <v>281</v>
      </c>
      <c r="B190" s="406">
        <v>51</v>
      </c>
    </row>
    <row r="191" spans="1:2" ht="21" customHeight="1">
      <c r="A191" s="382" t="s">
        <v>902</v>
      </c>
      <c r="B191" s="406">
        <v>49</v>
      </c>
    </row>
    <row r="192" spans="1:2" ht="21" customHeight="1">
      <c r="A192" s="382" t="s">
        <v>903</v>
      </c>
      <c r="B192" s="406">
        <v>3</v>
      </c>
    </row>
    <row r="193" spans="1:2" ht="21" customHeight="1">
      <c r="A193" s="382" t="s">
        <v>282</v>
      </c>
      <c r="B193" s="406">
        <v>2201</v>
      </c>
    </row>
    <row r="194" spans="1:2" ht="21" customHeight="1">
      <c r="A194" s="382" t="s">
        <v>283</v>
      </c>
      <c r="B194" s="406">
        <v>11</v>
      </c>
    </row>
    <row r="195" spans="1:2" ht="21" customHeight="1">
      <c r="A195" s="382" t="s">
        <v>284</v>
      </c>
      <c r="B195" s="406">
        <v>38</v>
      </c>
    </row>
    <row r="196" spans="1:2" ht="21" customHeight="1">
      <c r="A196" s="382" t="s">
        <v>285</v>
      </c>
      <c r="B196" s="406">
        <v>2152</v>
      </c>
    </row>
    <row r="197" spans="1:2" ht="21" customHeight="1">
      <c r="A197" s="382" t="s">
        <v>1137</v>
      </c>
      <c r="B197" s="406">
        <v>76959</v>
      </c>
    </row>
    <row r="198" spans="1:2" ht="21" customHeight="1">
      <c r="A198" s="382" t="s">
        <v>286</v>
      </c>
      <c r="B198" s="406">
        <v>5808</v>
      </c>
    </row>
    <row r="199" spans="1:2" ht="21" customHeight="1">
      <c r="A199" s="382" t="s">
        <v>141</v>
      </c>
      <c r="B199" s="406">
        <v>2051</v>
      </c>
    </row>
    <row r="200" spans="1:2" ht="21" customHeight="1">
      <c r="A200" s="382" t="s">
        <v>142</v>
      </c>
      <c r="B200" s="406">
        <v>6</v>
      </c>
    </row>
    <row r="201" spans="1:2" ht="21" customHeight="1">
      <c r="A201" s="382" t="s">
        <v>143</v>
      </c>
      <c r="B201" s="406">
        <v>203</v>
      </c>
    </row>
    <row r="202" spans="1:2" ht="21" customHeight="1">
      <c r="A202" s="382" t="s">
        <v>287</v>
      </c>
      <c r="B202" s="406">
        <v>50</v>
      </c>
    </row>
    <row r="203" spans="1:2" ht="21" customHeight="1">
      <c r="A203" s="382" t="s">
        <v>288</v>
      </c>
      <c r="B203" s="406">
        <v>37</v>
      </c>
    </row>
    <row r="204" spans="1:2" ht="21" customHeight="1">
      <c r="A204" s="382" t="s">
        <v>289</v>
      </c>
      <c r="B204" s="406">
        <v>135</v>
      </c>
    </row>
    <row r="205" spans="1:2" ht="21" customHeight="1">
      <c r="A205" s="382" t="s">
        <v>290</v>
      </c>
      <c r="B205" s="406">
        <v>1012</v>
      </c>
    </row>
    <row r="206" spans="1:2" ht="21" customHeight="1">
      <c r="A206" s="382" t="s">
        <v>291</v>
      </c>
      <c r="B206" s="406">
        <v>65</v>
      </c>
    </row>
    <row r="207" spans="1:2" ht="21" customHeight="1">
      <c r="A207" s="382" t="s">
        <v>292</v>
      </c>
      <c r="B207" s="406">
        <v>2249</v>
      </c>
    </row>
    <row r="208" spans="1:2" ht="21" customHeight="1">
      <c r="A208" s="382" t="s">
        <v>293</v>
      </c>
      <c r="B208" s="406">
        <v>7940</v>
      </c>
    </row>
    <row r="209" spans="1:2" ht="21" customHeight="1">
      <c r="A209" s="382" t="s">
        <v>141</v>
      </c>
      <c r="B209" s="406">
        <v>472</v>
      </c>
    </row>
    <row r="210" spans="1:2" ht="21" customHeight="1">
      <c r="A210" s="382" t="s">
        <v>142</v>
      </c>
      <c r="B210" s="406">
        <v>58</v>
      </c>
    </row>
    <row r="211" spans="1:2" ht="21" customHeight="1">
      <c r="A211" s="382" t="s">
        <v>294</v>
      </c>
      <c r="B211" s="406">
        <v>18</v>
      </c>
    </row>
    <row r="212" spans="1:2" ht="21" customHeight="1">
      <c r="A212" s="382" t="s">
        <v>295</v>
      </c>
      <c r="B212" s="406">
        <v>6900</v>
      </c>
    </row>
    <row r="213" spans="1:2" ht="21" customHeight="1">
      <c r="A213" s="382" t="s">
        <v>296</v>
      </c>
      <c r="B213" s="406">
        <v>492</v>
      </c>
    </row>
    <row r="214" spans="1:2" ht="21" customHeight="1">
      <c r="A214" s="382" t="s">
        <v>297</v>
      </c>
      <c r="B214" s="406">
        <v>39649</v>
      </c>
    </row>
    <row r="215" spans="1:2" ht="21" customHeight="1">
      <c r="A215" s="382" t="s">
        <v>298</v>
      </c>
      <c r="B215" s="406">
        <v>1211</v>
      </c>
    </row>
    <row r="216" spans="1:2" ht="21" customHeight="1">
      <c r="A216" s="382" t="s">
        <v>299</v>
      </c>
      <c r="B216" s="406">
        <v>1421</v>
      </c>
    </row>
    <row r="217" spans="1:2" ht="21" customHeight="1">
      <c r="A217" s="382" t="s">
        <v>300</v>
      </c>
      <c r="B217" s="406">
        <v>13441</v>
      </c>
    </row>
    <row r="218" spans="1:2" ht="21" customHeight="1">
      <c r="A218" s="382" t="s">
        <v>301</v>
      </c>
      <c r="B218" s="406">
        <v>6666</v>
      </c>
    </row>
    <row r="219" spans="1:2" ht="21" customHeight="1">
      <c r="A219" s="382" t="s">
        <v>302</v>
      </c>
      <c r="B219" s="406">
        <v>240</v>
      </c>
    </row>
    <row r="220" spans="1:2" ht="21" customHeight="1">
      <c r="A220" s="382" t="s">
        <v>303</v>
      </c>
      <c r="B220" s="406">
        <v>16670</v>
      </c>
    </row>
    <row r="221" spans="1:2" ht="21" customHeight="1">
      <c r="A221" s="382" t="s">
        <v>304</v>
      </c>
      <c r="B221" s="406">
        <v>2860</v>
      </c>
    </row>
    <row r="222" spans="1:2" ht="21" customHeight="1">
      <c r="A222" s="382" t="s">
        <v>305</v>
      </c>
      <c r="B222" s="406">
        <v>2860</v>
      </c>
    </row>
    <row r="223" spans="1:2" ht="21" customHeight="1">
      <c r="A223" s="382" t="s">
        <v>306</v>
      </c>
      <c r="B223" s="406">
        <v>5894</v>
      </c>
    </row>
    <row r="224" spans="1:2" ht="21" customHeight="1">
      <c r="A224" s="382" t="s">
        <v>307</v>
      </c>
      <c r="B224" s="406">
        <v>463</v>
      </c>
    </row>
    <row r="225" spans="1:2" ht="21" customHeight="1">
      <c r="A225" s="382" t="s">
        <v>308</v>
      </c>
      <c r="B225" s="406">
        <v>20</v>
      </c>
    </row>
    <row r="226" spans="1:2" ht="21" customHeight="1">
      <c r="A226" s="382" t="s">
        <v>309</v>
      </c>
      <c r="B226" s="406">
        <v>41</v>
      </c>
    </row>
    <row r="227" spans="1:2" ht="21" customHeight="1">
      <c r="A227" s="382" t="s">
        <v>310</v>
      </c>
      <c r="B227" s="406">
        <v>319</v>
      </c>
    </row>
    <row r="228" spans="1:2" ht="21" customHeight="1">
      <c r="A228" s="382" t="s">
        <v>311</v>
      </c>
      <c r="B228" s="406">
        <v>5051</v>
      </c>
    </row>
    <row r="229" spans="1:2" ht="21" customHeight="1">
      <c r="A229" s="382" t="s">
        <v>312</v>
      </c>
      <c r="B229" s="406">
        <v>5334</v>
      </c>
    </row>
    <row r="230" spans="1:2" ht="21" customHeight="1">
      <c r="A230" s="382" t="s">
        <v>313</v>
      </c>
      <c r="B230" s="406">
        <v>1130</v>
      </c>
    </row>
    <row r="231" spans="1:2" ht="21" customHeight="1">
      <c r="A231" s="382" t="s">
        <v>314</v>
      </c>
      <c r="B231" s="406">
        <v>2042</v>
      </c>
    </row>
    <row r="232" spans="1:2" ht="21" customHeight="1">
      <c r="A232" s="382" t="s">
        <v>315</v>
      </c>
      <c r="B232" s="406">
        <v>360</v>
      </c>
    </row>
    <row r="233" spans="1:2" ht="21" customHeight="1">
      <c r="A233" s="382" t="s">
        <v>316</v>
      </c>
      <c r="B233" s="406">
        <v>40</v>
      </c>
    </row>
    <row r="234" spans="1:2" ht="21" customHeight="1">
      <c r="A234" s="382" t="s">
        <v>317</v>
      </c>
      <c r="B234" s="406">
        <v>1595</v>
      </c>
    </row>
    <row r="235" spans="1:2" ht="21" customHeight="1">
      <c r="A235" s="382" t="s">
        <v>318</v>
      </c>
      <c r="B235" s="406">
        <v>167</v>
      </c>
    </row>
    <row r="236" spans="1:2" ht="21" customHeight="1">
      <c r="A236" s="382" t="s">
        <v>319</v>
      </c>
      <c r="B236" s="406">
        <v>2122</v>
      </c>
    </row>
    <row r="237" spans="1:2" ht="21" customHeight="1">
      <c r="A237" s="382" t="s">
        <v>320</v>
      </c>
      <c r="B237" s="406">
        <v>9</v>
      </c>
    </row>
    <row r="238" spans="1:2" ht="21" customHeight="1">
      <c r="A238" s="382" t="s">
        <v>321</v>
      </c>
      <c r="B238" s="406">
        <v>1758</v>
      </c>
    </row>
    <row r="239" spans="1:2" ht="21" customHeight="1">
      <c r="A239" s="382" t="s">
        <v>322</v>
      </c>
      <c r="B239" s="406">
        <v>233</v>
      </c>
    </row>
    <row r="240" spans="1:2" ht="21" customHeight="1">
      <c r="A240" s="382" t="s">
        <v>323</v>
      </c>
      <c r="B240" s="406">
        <v>122</v>
      </c>
    </row>
    <row r="241" spans="1:2" ht="21" customHeight="1">
      <c r="A241" s="382" t="s">
        <v>324</v>
      </c>
      <c r="B241" s="406">
        <v>1658</v>
      </c>
    </row>
    <row r="242" spans="1:2" ht="21" customHeight="1">
      <c r="A242" s="382" t="s">
        <v>141</v>
      </c>
      <c r="B242" s="406">
        <v>183</v>
      </c>
    </row>
    <row r="243" spans="1:2" ht="21" customHeight="1">
      <c r="A243" s="382" t="s">
        <v>142</v>
      </c>
      <c r="B243" s="406">
        <v>3</v>
      </c>
    </row>
    <row r="244" spans="1:2" ht="21" customHeight="1">
      <c r="A244" s="382" t="s">
        <v>143</v>
      </c>
      <c r="B244" s="406">
        <v>23</v>
      </c>
    </row>
    <row r="245" spans="1:2" ht="21" customHeight="1">
      <c r="A245" s="382" t="s">
        <v>325</v>
      </c>
      <c r="B245" s="406">
        <v>512</v>
      </c>
    </row>
    <row r="246" spans="1:2" ht="21" customHeight="1">
      <c r="A246" s="382" t="s">
        <v>326</v>
      </c>
      <c r="B246" s="406">
        <v>220</v>
      </c>
    </row>
    <row r="247" spans="1:2" ht="21" customHeight="1">
      <c r="A247" s="382" t="s">
        <v>327</v>
      </c>
      <c r="B247" s="406">
        <v>39</v>
      </c>
    </row>
    <row r="248" spans="1:2" ht="21" customHeight="1">
      <c r="A248" s="382" t="s">
        <v>328</v>
      </c>
      <c r="B248" s="406">
        <v>409</v>
      </c>
    </row>
    <row r="249" spans="1:2" ht="21" customHeight="1">
      <c r="A249" s="382" t="s">
        <v>329</v>
      </c>
      <c r="B249" s="406">
        <v>269</v>
      </c>
    </row>
    <row r="250" spans="1:2" ht="21" customHeight="1">
      <c r="A250" s="382" t="s">
        <v>330</v>
      </c>
      <c r="B250" s="406">
        <v>2679</v>
      </c>
    </row>
    <row r="251" spans="1:2" ht="21" customHeight="1">
      <c r="A251" s="382" t="s">
        <v>331</v>
      </c>
      <c r="B251" s="406">
        <v>1539</v>
      </c>
    </row>
    <row r="252" spans="1:2" ht="21" customHeight="1">
      <c r="A252" s="382" t="s">
        <v>332</v>
      </c>
      <c r="B252" s="406">
        <v>1140</v>
      </c>
    </row>
    <row r="253" spans="1:2" ht="21" customHeight="1">
      <c r="A253" s="382" t="s">
        <v>333</v>
      </c>
      <c r="B253" s="406">
        <v>566</v>
      </c>
    </row>
    <row r="254" spans="1:2" ht="21" customHeight="1">
      <c r="A254" s="382" t="s">
        <v>334</v>
      </c>
      <c r="B254" s="406">
        <v>359</v>
      </c>
    </row>
    <row r="255" spans="1:2" ht="21" customHeight="1">
      <c r="A255" s="382" t="s">
        <v>335</v>
      </c>
      <c r="B255" s="406">
        <v>207</v>
      </c>
    </row>
    <row r="256" spans="1:2" ht="21" customHeight="1">
      <c r="A256" s="382" t="s">
        <v>336</v>
      </c>
      <c r="B256" s="406">
        <v>306</v>
      </c>
    </row>
    <row r="257" spans="1:2" ht="21" customHeight="1">
      <c r="A257" s="382" t="s">
        <v>337</v>
      </c>
      <c r="B257" s="406">
        <v>122</v>
      </c>
    </row>
    <row r="258" spans="1:2" ht="21" customHeight="1">
      <c r="A258" s="382" t="s">
        <v>338</v>
      </c>
      <c r="B258" s="406">
        <v>184</v>
      </c>
    </row>
    <row r="259" spans="1:2" ht="21" customHeight="1">
      <c r="A259" s="382" t="s">
        <v>339</v>
      </c>
      <c r="B259" s="406">
        <v>334</v>
      </c>
    </row>
    <row r="260" spans="1:2" ht="21" customHeight="1">
      <c r="A260" s="382" t="s">
        <v>340</v>
      </c>
      <c r="B260" s="406">
        <v>79</v>
      </c>
    </row>
    <row r="261" spans="1:2" ht="21" customHeight="1">
      <c r="A261" s="382" t="s">
        <v>341</v>
      </c>
      <c r="B261" s="406">
        <v>255</v>
      </c>
    </row>
    <row r="262" spans="1:2" ht="21" customHeight="1">
      <c r="A262" s="382" t="s">
        <v>342</v>
      </c>
      <c r="B262" s="406">
        <v>20</v>
      </c>
    </row>
    <row r="263" spans="1:2" ht="21" customHeight="1">
      <c r="A263" s="382" t="s">
        <v>343</v>
      </c>
      <c r="B263" s="406">
        <v>20</v>
      </c>
    </row>
    <row r="264" spans="1:2" ht="21" customHeight="1">
      <c r="A264" s="386" t="s">
        <v>344</v>
      </c>
      <c r="B264" s="406">
        <v>1096</v>
      </c>
    </row>
    <row r="265" spans="1:2" ht="21" customHeight="1">
      <c r="A265" s="382" t="s">
        <v>141</v>
      </c>
      <c r="B265" s="406">
        <v>174</v>
      </c>
    </row>
    <row r="266" spans="1:2" ht="21" customHeight="1">
      <c r="A266" s="382" t="s">
        <v>142</v>
      </c>
      <c r="B266" s="406">
        <v>10</v>
      </c>
    </row>
    <row r="267" spans="1:2" ht="21" customHeight="1">
      <c r="A267" s="382" t="s">
        <v>345</v>
      </c>
      <c r="B267" s="406">
        <v>157</v>
      </c>
    </row>
    <row r="268" spans="1:2" ht="21" customHeight="1">
      <c r="A268" s="382" t="s">
        <v>147</v>
      </c>
      <c r="B268" s="406">
        <v>695</v>
      </c>
    </row>
    <row r="269" spans="1:2" ht="21" customHeight="1">
      <c r="A269" s="382" t="s">
        <v>346</v>
      </c>
      <c r="B269" s="406">
        <v>60</v>
      </c>
    </row>
    <row r="270" spans="1:2" ht="21" customHeight="1">
      <c r="A270" s="382" t="s">
        <v>347</v>
      </c>
      <c r="B270" s="406">
        <v>693</v>
      </c>
    </row>
    <row r="271" spans="1:2" ht="21" customHeight="1">
      <c r="A271" s="382" t="s">
        <v>1138</v>
      </c>
      <c r="B271" s="406">
        <v>50292</v>
      </c>
    </row>
    <row r="272" spans="1:2" ht="21" customHeight="1">
      <c r="A272" s="382" t="s">
        <v>349</v>
      </c>
      <c r="B272" s="406">
        <v>2873</v>
      </c>
    </row>
    <row r="273" spans="1:2" ht="21" customHeight="1">
      <c r="A273" s="382" t="s">
        <v>141</v>
      </c>
      <c r="B273" s="406">
        <v>709</v>
      </c>
    </row>
    <row r="274" spans="1:2" ht="21" customHeight="1">
      <c r="A274" s="382" t="s">
        <v>142</v>
      </c>
      <c r="B274" s="406">
        <v>3</v>
      </c>
    </row>
    <row r="275" spans="1:2" ht="21" customHeight="1">
      <c r="A275" s="382" t="s">
        <v>143</v>
      </c>
      <c r="B275" s="406">
        <v>18</v>
      </c>
    </row>
    <row r="276" spans="1:2" ht="21" customHeight="1">
      <c r="A276" s="382" t="s">
        <v>350</v>
      </c>
      <c r="B276" s="406">
        <v>2143</v>
      </c>
    </row>
    <row r="277" spans="1:2" ht="21" customHeight="1">
      <c r="A277" s="382" t="s">
        <v>351</v>
      </c>
      <c r="B277" s="406">
        <v>3227</v>
      </c>
    </row>
    <row r="278" spans="1:2" ht="21" customHeight="1">
      <c r="A278" s="382" t="s">
        <v>352</v>
      </c>
      <c r="B278" s="406">
        <v>408</v>
      </c>
    </row>
    <row r="279" spans="1:2" ht="21" customHeight="1">
      <c r="A279" s="382" t="s">
        <v>904</v>
      </c>
      <c r="B279" s="406">
        <v>2817</v>
      </c>
    </row>
    <row r="280" spans="1:2" ht="21" customHeight="1">
      <c r="A280" s="382" t="s">
        <v>356</v>
      </c>
      <c r="B280" s="406">
        <v>2</v>
      </c>
    </row>
    <row r="281" spans="1:2" ht="21" customHeight="1">
      <c r="A281" s="382" t="s">
        <v>357</v>
      </c>
      <c r="B281" s="406">
        <v>7802</v>
      </c>
    </row>
    <row r="282" spans="1:2" ht="21" customHeight="1">
      <c r="A282" s="382" t="s">
        <v>358</v>
      </c>
      <c r="B282" s="406">
        <v>2574</v>
      </c>
    </row>
    <row r="283" spans="1:2" ht="21" customHeight="1">
      <c r="A283" s="382" t="s">
        <v>359</v>
      </c>
      <c r="B283" s="406">
        <v>4397</v>
      </c>
    </row>
    <row r="284" spans="1:2" ht="21" customHeight="1">
      <c r="A284" s="382" t="s">
        <v>360</v>
      </c>
      <c r="B284" s="406">
        <v>831</v>
      </c>
    </row>
    <row r="285" spans="1:2" ht="21" customHeight="1">
      <c r="A285" s="382" t="s">
        <v>361</v>
      </c>
      <c r="B285" s="406">
        <v>10082</v>
      </c>
    </row>
    <row r="286" spans="1:2" ht="21" customHeight="1">
      <c r="A286" s="382" t="s">
        <v>362</v>
      </c>
      <c r="B286" s="406">
        <v>996</v>
      </c>
    </row>
    <row r="287" spans="1:2" ht="21" customHeight="1">
      <c r="A287" s="382" t="s">
        <v>363</v>
      </c>
      <c r="B287" s="406">
        <v>454</v>
      </c>
    </row>
    <row r="288" spans="1:2" ht="21" customHeight="1">
      <c r="A288" s="382" t="s">
        <v>364</v>
      </c>
      <c r="B288" s="406">
        <v>199</v>
      </c>
    </row>
    <row r="289" spans="1:2" ht="21" customHeight="1">
      <c r="A289" s="382" t="s">
        <v>365</v>
      </c>
      <c r="B289" s="406">
        <v>5638</v>
      </c>
    </row>
    <row r="290" spans="1:2" ht="21" customHeight="1">
      <c r="A290" s="382" t="s">
        <v>366</v>
      </c>
      <c r="B290" s="406">
        <v>958</v>
      </c>
    </row>
    <row r="291" spans="1:2" ht="21" customHeight="1">
      <c r="A291" s="382" t="s">
        <v>367</v>
      </c>
      <c r="B291" s="406">
        <v>585</v>
      </c>
    </row>
    <row r="292" spans="1:2" ht="21" customHeight="1">
      <c r="A292" s="382" t="s">
        <v>368</v>
      </c>
      <c r="B292" s="406">
        <v>1252</v>
      </c>
    </row>
    <row r="293" spans="1:2" ht="21" customHeight="1">
      <c r="A293" s="382" t="s">
        <v>369</v>
      </c>
      <c r="B293" s="406">
        <v>231</v>
      </c>
    </row>
    <row r="294" spans="1:2" ht="21" customHeight="1">
      <c r="A294" s="382" t="s">
        <v>905</v>
      </c>
      <c r="B294" s="406">
        <v>229</v>
      </c>
    </row>
    <row r="295" spans="1:2" ht="21" customHeight="1">
      <c r="A295" s="382" t="s">
        <v>371</v>
      </c>
      <c r="B295" s="406">
        <v>2</v>
      </c>
    </row>
    <row r="296" spans="1:2" ht="21" customHeight="1">
      <c r="A296" s="382" t="s">
        <v>372</v>
      </c>
      <c r="B296" s="406">
        <v>4777</v>
      </c>
    </row>
    <row r="297" spans="1:2" ht="21" customHeight="1">
      <c r="A297" s="382" t="s">
        <v>373</v>
      </c>
      <c r="B297" s="406">
        <v>32</v>
      </c>
    </row>
    <row r="298" spans="1:2" ht="21" customHeight="1">
      <c r="A298" s="382" t="s">
        <v>374</v>
      </c>
      <c r="B298" s="406">
        <v>4377</v>
      </c>
    </row>
    <row r="299" spans="1:2" ht="21" customHeight="1">
      <c r="A299" s="382" t="s">
        <v>375</v>
      </c>
      <c r="B299" s="406">
        <v>368</v>
      </c>
    </row>
    <row r="300" spans="1:2" ht="21" customHeight="1">
      <c r="A300" s="382" t="s">
        <v>376</v>
      </c>
      <c r="B300" s="406">
        <v>12857</v>
      </c>
    </row>
    <row r="301" spans="1:2" ht="21" customHeight="1">
      <c r="A301" s="382" t="s">
        <v>377</v>
      </c>
      <c r="B301" s="406">
        <v>2728</v>
      </c>
    </row>
    <row r="302" spans="1:2" ht="21" customHeight="1">
      <c r="A302" s="382" t="s">
        <v>378</v>
      </c>
      <c r="B302" s="406">
        <v>5552</v>
      </c>
    </row>
    <row r="303" spans="1:2" ht="21" customHeight="1">
      <c r="A303" s="382" t="s">
        <v>379</v>
      </c>
      <c r="B303" s="406">
        <v>2221</v>
      </c>
    </row>
    <row r="304" spans="1:2" ht="21" customHeight="1">
      <c r="A304" s="382" t="s">
        <v>380</v>
      </c>
      <c r="B304" s="406">
        <v>2356</v>
      </c>
    </row>
    <row r="305" spans="1:2" ht="21" customHeight="1">
      <c r="A305" s="382" t="s">
        <v>381</v>
      </c>
      <c r="B305" s="406">
        <v>3100</v>
      </c>
    </row>
    <row r="306" spans="1:2" ht="21" customHeight="1">
      <c r="A306" s="382" t="s">
        <v>383</v>
      </c>
      <c r="B306" s="406">
        <v>3100</v>
      </c>
    </row>
    <row r="307" spans="1:2" ht="21" customHeight="1">
      <c r="A307" s="382" t="s">
        <v>384</v>
      </c>
      <c r="B307" s="406">
        <v>2539</v>
      </c>
    </row>
    <row r="308" spans="1:2" ht="21" customHeight="1">
      <c r="A308" s="382" t="s">
        <v>385</v>
      </c>
      <c r="B308" s="406">
        <v>2469</v>
      </c>
    </row>
    <row r="309" spans="1:2" ht="21" customHeight="1">
      <c r="A309" s="382" t="s">
        <v>386</v>
      </c>
      <c r="B309" s="406">
        <v>70</v>
      </c>
    </row>
    <row r="310" spans="1:2" ht="21" customHeight="1">
      <c r="A310" s="382" t="s">
        <v>387</v>
      </c>
      <c r="B310" s="406">
        <v>933</v>
      </c>
    </row>
    <row r="311" spans="1:2" ht="21" customHeight="1">
      <c r="A311" s="382" t="s">
        <v>388</v>
      </c>
      <c r="B311" s="406">
        <v>933</v>
      </c>
    </row>
    <row r="312" spans="1:2" ht="21" customHeight="1">
      <c r="A312" s="382" t="s">
        <v>389</v>
      </c>
      <c r="B312" s="406">
        <v>731</v>
      </c>
    </row>
    <row r="313" spans="1:2" ht="21" customHeight="1">
      <c r="A313" s="382" t="s">
        <v>141</v>
      </c>
      <c r="B313" s="406">
        <v>431</v>
      </c>
    </row>
    <row r="314" spans="1:2" ht="21" customHeight="1">
      <c r="A314" s="382" t="s">
        <v>142</v>
      </c>
      <c r="B314" s="406">
        <v>12</v>
      </c>
    </row>
    <row r="315" spans="1:2" ht="21" customHeight="1">
      <c r="A315" s="382" t="s">
        <v>390</v>
      </c>
      <c r="B315" s="406">
        <v>161</v>
      </c>
    </row>
    <row r="316" spans="1:2" ht="21" customHeight="1">
      <c r="A316" s="382" t="s">
        <v>391</v>
      </c>
      <c r="B316" s="406">
        <v>39</v>
      </c>
    </row>
    <row r="317" spans="1:2" ht="21" customHeight="1">
      <c r="A317" s="382" t="s">
        <v>147</v>
      </c>
      <c r="B317" s="406">
        <v>88</v>
      </c>
    </row>
    <row r="318" spans="1:2" ht="21" customHeight="1">
      <c r="A318" s="382" t="s">
        <v>392</v>
      </c>
      <c r="B318" s="406">
        <v>98</v>
      </c>
    </row>
    <row r="319" spans="1:2" ht="21" customHeight="1">
      <c r="A319" s="382" t="s">
        <v>394</v>
      </c>
      <c r="B319" s="406">
        <v>1042</v>
      </c>
    </row>
    <row r="320" spans="1:2" ht="21" customHeight="1">
      <c r="A320" s="382" t="s">
        <v>1139</v>
      </c>
      <c r="B320" s="406">
        <v>14651</v>
      </c>
    </row>
    <row r="321" spans="1:2" ht="21" customHeight="1">
      <c r="A321" s="382" t="s">
        <v>396</v>
      </c>
      <c r="B321" s="406">
        <v>1848</v>
      </c>
    </row>
    <row r="322" spans="1:2" ht="21" customHeight="1">
      <c r="A322" s="382" t="s">
        <v>141</v>
      </c>
      <c r="B322" s="406">
        <v>813</v>
      </c>
    </row>
    <row r="323" spans="1:2" ht="21" customHeight="1">
      <c r="A323" s="382" t="s">
        <v>142</v>
      </c>
      <c r="B323" s="406">
        <v>2</v>
      </c>
    </row>
    <row r="324" spans="1:2" ht="21" customHeight="1">
      <c r="A324" s="382" t="s">
        <v>397</v>
      </c>
      <c r="B324" s="406">
        <v>81</v>
      </c>
    </row>
    <row r="325" spans="1:2" ht="21" customHeight="1">
      <c r="A325" s="382" t="s">
        <v>398</v>
      </c>
      <c r="B325" s="406">
        <v>952</v>
      </c>
    </row>
    <row r="326" spans="1:2" ht="21" customHeight="1">
      <c r="A326" s="382" t="s">
        <v>399</v>
      </c>
      <c r="B326" s="406">
        <v>695</v>
      </c>
    </row>
    <row r="327" spans="1:2" ht="21" customHeight="1">
      <c r="A327" s="382" t="s">
        <v>401</v>
      </c>
      <c r="B327" s="406">
        <v>30</v>
      </c>
    </row>
    <row r="328" spans="1:2" ht="21" customHeight="1">
      <c r="A328" s="382" t="s">
        <v>402</v>
      </c>
      <c r="B328" s="406">
        <v>665</v>
      </c>
    </row>
    <row r="329" spans="1:2" ht="21" customHeight="1">
      <c r="A329" s="382" t="s">
        <v>403</v>
      </c>
      <c r="B329" s="406">
        <v>10357</v>
      </c>
    </row>
    <row r="330" spans="1:2" ht="21" customHeight="1">
      <c r="A330" s="382" t="s">
        <v>404</v>
      </c>
      <c r="B330" s="406">
        <v>1180</v>
      </c>
    </row>
    <row r="331" spans="1:2" ht="21" customHeight="1">
      <c r="A331" s="382" t="s">
        <v>405</v>
      </c>
      <c r="B331" s="406">
        <v>3812</v>
      </c>
    </row>
    <row r="332" spans="1:2" ht="21" customHeight="1">
      <c r="A332" s="382" t="s">
        <v>406</v>
      </c>
      <c r="B332" s="406">
        <v>3775</v>
      </c>
    </row>
    <row r="333" spans="1:2" ht="21" customHeight="1">
      <c r="A333" s="382" t="s">
        <v>906</v>
      </c>
      <c r="B333" s="406">
        <v>523</v>
      </c>
    </row>
    <row r="334" spans="1:2" ht="21" customHeight="1">
      <c r="A334" s="382" t="s">
        <v>407</v>
      </c>
      <c r="B334" s="406">
        <v>1067</v>
      </c>
    </row>
    <row r="335" spans="1:2" ht="21" customHeight="1">
      <c r="A335" s="382" t="s">
        <v>408</v>
      </c>
      <c r="B335" s="406">
        <v>392</v>
      </c>
    </row>
    <row r="336" spans="1:2" ht="21" customHeight="1">
      <c r="A336" s="382" t="s">
        <v>409</v>
      </c>
      <c r="B336" s="406">
        <v>240</v>
      </c>
    </row>
    <row r="337" spans="1:2" ht="21" customHeight="1">
      <c r="A337" s="382" t="s">
        <v>410</v>
      </c>
      <c r="B337" s="406">
        <v>80</v>
      </c>
    </row>
    <row r="338" spans="1:2" ht="21" customHeight="1">
      <c r="A338" s="382" t="s">
        <v>411</v>
      </c>
      <c r="B338" s="406">
        <v>72</v>
      </c>
    </row>
    <row r="339" spans="1:2" ht="21" customHeight="1">
      <c r="A339" s="382" t="s">
        <v>412</v>
      </c>
      <c r="B339" s="406">
        <v>191</v>
      </c>
    </row>
    <row r="340" spans="1:2" ht="21" customHeight="1">
      <c r="A340" s="382" t="s">
        <v>413</v>
      </c>
      <c r="B340" s="406">
        <v>122</v>
      </c>
    </row>
    <row r="341" spans="1:2" ht="21" customHeight="1">
      <c r="A341" s="382" t="s">
        <v>414</v>
      </c>
      <c r="B341" s="406">
        <v>14</v>
      </c>
    </row>
    <row r="342" spans="1:2" ht="21" customHeight="1">
      <c r="A342" s="382" t="s">
        <v>415</v>
      </c>
      <c r="B342" s="406">
        <v>55</v>
      </c>
    </row>
    <row r="343" spans="1:2" ht="21" customHeight="1">
      <c r="A343" s="382" t="s">
        <v>416</v>
      </c>
      <c r="B343" s="406">
        <v>913</v>
      </c>
    </row>
    <row r="344" spans="1:2" ht="21" customHeight="1">
      <c r="A344" s="382" t="s">
        <v>417</v>
      </c>
      <c r="B344" s="406">
        <v>5</v>
      </c>
    </row>
    <row r="345" spans="1:2" ht="21" customHeight="1">
      <c r="A345" s="382" t="s">
        <v>418</v>
      </c>
      <c r="B345" s="406">
        <v>400</v>
      </c>
    </row>
    <row r="346" spans="1:2" ht="21" customHeight="1">
      <c r="A346" s="382" t="s">
        <v>419</v>
      </c>
      <c r="B346" s="406">
        <v>508</v>
      </c>
    </row>
    <row r="347" spans="1:2" ht="21" customHeight="1">
      <c r="A347" s="382" t="s">
        <v>424</v>
      </c>
      <c r="B347" s="406">
        <v>255</v>
      </c>
    </row>
    <row r="348" spans="1:2" ht="21" customHeight="1">
      <c r="A348" s="382" t="s">
        <v>1140</v>
      </c>
      <c r="B348" s="406">
        <v>38607</v>
      </c>
    </row>
    <row r="349" spans="1:2" ht="21" customHeight="1">
      <c r="A349" s="382" t="s">
        <v>426</v>
      </c>
      <c r="B349" s="406">
        <v>11771</v>
      </c>
    </row>
    <row r="350" spans="1:2" ht="21" customHeight="1">
      <c r="A350" s="382" t="s">
        <v>141</v>
      </c>
      <c r="B350" s="406">
        <v>1513</v>
      </c>
    </row>
    <row r="351" spans="1:2" ht="21" customHeight="1">
      <c r="A351" s="382" t="s">
        <v>142</v>
      </c>
      <c r="B351" s="406">
        <v>62</v>
      </c>
    </row>
    <row r="352" spans="1:2" ht="21" customHeight="1">
      <c r="A352" s="382" t="s">
        <v>427</v>
      </c>
      <c r="B352" s="406">
        <v>3417</v>
      </c>
    </row>
    <row r="353" spans="1:2" ht="21" customHeight="1">
      <c r="A353" s="382" t="s">
        <v>428</v>
      </c>
      <c r="B353" s="406">
        <v>175</v>
      </c>
    </row>
    <row r="354" spans="1:2" ht="21" customHeight="1">
      <c r="A354" s="382" t="s">
        <v>429</v>
      </c>
      <c r="B354" s="406">
        <v>6604</v>
      </c>
    </row>
    <row r="355" spans="1:2" ht="21" customHeight="1">
      <c r="A355" s="382" t="s">
        <v>430</v>
      </c>
      <c r="B355" s="406">
        <v>780</v>
      </c>
    </row>
    <row r="356" spans="1:2" ht="21" customHeight="1">
      <c r="A356" s="382" t="s">
        <v>431</v>
      </c>
      <c r="B356" s="406">
        <v>17722</v>
      </c>
    </row>
    <row r="357" spans="1:2" ht="21" customHeight="1">
      <c r="A357" s="382" t="s">
        <v>433</v>
      </c>
      <c r="B357" s="406">
        <v>17946</v>
      </c>
    </row>
    <row r="358" spans="1:2" ht="21" customHeight="1">
      <c r="A358" s="382" t="s">
        <v>434</v>
      </c>
      <c r="B358" s="406">
        <v>4178</v>
      </c>
    </row>
    <row r="359" spans="1:2" ht="21" customHeight="1">
      <c r="A359" s="382" t="s">
        <v>436</v>
      </c>
      <c r="B359" s="406">
        <v>99</v>
      </c>
    </row>
    <row r="360" spans="1:2" ht="21" customHeight="1">
      <c r="A360" s="382" t="s">
        <v>438</v>
      </c>
      <c r="B360" s="406">
        <v>4057</v>
      </c>
    </row>
    <row r="361" spans="1:2" ht="21" customHeight="1">
      <c r="A361" s="382" t="s">
        <v>1141</v>
      </c>
      <c r="B361" s="406">
        <v>38971</v>
      </c>
    </row>
    <row r="362" spans="1:2" ht="21" customHeight="1">
      <c r="A362" s="382" t="s">
        <v>440</v>
      </c>
      <c r="B362" s="406">
        <v>16140</v>
      </c>
    </row>
    <row r="363" spans="1:2" ht="21" customHeight="1">
      <c r="A363" s="382" t="s">
        <v>141</v>
      </c>
      <c r="B363" s="406">
        <v>1311</v>
      </c>
    </row>
    <row r="364" spans="1:2" ht="21" customHeight="1">
      <c r="A364" s="382" t="s">
        <v>147</v>
      </c>
      <c r="B364" s="406">
        <v>3312</v>
      </c>
    </row>
    <row r="365" spans="1:2" ht="21" customHeight="1">
      <c r="A365" s="382" t="s">
        <v>441</v>
      </c>
      <c r="B365" s="406">
        <v>346</v>
      </c>
    </row>
    <row r="366" spans="1:2" ht="21" customHeight="1">
      <c r="A366" s="382" t="s">
        <v>442</v>
      </c>
      <c r="B366" s="406">
        <v>180</v>
      </c>
    </row>
    <row r="367" spans="1:2" ht="21" customHeight="1">
      <c r="A367" s="382" t="s">
        <v>443</v>
      </c>
      <c r="B367" s="406">
        <v>50</v>
      </c>
    </row>
    <row r="368" spans="1:2" ht="21" customHeight="1">
      <c r="A368" s="382" t="s">
        <v>444</v>
      </c>
      <c r="B368" s="406">
        <v>20</v>
      </c>
    </row>
    <row r="369" spans="1:2" ht="21" customHeight="1">
      <c r="A369" s="382" t="s">
        <v>445</v>
      </c>
      <c r="B369" s="406">
        <v>165</v>
      </c>
    </row>
    <row r="370" spans="1:2" ht="21" customHeight="1">
      <c r="A370" s="382" t="s">
        <v>446</v>
      </c>
      <c r="B370" s="406">
        <v>46</v>
      </c>
    </row>
    <row r="371" spans="1:2" ht="21" customHeight="1">
      <c r="A371" s="382" t="s">
        <v>447</v>
      </c>
      <c r="B371" s="406">
        <v>2632</v>
      </c>
    </row>
    <row r="372" spans="1:2" ht="21" customHeight="1">
      <c r="A372" s="382" t="s">
        <v>448</v>
      </c>
      <c r="B372" s="406">
        <v>263</v>
      </c>
    </row>
    <row r="373" spans="1:2" ht="21" customHeight="1">
      <c r="A373" s="382" t="s">
        <v>449</v>
      </c>
      <c r="B373" s="406">
        <v>17</v>
      </c>
    </row>
    <row r="374" spans="1:2" ht="21" customHeight="1">
      <c r="A374" s="382" t="s">
        <v>450</v>
      </c>
      <c r="B374" s="406">
        <v>45</v>
      </c>
    </row>
    <row r="375" spans="1:2" ht="21" customHeight="1">
      <c r="A375" s="382" t="s">
        <v>451</v>
      </c>
      <c r="B375" s="406">
        <v>1276</v>
      </c>
    </row>
    <row r="376" spans="1:2" ht="21" customHeight="1">
      <c r="A376" s="382" t="s">
        <v>452</v>
      </c>
      <c r="B376" s="406">
        <v>32</v>
      </c>
    </row>
    <row r="377" spans="1:2" ht="21" customHeight="1">
      <c r="A377" s="382" t="s">
        <v>453</v>
      </c>
      <c r="B377" s="406">
        <v>5704</v>
      </c>
    </row>
    <row r="378" spans="1:2" ht="21" customHeight="1">
      <c r="A378" s="382" t="s">
        <v>454</v>
      </c>
      <c r="B378" s="406">
        <v>741</v>
      </c>
    </row>
    <row r="379" spans="1:2" ht="21" customHeight="1">
      <c r="A379" s="382" t="s">
        <v>455</v>
      </c>
      <c r="B379" s="406">
        <v>7565</v>
      </c>
    </row>
    <row r="380" spans="1:2" ht="21" customHeight="1">
      <c r="A380" s="382" t="s">
        <v>141</v>
      </c>
      <c r="B380" s="406">
        <v>305</v>
      </c>
    </row>
    <row r="381" spans="1:2" ht="21" customHeight="1">
      <c r="A381" s="382" t="s">
        <v>142</v>
      </c>
      <c r="B381" s="406">
        <v>167</v>
      </c>
    </row>
    <row r="382" spans="1:2" ht="21" customHeight="1">
      <c r="A382" s="382" t="s">
        <v>456</v>
      </c>
      <c r="B382" s="406">
        <v>1831</v>
      </c>
    </row>
    <row r="383" spans="1:2" ht="21" customHeight="1">
      <c r="A383" s="382" t="s">
        <v>457</v>
      </c>
      <c r="B383" s="406">
        <v>972</v>
      </c>
    </row>
    <row r="384" spans="1:2" ht="21" customHeight="1">
      <c r="A384" s="382" t="s">
        <v>458</v>
      </c>
      <c r="B384" s="406">
        <v>13</v>
      </c>
    </row>
    <row r="385" spans="1:2" ht="21" customHeight="1">
      <c r="A385" s="382" t="s">
        <v>459</v>
      </c>
      <c r="B385" s="406">
        <v>1524</v>
      </c>
    </row>
    <row r="386" spans="1:2" ht="21" customHeight="1">
      <c r="A386" s="382" t="s">
        <v>460</v>
      </c>
      <c r="B386" s="406">
        <v>284</v>
      </c>
    </row>
    <row r="387" spans="1:2" ht="21" customHeight="1">
      <c r="A387" s="382" t="s">
        <v>461</v>
      </c>
      <c r="B387" s="406">
        <v>295</v>
      </c>
    </row>
    <row r="388" spans="1:2" ht="21" customHeight="1">
      <c r="A388" s="382" t="s">
        <v>462</v>
      </c>
      <c r="B388" s="406">
        <v>36</v>
      </c>
    </row>
    <row r="389" spans="1:2" ht="21" customHeight="1">
      <c r="A389" s="382" t="s">
        <v>464</v>
      </c>
      <c r="B389" s="406">
        <v>30</v>
      </c>
    </row>
    <row r="390" spans="1:2" ht="21" customHeight="1">
      <c r="A390" s="382" t="s">
        <v>465</v>
      </c>
      <c r="B390" s="406">
        <v>134</v>
      </c>
    </row>
    <row r="391" spans="1:2" ht="21" customHeight="1">
      <c r="A391" s="382" t="s">
        <v>466</v>
      </c>
      <c r="B391" s="406">
        <v>1974</v>
      </c>
    </row>
    <row r="392" spans="1:2" ht="21" customHeight="1">
      <c r="A392" s="382" t="s">
        <v>467</v>
      </c>
      <c r="B392" s="406">
        <v>8450</v>
      </c>
    </row>
    <row r="393" spans="1:2" ht="21" customHeight="1">
      <c r="A393" s="382" t="s">
        <v>141</v>
      </c>
      <c r="B393" s="406">
        <v>1296</v>
      </c>
    </row>
    <row r="394" spans="1:2" ht="21" customHeight="1">
      <c r="A394" s="382" t="s">
        <v>468</v>
      </c>
      <c r="B394" s="406">
        <v>20</v>
      </c>
    </row>
    <row r="395" spans="1:2" ht="21" customHeight="1">
      <c r="A395" s="382" t="s">
        <v>469</v>
      </c>
      <c r="B395" s="406">
        <v>3520</v>
      </c>
    </row>
    <row r="396" spans="1:2" ht="21" customHeight="1">
      <c r="A396" s="382" t="s">
        <v>470</v>
      </c>
      <c r="B396" s="406">
        <v>462</v>
      </c>
    </row>
    <row r="397" spans="1:2" ht="21" customHeight="1">
      <c r="A397" s="382" t="s">
        <v>472</v>
      </c>
      <c r="B397" s="406">
        <v>965</v>
      </c>
    </row>
    <row r="398" spans="1:2" ht="21" customHeight="1">
      <c r="A398" s="382" t="s">
        <v>473</v>
      </c>
      <c r="B398" s="406">
        <v>187</v>
      </c>
    </row>
    <row r="399" spans="1:2" ht="21" customHeight="1">
      <c r="A399" s="382" t="s">
        <v>474</v>
      </c>
      <c r="B399" s="406">
        <v>90</v>
      </c>
    </row>
    <row r="400" spans="1:2" ht="21" customHeight="1">
      <c r="A400" s="382" t="s">
        <v>475</v>
      </c>
      <c r="B400" s="406">
        <v>50</v>
      </c>
    </row>
    <row r="401" spans="1:2" ht="21" customHeight="1">
      <c r="A401" s="382" t="s">
        <v>476</v>
      </c>
      <c r="B401" s="406">
        <v>974</v>
      </c>
    </row>
    <row r="402" spans="1:2" ht="21" customHeight="1">
      <c r="A402" s="382" t="s">
        <v>479</v>
      </c>
      <c r="B402" s="406">
        <v>10</v>
      </c>
    </row>
    <row r="403" spans="1:2" ht="21" customHeight="1">
      <c r="A403" s="382" t="s">
        <v>480</v>
      </c>
      <c r="B403" s="406">
        <v>25</v>
      </c>
    </row>
    <row r="404" spans="1:2" ht="21" customHeight="1">
      <c r="A404" s="382" t="s">
        <v>481</v>
      </c>
      <c r="B404" s="406">
        <v>233</v>
      </c>
    </row>
    <row r="405" spans="1:2" ht="21" customHeight="1">
      <c r="A405" s="382" t="s">
        <v>482</v>
      </c>
      <c r="B405" s="406">
        <v>618</v>
      </c>
    </row>
    <row r="406" spans="1:2" ht="21" customHeight="1">
      <c r="A406" s="382" t="s">
        <v>483</v>
      </c>
      <c r="B406" s="406">
        <v>1486</v>
      </c>
    </row>
    <row r="407" spans="1:2" ht="21" customHeight="1">
      <c r="A407" s="382" t="s">
        <v>488</v>
      </c>
      <c r="B407" s="406">
        <v>1486</v>
      </c>
    </row>
    <row r="408" spans="1:2" ht="21" customHeight="1">
      <c r="A408" s="382" t="s">
        <v>489</v>
      </c>
      <c r="B408" s="406">
        <v>4699</v>
      </c>
    </row>
    <row r="409" spans="1:2" ht="21" customHeight="1">
      <c r="A409" s="382" t="s">
        <v>907</v>
      </c>
      <c r="B409" s="406">
        <v>2537</v>
      </c>
    </row>
    <row r="410" spans="1:2" ht="21" customHeight="1">
      <c r="A410" s="382" t="s">
        <v>490</v>
      </c>
      <c r="B410" s="406">
        <v>1673</v>
      </c>
    </row>
    <row r="411" spans="1:2" ht="21" customHeight="1">
      <c r="A411" s="382" t="s">
        <v>491</v>
      </c>
      <c r="B411" s="406">
        <v>339</v>
      </c>
    </row>
    <row r="412" spans="1:2" ht="21" customHeight="1">
      <c r="A412" s="382" t="s">
        <v>492</v>
      </c>
      <c r="B412" s="406">
        <v>150</v>
      </c>
    </row>
    <row r="413" spans="1:2" ht="21" customHeight="1">
      <c r="A413" s="382" t="s">
        <v>493</v>
      </c>
      <c r="B413" s="406">
        <v>606</v>
      </c>
    </row>
    <row r="414" spans="1:2" ht="21" customHeight="1">
      <c r="A414" s="382" t="s">
        <v>494</v>
      </c>
      <c r="B414" s="406">
        <v>249</v>
      </c>
    </row>
    <row r="415" spans="1:2" ht="21" customHeight="1">
      <c r="A415" s="382" t="s">
        <v>495</v>
      </c>
      <c r="B415" s="406">
        <v>357</v>
      </c>
    </row>
    <row r="416" spans="1:2" ht="21" customHeight="1">
      <c r="A416" s="382" t="s">
        <v>497</v>
      </c>
      <c r="B416" s="406">
        <v>25</v>
      </c>
    </row>
    <row r="417" spans="1:2" ht="21" customHeight="1">
      <c r="A417" s="382" t="s">
        <v>498</v>
      </c>
      <c r="B417" s="406">
        <v>25</v>
      </c>
    </row>
    <row r="418" spans="1:2" ht="21" customHeight="1">
      <c r="A418" s="382" t="s">
        <v>1142</v>
      </c>
      <c r="B418" s="406">
        <v>10496</v>
      </c>
    </row>
    <row r="419" spans="1:2" ht="21" customHeight="1">
      <c r="A419" s="382" t="s">
        <v>499</v>
      </c>
      <c r="B419" s="406">
        <v>7874</v>
      </c>
    </row>
    <row r="420" spans="1:2" ht="21" customHeight="1">
      <c r="A420" s="382" t="s">
        <v>141</v>
      </c>
      <c r="B420" s="406">
        <v>407</v>
      </c>
    </row>
    <row r="421" spans="1:2" ht="21" customHeight="1">
      <c r="A421" s="382" t="s">
        <v>142</v>
      </c>
      <c r="B421" s="406">
        <v>162</v>
      </c>
    </row>
    <row r="422" spans="1:2" ht="21" customHeight="1">
      <c r="A422" s="382" t="s">
        <v>501</v>
      </c>
      <c r="B422" s="406">
        <v>4330</v>
      </c>
    </row>
    <row r="423" spans="1:2" ht="21" customHeight="1">
      <c r="A423" s="382" t="s">
        <v>502</v>
      </c>
      <c r="B423" s="406">
        <v>847</v>
      </c>
    </row>
    <row r="424" spans="1:2" ht="21" customHeight="1">
      <c r="A424" s="382" t="s">
        <v>503</v>
      </c>
      <c r="B424" s="406">
        <v>1375</v>
      </c>
    </row>
    <row r="425" spans="1:2" ht="21" customHeight="1">
      <c r="A425" s="382" t="s">
        <v>504</v>
      </c>
      <c r="B425" s="406">
        <v>1</v>
      </c>
    </row>
    <row r="426" spans="1:2" ht="21" customHeight="1">
      <c r="A426" s="382" t="s">
        <v>505</v>
      </c>
      <c r="B426" s="406">
        <v>60</v>
      </c>
    </row>
    <row r="427" spans="1:2" ht="21" customHeight="1">
      <c r="A427" s="382" t="s">
        <v>506</v>
      </c>
      <c r="B427" s="406">
        <v>456</v>
      </c>
    </row>
    <row r="428" spans="1:2" ht="21" customHeight="1">
      <c r="A428" s="382" t="s">
        <v>507</v>
      </c>
      <c r="B428" s="406">
        <v>236</v>
      </c>
    </row>
    <row r="429" spans="1:2" ht="21" customHeight="1">
      <c r="A429" s="382" t="s">
        <v>508</v>
      </c>
      <c r="B429" s="406">
        <v>10</v>
      </c>
    </row>
    <row r="430" spans="1:2" ht="21" customHeight="1">
      <c r="A430" s="382" t="s">
        <v>141</v>
      </c>
      <c r="B430" s="406">
        <v>10</v>
      </c>
    </row>
    <row r="431" spans="1:2" ht="21" customHeight="1">
      <c r="A431" s="382" t="s">
        <v>509</v>
      </c>
      <c r="B431" s="406">
        <v>42</v>
      </c>
    </row>
    <row r="432" spans="1:2" ht="21" customHeight="1">
      <c r="A432" s="382" t="s">
        <v>510</v>
      </c>
      <c r="B432" s="406">
        <v>42</v>
      </c>
    </row>
    <row r="433" spans="1:2" ht="21" customHeight="1">
      <c r="A433" s="382" t="s">
        <v>511</v>
      </c>
      <c r="B433" s="406">
        <v>2569</v>
      </c>
    </row>
    <row r="434" spans="1:2" ht="21" customHeight="1">
      <c r="A434" s="382" t="s">
        <v>512</v>
      </c>
      <c r="B434" s="406">
        <v>2390</v>
      </c>
    </row>
    <row r="435" spans="1:2" ht="21" customHeight="1">
      <c r="A435" s="382" t="s">
        <v>513</v>
      </c>
      <c r="B435" s="406">
        <v>179</v>
      </c>
    </row>
    <row r="436" spans="1:2" ht="21" customHeight="1">
      <c r="A436" s="382" t="s">
        <v>514</v>
      </c>
      <c r="B436" s="406">
        <v>1</v>
      </c>
    </row>
    <row r="437" spans="1:2" ht="21" customHeight="1">
      <c r="A437" s="382" t="s">
        <v>515</v>
      </c>
      <c r="B437" s="406">
        <v>1</v>
      </c>
    </row>
    <row r="438" spans="1:2" ht="21" customHeight="1">
      <c r="A438" s="382" t="s">
        <v>1143</v>
      </c>
      <c r="B438" s="406">
        <v>11021</v>
      </c>
    </row>
    <row r="439" spans="1:2" ht="21" customHeight="1">
      <c r="A439" s="382" t="s">
        <v>516</v>
      </c>
      <c r="B439" s="406">
        <v>5305</v>
      </c>
    </row>
    <row r="440" spans="1:2" ht="21" customHeight="1">
      <c r="A440" s="382" t="s">
        <v>517</v>
      </c>
      <c r="B440" s="406">
        <v>5305</v>
      </c>
    </row>
    <row r="441" spans="1:2" ht="21" customHeight="1">
      <c r="A441" s="382" t="s">
        <v>518</v>
      </c>
      <c r="B441" s="406">
        <v>1379</v>
      </c>
    </row>
    <row r="442" spans="1:2" ht="21" customHeight="1">
      <c r="A442" s="382" t="s">
        <v>141</v>
      </c>
      <c r="B442" s="406">
        <v>456</v>
      </c>
    </row>
    <row r="443" spans="1:2" ht="21" customHeight="1">
      <c r="A443" s="382" t="s">
        <v>142</v>
      </c>
      <c r="B443" s="406">
        <v>302</v>
      </c>
    </row>
    <row r="444" spans="1:2" ht="21" customHeight="1">
      <c r="A444" s="382" t="s">
        <v>908</v>
      </c>
      <c r="B444" s="406">
        <v>270</v>
      </c>
    </row>
    <row r="445" spans="1:2" ht="21" customHeight="1">
      <c r="A445" s="382" t="s">
        <v>147</v>
      </c>
      <c r="B445" s="406">
        <v>313</v>
      </c>
    </row>
    <row r="446" spans="1:2" ht="21" customHeight="1">
      <c r="A446" s="382" t="s">
        <v>520</v>
      </c>
      <c r="B446" s="406">
        <v>38</v>
      </c>
    </row>
    <row r="447" spans="1:2" ht="21" customHeight="1">
      <c r="A447" s="382" t="s">
        <v>521</v>
      </c>
      <c r="B447" s="406">
        <v>2009</v>
      </c>
    </row>
    <row r="448" spans="1:2" ht="21" customHeight="1">
      <c r="A448" s="382" t="s">
        <v>141</v>
      </c>
      <c r="B448" s="406">
        <v>2009</v>
      </c>
    </row>
    <row r="449" spans="1:2" ht="21" customHeight="1">
      <c r="A449" s="382" t="s">
        <v>522</v>
      </c>
      <c r="B449" s="406">
        <v>2328</v>
      </c>
    </row>
    <row r="450" spans="1:2" ht="21" customHeight="1">
      <c r="A450" s="382" t="s">
        <v>141</v>
      </c>
      <c r="B450" s="406">
        <v>117</v>
      </c>
    </row>
    <row r="451" spans="1:2" ht="21" customHeight="1">
      <c r="A451" s="382" t="s">
        <v>143</v>
      </c>
      <c r="B451" s="406">
        <v>173</v>
      </c>
    </row>
    <row r="452" spans="1:2" ht="21" customHeight="1">
      <c r="A452" s="382" t="s">
        <v>523</v>
      </c>
      <c r="B452" s="406">
        <v>1806</v>
      </c>
    </row>
    <row r="453" spans="1:2" ht="21" customHeight="1">
      <c r="A453" s="382" t="s">
        <v>525</v>
      </c>
      <c r="B453" s="406">
        <v>232</v>
      </c>
    </row>
    <row r="454" spans="1:2" ht="21" customHeight="1">
      <c r="A454" s="382" t="s">
        <v>1144</v>
      </c>
      <c r="B454" s="406">
        <v>1870</v>
      </c>
    </row>
    <row r="455" spans="1:2" ht="21" customHeight="1">
      <c r="A455" s="382" t="s">
        <v>526</v>
      </c>
      <c r="B455" s="406">
        <v>755</v>
      </c>
    </row>
    <row r="456" spans="1:2" ht="21" customHeight="1">
      <c r="A456" s="382" t="s">
        <v>141</v>
      </c>
      <c r="B456" s="406">
        <v>309</v>
      </c>
    </row>
    <row r="457" spans="1:2" ht="21" customHeight="1">
      <c r="A457" s="382" t="s">
        <v>142</v>
      </c>
      <c r="B457" s="406">
        <v>139</v>
      </c>
    </row>
    <row r="458" spans="1:2" ht="21" customHeight="1">
      <c r="A458" s="382" t="s">
        <v>527</v>
      </c>
      <c r="B458" s="406">
        <v>24</v>
      </c>
    </row>
    <row r="459" spans="1:2" ht="21" customHeight="1">
      <c r="A459" s="382" t="s">
        <v>528</v>
      </c>
      <c r="B459" s="406">
        <v>283</v>
      </c>
    </row>
    <row r="460" spans="1:2" ht="21" customHeight="1">
      <c r="A460" s="382" t="s">
        <v>529</v>
      </c>
      <c r="B460" s="406">
        <v>1115</v>
      </c>
    </row>
    <row r="461" spans="1:2" ht="21" customHeight="1">
      <c r="A461" s="382" t="s">
        <v>530</v>
      </c>
      <c r="B461" s="406">
        <v>1115</v>
      </c>
    </row>
    <row r="462" spans="1:2" ht="21" customHeight="1">
      <c r="A462" s="382" t="s">
        <v>1145</v>
      </c>
      <c r="B462" s="406">
        <v>48</v>
      </c>
    </row>
    <row r="463" spans="1:2" ht="21" customHeight="1">
      <c r="A463" s="382" t="s">
        <v>533</v>
      </c>
      <c r="B463" s="406">
        <v>48</v>
      </c>
    </row>
    <row r="464" spans="1:2" ht="21" customHeight="1">
      <c r="A464" s="382" t="s">
        <v>534</v>
      </c>
      <c r="B464" s="406">
        <v>48</v>
      </c>
    </row>
    <row r="465" spans="1:2" ht="21" customHeight="1">
      <c r="A465" s="382" t="s">
        <v>1146</v>
      </c>
      <c r="B465" s="406">
        <v>9623</v>
      </c>
    </row>
    <row r="466" spans="1:2" ht="21" customHeight="1">
      <c r="A466" s="382" t="s">
        <v>538</v>
      </c>
      <c r="B466" s="406">
        <v>8663</v>
      </c>
    </row>
    <row r="467" spans="1:2" ht="21" customHeight="1">
      <c r="A467" s="382" t="s">
        <v>539</v>
      </c>
      <c r="B467" s="406">
        <v>7728</v>
      </c>
    </row>
    <row r="468" spans="1:2" ht="21" customHeight="1">
      <c r="A468" s="382" t="s">
        <v>540</v>
      </c>
      <c r="B468" s="406">
        <v>17</v>
      </c>
    </row>
    <row r="469" spans="1:2" ht="21" customHeight="1">
      <c r="A469" s="382" t="s">
        <v>541</v>
      </c>
      <c r="B469" s="406">
        <v>372</v>
      </c>
    </row>
    <row r="470" spans="1:2" ht="21" customHeight="1">
      <c r="A470" s="382" t="s">
        <v>147</v>
      </c>
      <c r="B470" s="406">
        <v>542</v>
      </c>
    </row>
    <row r="471" spans="1:2" ht="21" customHeight="1">
      <c r="A471" s="382" t="s">
        <v>542</v>
      </c>
      <c r="B471" s="406">
        <v>4</v>
      </c>
    </row>
    <row r="472" spans="1:2" ht="21" customHeight="1">
      <c r="A472" s="382" t="s">
        <v>543</v>
      </c>
      <c r="B472" s="406">
        <v>150</v>
      </c>
    </row>
    <row r="473" spans="1:2" ht="21" customHeight="1">
      <c r="A473" s="382" t="s">
        <v>544</v>
      </c>
      <c r="B473" s="406">
        <v>94</v>
      </c>
    </row>
    <row r="474" spans="1:2" ht="21" customHeight="1">
      <c r="A474" s="382" t="s">
        <v>545</v>
      </c>
      <c r="B474" s="406">
        <v>2</v>
      </c>
    </row>
    <row r="475" spans="1:2" ht="21" customHeight="1">
      <c r="A475" s="382" t="s">
        <v>546</v>
      </c>
      <c r="B475" s="406">
        <v>2</v>
      </c>
    </row>
    <row r="476" spans="1:2" ht="21" customHeight="1">
      <c r="A476" s="382" t="s">
        <v>547</v>
      </c>
      <c r="B476" s="406">
        <v>52</v>
      </c>
    </row>
    <row r="477" spans="1:2" ht="21" customHeight="1">
      <c r="A477" s="382" t="s">
        <v>548</v>
      </c>
      <c r="B477" s="406">
        <v>810</v>
      </c>
    </row>
    <row r="478" spans="1:2" ht="21" customHeight="1">
      <c r="A478" s="382" t="s">
        <v>1147</v>
      </c>
      <c r="B478" s="406">
        <v>25425</v>
      </c>
    </row>
    <row r="479" spans="1:2" ht="21" customHeight="1">
      <c r="A479" s="382" t="s">
        <v>550</v>
      </c>
      <c r="B479" s="406">
        <v>14722</v>
      </c>
    </row>
    <row r="480" spans="1:2" ht="21" customHeight="1">
      <c r="A480" s="382" t="s">
        <v>551</v>
      </c>
      <c r="B480" s="406">
        <v>1</v>
      </c>
    </row>
    <row r="481" spans="1:2" ht="21" customHeight="1">
      <c r="A481" s="382" t="s">
        <v>552</v>
      </c>
      <c r="B481" s="406">
        <v>952</v>
      </c>
    </row>
    <row r="482" spans="1:2" ht="21" customHeight="1">
      <c r="A482" s="382" t="s">
        <v>553</v>
      </c>
      <c r="B482" s="406">
        <v>31</v>
      </c>
    </row>
    <row r="483" spans="1:2" ht="21" customHeight="1">
      <c r="A483" s="382" t="s">
        <v>554</v>
      </c>
      <c r="B483" s="406">
        <v>163</v>
      </c>
    </row>
    <row r="484" spans="1:2" ht="21" customHeight="1">
      <c r="A484" s="382" t="s">
        <v>555</v>
      </c>
      <c r="B484" s="406">
        <v>75</v>
      </c>
    </row>
    <row r="485" spans="1:2" ht="21" customHeight="1">
      <c r="A485" s="382" t="s">
        <v>556</v>
      </c>
      <c r="B485" s="406">
        <v>457</v>
      </c>
    </row>
    <row r="486" spans="1:2" ht="21" customHeight="1">
      <c r="A486" s="382" t="s">
        <v>557</v>
      </c>
      <c r="B486" s="406">
        <v>8796</v>
      </c>
    </row>
    <row r="487" spans="1:2" ht="21" customHeight="1">
      <c r="A487" s="382" t="s">
        <v>558</v>
      </c>
      <c r="B487" s="406">
        <v>4247</v>
      </c>
    </row>
    <row r="488" spans="1:2" ht="21" customHeight="1">
      <c r="A488" s="382" t="s">
        <v>559</v>
      </c>
      <c r="B488" s="406">
        <v>10703</v>
      </c>
    </row>
    <row r="489" spans="1:2" ht="21" customHeight="1">
      <c r="A489" s="382" t="s">
        <v>560</v>
      </c>
      <c r="B489" s="406">
        <v>10035</v>
      </c>
    </row>
    <row r="490" spans="1:2" ht="21" customHeight="1">
      <c r="A490" s="382" t="s">
        <v>561</v>
      </c>
      <c r="B490" s="406">
        <v>668</v>
      </c>
    </row>
    <row r="491" spans="1:2" ht="21" customHeight="1">
      <c r="A491" s="382" t="s">
        <v>1148</v>
      </c>
      <c r="B491" s="406">
        <v>7812</v>
      </c>
    </row>
    <row r="492" spans="1:2" ht="21" customHeight="1">
      <c r="A492" s="382" t="s">
        <v>566</v>
      </c>
      <c r="B492" s="406">
        <v>2002</v>
      </c>
    </row>
    <row r="493" spans="1:2" ht="21" customHeight="1">
      <c r="A493" s="382" t="s">
        <v>141</v>
      </c>
      <c r="B493" s="406">
        <v>992</v>
      </c>
    </row>
    <row r="494" spans="1:2" ht="21" customHeight="1">
      <c r="A494" s="382" t="s">
        <v>142</v>
      </c>
      <c r="B494" s="406">
        <v>208</v>
      </c>
    </row>
    <row r="495" spans="1:2" ht="21" customHeight="1">
      <c r="A495" s="382" t="s">
        <v>567</v>
      </c>
      <c r="B495" s="406">
        <v>340</v>
      </c>
    </row>
    <row r="496" spans="1:2" ht="21" customHeight="1">
      <c r="A496" s="382" t="s">
        <v>568</v>
      </c>
      <c r="B496" s="406">
        <v>448</v>
      </c>
    </row>
    <row r="497" spans="1:2" ht="21" customHeight="1">
      <c r="A497" s="382" t="s">
        <v>569</v>
      </c>
      <c r="B497" s="406">
        <v>14</v>
      </c>
    </row>
    <row r="498" spans="1:2" ht="21" customHeight="1">
      <c r="A498" s="382" t="s">
        <v>570</v>
      </c>
      <c r="B498" s="406">
        <v>2989</v>
      </c>
    </row>
    <row r="499" spans="1:2" ht="21" customHeight="1">
      <c r="A499" s="382" t="s">
        <v>571</v>
      </c>
      <c r="B499" s="406">
        <v>2982</v>
      </c>
    </row>
    <row r="500" spans="1:2" ht="21" customHeight="1">
      <c r="A500" s="382" t="s">
        <v>572</v>
      </c>
      <c r="B500" s="406">
        <v>7</v>
      </c>
    </row>
    <row r="501" spans="1:2" ht="21" customHeight="1">
      <c r="A501" s="382" t="s">
        <v>573</v>
      </c>
      <c r="B501" s="406">
        <v>700</v>
      </c>
    </row>
    <row r="502" spans="1:2" ht="21" customHeight="1">
      <c r="A502" s="382" t="s">
        <v>574</v>
      </c>
      <c r="B502" s="406">
        <v>700</v>
      </c>
    </row>
    <row r="503" spans="1:2" ht="21" customHeight="1">
      <c r="A503" s="382" t="s">
        <v>575</v>
      </c>
      <c r="B503" s="406">
        <v>1416</v>
      </c>
    </row>
    <row r="504" spans="1:2" ht="21" customHeight="1">
      <c r="A504" s="382" t="s">
        <v>576</v>
      </c>
      <c r="B504" s="406">
        <v>1088</v>
      </c>
    </row>
    <row r="505" spans="1:2" ht="21" customHeight="1">
      <c r="A505" s="382" t="s">
        <v>577</v>
      </c>
      <c r="B505" s="406">
        <v>5</v>
      </c>
    </row>
    <row r="506" spans="1:2" ht="21" customHeight="1">
      <c r="A506" s="382" t="s">
        <v>578</v>
      </c>
      <c r="B506" s="406">
        <v>323</v>
      </c>
    </row>
    <row r="507" spans="1:2" ht="21" customHeight="1">
      <c r="A507" s="382" t="s">
        <v>579</v>
      </c>
      <c r="B507" s="406">
        <v>652</v>
      </c>
    </row>
    <row r="508" spans="1:2" ht="21" customHeight="1">
      <c r="A508" s="382" t="s">
        <v>580</v>
      </c>
      <c r="B508" s="406">
        <v>323</v>
      </c>
    </row>
    <row r="509" spans="1:2" ht="21" customHeight="1">
      <c r="A509" s="382" t="s">
        <v>581</v>
      </c>
      <c r="B509" s="406">
        <v>329</v>
      </c>
    </row>
    <row r="510" spans="1:2" ht="21" customHeight="1">
      <c r="A510" s="382" t="s">
        <v>582</v>
      </c>
      <c r="B510" s="406">
        <v>53</v>
      </c>
    </row>
    <row r="511" spans="1:2" ht="21" customHeight="1">
      <c r="A511" s="382" t="s">
        <v>1149</v>
      </c>
      <c r="B511" s="406">
        <v>6747</v>
      </c>
    </row>
    <row r="512" spans="1:2" ht="21" customHeight="1">
      <c r="A512" s="382" t="s">
        <v>1150</v>
      </c>
      <c r="B512" s="406">
        <v>17117</v>
      </c>
    </row>
    <row r="513" spans="1:2" ht="21" customHeight="1">
      <c r="A513" s="382" t="s">
        <v>587</v>
      </c>
      <c r="B513" s="406">
        <v>17117</v>
      </c>
    </row>
    <row r="514" spans="1:2" ht="21" customHeight="1">
      <c r="A514" s="382" t="s">
        <v>588</v>
      </c>
      <c r="B514" s="406">
        <v>17117</v>
      </c>
    </row>
    <row r="515" spans="1:2" ht="21" customHeight="1">
      <c r="A515" s="382" t="s">
        <v>1151</v>
      </c>
      <c r="B515" s="406">
        <v>5</v>
      </c>
    </row>
    <row r="516" spans="1:2" ht="21" customHeight="1">
      <c r="A516" s="382" t="s">
        <v>591</v>
      </c>
      <c r="B516" s="406">
        <v>5</v>
      </c>
    </row>
    <row r="517" spans="1:2" ht="25.5" customHeight="1">
      <c r="A517" s="495" t="s">
        <v>909</v>
      </c>
      <c r="B517" s="495"/>
    </row>
  </sheetData>
  <autoFilter ref="A4:C517"/>
  <mergeCells count="4">
    <mergeCell ref="A1:B1"/>
    <mergeCell ref="A2:B2"/>
    <mergeCell ref="A3:B3"/>
    <mergeCell ref="A517:B517"/>
  </mergeCells>
  <phoneticPr fontId="81" type="noConversion"/>
  <printOptions horizontalCentered="1"/>
  <pageMargins left="0.23622047244094491" right="0.23622047244094491" top="0.51181102362204722" bottom="0.59055118110236227" header="0.78740157480314965" footer="0.23622047244094491"/>
  <pageSetup paperSize="9" orientation="portrait" blackAndWhite="1" errors="blank"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3"/>
  <sheetViews>
    <sheetView showZeros="0" zoomScale="115" zoomScaleNormal="115" workbookViewId="0">
      <selection sqref="A1:D1"/>
    </sheetView>
  </sheetViews>
  <sheetFormatPr defaultColWidth="9" defaultRowHeight="12.75"/>
  <cols>
    <col min="1" max="1" width="32.5" style="140" customWidth="1"/>
    <col min="2" max="4" width="14.5" style="141" customWidth="1"/>
    <col min="5" max="5" width="16.5" style="140" customWidth="1"/>
    <col min="6" max="16384" width="9" style="140"/>
  </cols>
  <sheetData>
    <row r="1" spans="1:4" ht="20.25" customHeight="1">
      <c r="A1" s="462" t="s">
        <v>1160</v>
      </c>
      <c r="B1" s="462"/>
      <c r="C1" s="462"/>
      <c r="D1" s="462"/>
    </row>
    <row r="2" spans="1:4" ht="29.25" customHeight="1">
      <c r="A2" s="467" t="s">
        <v>894</v>
      </c>
      <c r="B2" s="467"/>
      <c r="C2" s="467"/>
      <c r="D2" s="467"/>
    </row>
    <row r="3" spans="1:4" ht="18" customHeight="1">
      <c r="A3" s="499" t="s">
        <v>910</v>
      </c>
      <c r="B3" s="499"/>
      <c r="C3" s="499"/>
      <c r="D3" s="499"/>
    </row>
    <row r="4" spans="1:4" ht="21" customHeight="1">
      <c r="A4" s="500"/>
      <c r="B4" s="500"/>
      <c r="C4" s="500"/>
      <c r="D4" s="142" t="s">
        <v>2</v>
      </c>
    </row>
    <row r="5" spans="1:4" s="139" customFormat="1" ht="24" customHeight="1">
      <c r="A5" s="498" t="s">
        <v>911</v>
      </c>
      <c r="B5" s="501" t="s">
        <v>912</v>
      </c>
      <c r="C5" s="501"/>
      <c r="D5" s="501"/>
    </row>
    <row r="6" spans="1:4" s="139" customFormat="1" ht="24" customHeight="1">
      <c r="A6" s="498"/>
      <c r="B6" s="143" t="s">
        <v>913</v>
      </c>
      <c r="C6" s="143" t="s">
        <v>914</v>
      </c>
      <c r="D6" s="143" t="s">
        <v>915</v>
      </c>
    </row>
    <row r="7" spans="1:4" ht="24" customHeight="1">
      <c r="A7" s="144" t="s">
        <v>66</v>
      </c>
      <c r="B7" s="145">
        <v>551398</v>
      </c>
      <c r="C7" s="145">
        <v>248104.35</v>
      </c>
      <c r="D7" s="145">
        <v>303293.65000000002</v>
      </c>
    </row>
    <row r="8" spans="1:4" ht="20.100000000000001" customHeight="1">
      <c r="A8" s="93" t="s">
        <v>29</v>
      </c>
      <c r="B8" s="146">
        <v>57927</v>
      </c>
      <c r="C8" s="146">
        <v>22580.89</v>
      </c>
      <c r="D8" s="146">
        <v>35346.11</v>
      </c>
    </row>
    <row r="9" spans="1:4" ht="20.100000000000001" customHeight="1">
      <c r="A9" s="93" t="s">
        <v>916</v>
      </c>
      <c r="B9" s="146">
        <v>0</v>
      </c>
      <c r="C9" s="147">
        <v>0</v>
      </c>
      <c r="D9" s="146">
        <v>0</v>
      </c>
    </row>
    <row r="10" spans="1:4" ht="20.100000000000001" customHeight="1">
      <c r="A10" s="93" t="s">
        <v>30</v>
      </c>
      <c r="B10" s="146">
        <v>631</v>
      </c>
      <c r="C10" s="147">
        <v>0</v>
      </c>
      <c r="D10" s="146">
        <v>631</v>
      </c>
    </row>
    <row r="11" spans="1:4" ht="20.100000000000001" customHeight="1">
      <c r="A11" s="93" t="s">
        <v>31</v>
      </c>
      <c r="B11" s="146">
        <v>49461</v>
      </c>
      <c r="C11" s="146">
        <v>28557</v>
      </c>
      <c r="D11" s="146">
        <v>20904</v>
      </c>
    </row>
    <row r="12" spans="1:4" ht="20.100000000000001" customHeight="1">
      <c r="A12" s="93" t="s">
        <v>32</v>
      </c>
      <c r="B12" s="146">
        <v>122532</v>
      </c>
      <c r="C12" s="146">
        <v>87701</v>
      </c>
      <c r="D12" s="146">
        <v>34831</v>
      </c>
    </row>
    <row r="13" spans="1:4" ht="20.100000000000001" customHeight="1">
      <c r="A13" s="93" t="s">
        <v>33</v>
      </c>
      <c r="B13" s="146">
        <v>1186</v>
      </c>
      <c r="C13" s="146">
        <v>484</v>
      </c>
      <c r="D13" s="146">
        <v>702</v>
      </c>
    </row>
    <row r="14" spans="1:4" ht="20.100000000000001" customHeight="1">
      <c r="A14" s="93" t="s">
        <v>34</v>
      </c>
      <c r="B14" s="148">
        <v>10017</v>
      </c>
      <c r="C14" s="148">
        <v>4364.8999999999996</v>
      </c>
      <c r="D14" s="148">
        <v>5652.1</v>
      </c>
    </row>
    <row r="15" spans="1:4" ht="20.100000000000001" customHeight="1">
      <c r="A15" s="93" t="s">
        <v>35</v>
      </c>
      <c r="B15" s="148">
        <v>76959</v>
      </c>
      <c r="C15" s="148">
        <v>45376.99</v>
      </c>
      <c r="D15" s="148">
        <v>31582.01</v>
      </c>
    </row>
    <row r="16" spans="1:4" ht="20.100000000000001" customHeight="1">
      <c r="A16" s="93" t="s">
        <v>36</v>
      </c>
      <c r="B16" s="148">
        <v>50292</v>
      </c>
      <c r="C16" s="148">
        <v>20933.2</v>
      </c>
      <c r="D16" s="148">
        <v>29358.799999999999</v>
      </c>
    </row>
    <row r="17" spans="1:4" ht="20.100000000000001" customHeight="1">
      <c r="A17" s="93" t="s">
        <v>37</v>
      </c>
      <c r="B17" s="148">
        <v>14651</v>
      </c>
      <c r="C17" s="148">
        <v>1627</v>
      </c>
      <c r="D17" s="148">
        <v>13024</v>
      </c>
    </row>
    <row r="18" spans="1:4" ht="20.100000000000001" customHeight="1">
      <c r="A18" s="93" t="s">
        <v>38</v>
      </c>
      <c r="B18" s="148">
        <v>38607</v>
      </c>
      <c r="C18" s="148">
        <v>11423.23</v>
      </c>
      <c r="D18" s="148">
        <v>27183.77</v>
      </c>
    </row>
    <row r="19" spans="1:4" ht="20.100000000000001" customHeight="1">
      <c r="A19" s="93" t="s">
        <v>39</v>
      </c>
      <c r="B19" s="148">
        <v>38971</v>
      </c>
      <c r="C19" s="148">
        <v>8019.49</v>
      </c>
      <c r="D19" s="148">
        <v>30951.51</v>
      </c>
    </row>
    <row r="20" spans="1:4" ht="20.100000000000001" customHeight="1">
      <c r="A20" s="93" t="s">
        <v>40</v>
      </c>
      <c r="B20" s="148">
        <v>10496</v>
      </c>
      <c r="C20" s="148">
        <v>3357</v>
      </c>
      <c r="D20" s="148">
        <v>7139</v>
      </c>
    </row>
    <row r="21" spans="1:4" ht="20.100000000000001" customHeight="1">
      <c r="A21" s="93" t="s">
        <v>917</v>
      </c>
      <c r="B21" s="148">
        <v>11021</v>
      </c>
      <c r="C21" s="148">
        <v>1180</v>
      </c>
      <c r="D21" s="148">
        <v>9841</v>
      </c>
    </row>
    <row r="22" spans="1:4" ht="20.100000000000001" customHeight="1">
      <c r="A22" s="93" t="s">
        <v>42</v>
      </c>
      <c r="B22" s="148">
        <v>1870</v>
      </c>
      <c r="C22" s="148">
        <v>309</v>
      </c>
      <c r="D22" s="148">
        <v>1561</v>
      </c>
    </row>
    <row r="23" spans="1:4" ht="20.100000000000001" customHeight="1">
      <c r="A23" s="93" t="s">
        <v>43</v>
      </c>
      <c r="B23" s="148">
        <v>48</v>
      </c>
      <c r="C23" s="148">
        <v>0</v>
      </c>
      <c r="D23" s="148">
        <v>48</v>
      </c>
    </row>
    <row r="24" spans="1:4" ht="20.100000000000001" customHeight="1">
      <c r="A24" s="93" t="s">
        <v>44</v>
      </c>
      <c r="B24" s="148">
        <v>0</v>
      </c>
      <c r="C24" s="149">
        <v>0</v>
      </c>
      <c r="D24" s="148">
        <v>0</v>
      </c>
    </row>
    <row r="25" spans="1:4" ht="20.100000000000001" customHeight="1">
      <c r="A25" s="93" t="s">
        <v>45</v>
      </c>
      <c r="B25" s="148">
        <v>9623</v>
      </c>
      <c r="C25" s="148">
        <v>640</v>
      </c>
      <c r="D25" s="148">
        <v>8983</v>
      </c>
    </row>
    <row r="26" spans="1:4" ht="20.100000000000001" customHeight="1">
      <c r="A26" s="93" t="s">
        <v>46</v>
      </c>
      <c r="B26" s="148">
        <v>25425</v>
      </c>
      <c r="C26" s="148">
        <v>10558.65</v>
      </c>
      <c r="D26" s="148">
        <v>14866.35</v>
      </c>
    </row>
    <row r="27" spans="1:4" ht="20.100000000000001" customHeight="1">
      <c r="A27" s="93" t="s">
        <v>47</v>
      </c>
      <c r="B27" s="148">
        <v>0</v>
      </c>
      <c r="C27" s="148">
        <v>0</v>
      </c>
      <c r="D27" s="148">
        <v>0</v>
      </c>
    </row>
    <row r="28" spans="1:4" ht="20.100000000000001" customHeight="1">
      <c r="A28" s="93" t="s">
        <v>48</v>
      </c>
      <c r="B28" s="148">
        <v>7812</v>
      </c>
      <c r="C28" s="150">
        <v>992</v>
      </c>
      <c r="D28" s="148">
        <v>6820</v>
      </c>
    </row>
    <row r="29" spans="1:4" ht="20.100000000000001" customHeight="1">
      <c r="A29" s="93" t="s">
        <v>918</v>
      </c>
      <c r="B29" s="148">
        <v>6747</v>
      </c>
      <c r="C29" s="148">
        <v>0</v>
      </c>
      <c r="D29" s="148">
        <v>6747</v>
      </c>
    </row>
    <row r="30" spans="1:4" ht="20.100000000000001" customHeight="1">
      <c r="A30" s="93" t="s">
        <v>49</v>
      </c>
      <c r="B30" s="148">
        <v>0</v>
      </c>
      <c r="C30" s="149">
        <v>0</v>
      </c>
      <c r="D30" s="148">
        <v>0</v>
      </c>
    </row>
    <row r="31" spans="1:4" ht="20.100000000000001" customHeight="1">
      <c r="A31" s="93" t="s">
        <v>50</v>
      </c>
      <c r="B31" s="148">
        <v>17117</v>
      </c>
      <c r="C31" s="149">
        <v>0</v>
      </c>
      <c r="D31" s="148">
        <v>17117</v>
      </c>
    </row>
    <row r="32" spans="1:4" ht="20.100000000000001" customHeight="1">
      <c r="A32" s="93" t="s">
        <v>51</v>
      </c>
      <c r="B32" s="151">
        <v>5</v>
      </c>
      <c r="C32" s="152">
        <v>0</v>
      </c>
      <c r="D32" s="151">
        <v>5</v>
      </c>
    </row>
    <row r="33" spans="1:4" ht="52.5" customHeight="1">
      <c r="A33" s="496" t="s">
        <v>1179</v>
      </c>
      <c r="B33" s="497"/>
      <c r="C33" s="497"/>
      <c r="D33" s="497"/>
    </row>
  </sheetData>
  <mergeCells count="7">
    <mergeCell ref="A33:D33"/>
    <mergeCell ref="A5:A6"/>
    <mergeCell ref="A1:D1"/>
    <mergeCell ref="A2:D2"/>
    <mergeCell ref="A3:D3"/>
    <mergeCell ref="A4:C4"/>
    <mergeCell ref="B5:D5"/>
  </mergeCells>
  <phoneticPr fontId="81" type="noConversion"/>
  <printOptions horizontalCentered="1"/>
  <pageMargins left="0.23622047244094499" right="0.23622047244094499" top="0.511811023622047" bottom="0.31496062992126" header="0.31496062992126" footer="0.31496062992126"/>
  <pageSetup paperSize="9" orientation="portrait" blackAndWhite="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6"/>
  <sheetViews>
    <sheetView workbookViewId="0">
      <selection sqref="A1:B1"/>
    </sheetView>
  </sheetViews>
  <sheetFormatPr defaultColWidth="21.5" defaultRowHeight="21.95" customHeight="1"/>
  <cols>
    <col min="1" max="1" width="52.875" style="131" customWidth="1"/>
    <col min="2" max="2" width="23.75" style="131" customWidth="1"/>
    <col min="3" max="254" width="21.5" style="131"/>
    <col min="255" max="255" width="52.25" style="131" customWidth="1"/>
    <col min="256" max="256" width="32.5" style="131" customWidth="1"/>
    <col min="257" max="510" width="21.5" style="131"/>
    <col min="511" max="511" width="52.25" style="131" customWidth="1"/>
    <col min="512" max="512" width="32.5" style="131" customWidth="1"/>
    <col min="513" max="766" width="21.5" style="131"/>
    <col min="767" max="767" width="52.25" style="131" customWidth="1"/>
    <col min="768" max="768" width="32.5" style="131" customWidth="1"/>
    <col min="769" max="1022" width="21.5" style="131"/>
    <col min="1023" max="1023" width="52.25" style="131" customWidth="1"/>
    <col min="1024" max="1024" width="32.5" style="131" customWidth="1"/>
    <col min="1025" max="1278" width="21.5" style="131"/>
    <col min="1279" max="1279" width="52.25" style="131" customWidth="1"/>
    <col min="1280" max="1280" width="32.5" style="131" customWidth="1"/>
    <col min="1281" max="1534" width="21.5" style="131"/>
    <col min="1535" max="1535" width="52.25" style="131" customWidth="1"/>
    <col min="1536" max="1536" width="32.5" style="131" customWidth="1"/>
    <col min="1537" max="1790" width="21.5" style="131"/>
    <col min="1791" max="1791" width="52.25" style="131" customWidth="1"/>
    <col min="1792" max="1792" width="32.5" style="131" customWidth="1"/>
    <col min="1793" max="2046" width="21.5" style="131"/>
    <col min="2047" max="2047" width="52.25" style="131" customWidth="1"/>
    <col min="2048" max="2048" width="32.5" style="131" customWidth="1"/>
    <col min="2049" max="2302" width="21.5" style="131"/>
    <col min="2303" max="2303" width="52.25" style="131" customWidth="1"/>
    <col min="2304" max="2304" width="32.5" style="131" customWidth="1"/>
    <col min="2305" max="2558" width="21.5" style="131"/>
    <col min="2559" max="2559" width="52.25" style="131" customWidth="1"/>
    <col min="2560" max="2560" width="32.5" style="131" customWidth="1"/>
    <col min="2561" max="2814" width="21.5" style="131"/>
    <col min="2815" max="2815" width="52.25" style="131" customWidth="1"/>
    <col min="2816" max="2816" width="32.5" style="131" customWidth="1"/>
    <col min="2817" max="3070" width="21.5" style="131"/>
    <col min="3071" max="3071" width="52.25" style="131" customWidth="1"/>
    <col min="3072" max="3072" width="32.5" style="131" customWidth="1"/>
    <col min="3073" max="3326" width="21.5" style="131"/>
    <col min="3327" max="3327" width="52.25" style="131" customWidth="1"/>
    <col min="3328" max="3328" width="32.5" style="131" customWidth="1"/>
    <col min="3329" max="3582" width="21.5" style="131"/>
    <col min="3583" max="3583" width="52.25" style="131" customWidth="1"/>
    <col min="3584" max="3584" width="32.5" style="131" customWidth="1"/>
    <col min="3585" max="3838" width="21.5" style="131"/>
    <col min="3839" max="3839" width="52.25" style="131" customWidth="1"/>
    <col min="3840" max="3840" width="32.5" style="131" customWidth="1"/>
    <col min="3841" max="4094" width="21.5" style="131"/>
    <col min="4095" max="4095" width="52.25" style="131" customWidth="1"/>
    <col min="4096" max="4096" width="32.5" style="131" customWidth="1"/>
    <col min="4097" max="4350" width="21.5" style="131"/>
    <col min="4351" max="4351" width="52.25" style="131" customWidth="1"/>
    <col min="4352" max="4352" width="32.5" style="131" customWidth="1"/>
    <col min="4353" max="4606" width="21.5" style="131"/>
    <col min="4607" max="4607" width="52.25" style="131" customWidth="1"/>
    <col min="4608" max="4608" width="32.5" style="131" customWidth="1"/>
    <col min="4609" max="4862" width="21.5" style="131"/>
    <col min="4863" max="4863" width="52.25" style="131" customWidth="1"/>
    <col min="4864" max="4864" width="32.5" style="131" customWidth="1"/>
    <col min="4865" max="5118" width="21.5" style="131"/>
    <col min="5119" max="5119" width="52.25" style="131" customWidth="1"/>
    <col min="5120" max="5120" width="32.5" style="131" customWidth="1"/>
    <col min="5121" max="5374" width="21.5" style="131"/>
    <col min="5375" max="5375" width="52.25" style="131" customWidth="1"/>
    <col min="5376" max="5376" width="32.5" style="131" customWidth="1"/>
    <col min="5377" max="5630" width="21.5" style="131"/>
    <col min="5631" max="5631" width="52.25" style="131" customWidth="1"/>
    <col min="5632" max="5632" width="32.5" style="131" customWidth="1"/>
    <col min="5633" max="5886" width="21.5" style="131"/>
    <col min="5887" max="5887" width="52.25" style="131" customWidth="1"/>
    <col min="5888" max="5888" width="32.5" style="131" customWidth="1"/>
    <col min="5889" max="6142" width="21.5" style="131"/>
    <col min="6143" max="6143" width="52.25" style="131" customWidth="1"/>
    <col min="6144" max="6144" width="32.5" style="131" customWidth="1"/>
    <col min="6145" max="6398" width="21.5" style="131"/>
    <col min="6399" max="6399" width="52.25" style="131" customWidth="1"/>
    <col min="6400" max="6400" width="32.5" style="131" customWidth="1"/>
    <col min="6401" max="6654" width="21.5" style="131"/>
    <col min="6655" max="6655" width="52.25" style="131" customWidth="1"/>
    <col min="6656" max="6656" width="32.5" style="131" customWidth="1"/>
    <col min="6657" max="6910" width="21.5" style="131"/>
    <col min="6911" max="6911" width="52.25" style="131" customWidth="1"/>
    <col min="6912" max="6912" width="32.5" style="131" customWidth="1"/>
    <col min="6913" max="7166" width="21.5" style="131"/>
    <col min="7167" max="7167" width="52.25" style="131" customWidth="1"/>
    <col min="7168" max="7168" width="32.5" style="131" customWidth="1"/>
    <col min="7169" max="7422" width="21.5" style="131"/>
    <col min="7423" max="7423" width="52.25" style="131" customWidth="1"/>
    <col min="7424" max="7424" width="32.5" style="131" customWidth="1"/>
    <col min="7425" max="7678" width="21.5" style="131"/>
    <col min="7679" max="7679" width="52.25" style="131" customWidth="1"/>
    <col min="7680" max="7680" width="32.5" style="131" customWidth="1"/>
    <col min="7681" max="7934" width="21.5" style="131"/>
    <col min="7935" max="7935" width="52.25" style="131" customWidth="1"/>
    <col min="7936" max="7936" width="32.5" style="131" customWidth="1"/>
    <col min="7937" max="8190" width="21.5" style="131"/>
    <col min="8191" max="8191" width="52.25" style="131" customWidth="1"/>
    <col min="8192" max="8192" width="32.5" style="131" customWidth="1"/>
    <col min="8193" max="8446" width="21.5" style="131"/>
    <col min="8447" max="8447" width="52.25" style="131" customWidth="1"/>
    <col min="8448" max="8448" width="32.5" style="131" customWidth="1"/>
    <col min="8449" max="8702" width="21.5" style="131"/>
    <col min="8703" max="8703" width="52.25" style="131" customWidth="1"/>
    <col min="8704" max="8704" width="32.5" style="131" customWidth="1"/>
    <col min="8705" max="8958" width="21.5" style="131"/>
    <col min="8959" max="8959" width="52.25" style="131" customWidth="1"/>
    <col min="8960" max="8960" width="32.5" style="131" customWidth="1"/>
    <col min="8961" max="9214" width="21.5" style="131"/>
    <col min="9215" max="9215" width="52.25" style="131" customWidth="1"/>
    <col min="9216" max="9216" width="32.5" style="131" customWidth="1"/>
    <col min="9217" max="9470" width="21.5" style="131"/>
    <col min="9471" max="9471" width="52.25" style="131" customWidth="1"/>
    <col min="9472" max="9472" width="32.5" style="131" customWidth="1"/>
    <col min="9473" max="9726" width="21.5" style="131"/>
    <col min="9727" max="9727" width="52.25" style="131" customWidth="1"/>
    <col min="9728" max="9728" width="32.5" style="131" customWidth="1"/>
    <col min="9729" max="9982" width="21.5" style="131"/>
    <col min="9983" max="9983" width="52.25" style="131" customWidth="1"/>
    <col min="9984" max="9984" width="32.5" style="131" customWidth="1"/>
    <col min="9985" max="10238" width="21.5" style="131"/>
    <col min="10239" max="10239" width="52.25" style="131" customWidth="1"/>
    <col min="10240" max="10240" width="32.5" style="131" customWidth="1"/>
    <col min="10241" max="10494" width="21.5" style="131"/>
    <col min="10495" max="10495" width="52.25" style="131" customWidth="1"/>
    <col min="10496" max="10496" width="32.5" style="131" customWidth="1"/>
    <col min="10497" max="10750" width="21.5" style="131"/>
    <col min="10751" max="10751" width="52.25" style="131" customWidth="1"/>
    <col min="10752" max="10752" width="32.5" style="131" customWidth="1"/>
    <col min="10753" max="11006" width="21.5" style="131"/>
    <col min="11007" max="11007" width="52.25" style="131" customWidth="1"/>
    <col min="11008" max="11008" width="32.5" style="131" customWidth="1"/>
    <col min="11009" max="11262" width="21.5" style="131"/>
    <col min="11263" max="11263" width="52.25" style="131" customWidth="1"/>
    <col min="11264" max="11264" width="32.5" style="131" customWidth="1"/>
    <col min="11265" max="11518" width="21.5" style="131"/>
    <col min="11519" max="11519" width="52.25" style="131" customWidth="1"/>
    <col min="11520" max="11520" width="32.5" style="131" customWidth="1"/>
    <col min="11521" max="11774" width="21.5" style="131"/>
    <col min="11775" max="11775" width="52.25" style="131" customWidth="1"/>
    <col min="11776" max="11776" width="32.5" style="131" customWidth="1"/>
    <col min="11777" max="12030" width="21.5" style="131"/>
    <col min="12031" max="12031" width="52.25" style="131" customWidth="1"/>
    <col min="12032" max="12032" width="32.5" style="131" customWidth="1"/>
    <col min="12033" max="12286" width="21.5" style="131"/>
    <col min="12287" max="12287" width="52.25" style="131" customWidth="1"/>
    <col min="12288" max="12288" width="32.5" style="131" customWidth="1"/>
    <col min="12289" max="12542" width="21.5" style="131"/>
    <col min="12543" max="12543" width="52.25" style="131" customWidth="1"/>
    <col min="12544" max="12544" width="32.5" style="131" customWidth="1"/>
    <col min="12545" max="12798" width="21.5" style="131"/>
    <col min="12799" max="12799" width="52.25" style="131" customWidth="1"/>
    <col min="12800" max="12800" width="32.5" style="131" customWidth="1"/>
    <col min="12801" max="13054" width="21.5" style="131"/>
    <col min="13055" max="13055" width="52.25" style="131" customWidth="1"/>
    <col min="13056" max="13056" width="32.5" style="131" customWidth="1"/>
    <col min="13057" max="13310" width="21.5" style="131"/>
    <col min="13311" max="13311" width="52.25" style="131" customWidth="1"/>
    <col min="13312" max="13312" width="32.5" style="131" customWidth="1"/>
    <col min="13313" max="13566" width="21.5" style="131"/>
    <col min="13567" max="13567" width="52.25" style="131" customWidth="1"/>
    <col min="13568" max="13568" width="32.5" style="131" customWidth="1"/>
    <col min="13569" max="13822" width="21.5" style="131"/>
    <col min="13823" max="13823" width="52.25" style="131" customWidth="1"/>
    <col min="13824" max="13824" width="32.5" style="131" customWidth="1"/>
    <col min="13825" max="14078" width="21.5" style="131"/>
    <col min="14079" max="14079" width="52.25" style="131" customWidth="1"/>
    <col min="14080" max="14080" width="32.5" style="131" customWidth="1"/>
    <col min="14081" max="14334" width="21.5" style="131"/>
    <col min="14335" max="14335" width="52.25" style="131" customWidth="1"/>
    <col min="14336" max="14336" width="32.5" style="131" customWidth="1"/>
    <col min="14337" max="14590" width="21.5" style="131"/>
    <col min="14591" max="14591" width="52.25" style="131" customWidth="1"/>
    <col min="14592" max="14592" width="32.5" style="131" customWidth="1"/>
    <col min="14593" max="14846" width="21.5" style="131"/>
    <col min="14847" max="14847" width="52.25" style="131" customWidth="1"/>
    <col min="14848" max="14848" width="32.5" style="131" customWidth="1"/>
    <col min="14849" max="15102" width="21.5" style="131"/>
    <col min="15103" max="15103" width="52.25" style="131" customWidth="1"/>
    <col min="15104" max="15104" width="32.5" style="131" customWidth="1"/>
    <col min="15105" max="15358" width="21.5" style="131"/>
    <col min="15359" max="15359" width="52.25" style="131" customWidth="1"/>
    <col min="15360" max="15360" width="32.5" style="131" customWidth="1"/>
    <col min="15361" max="15614" width="21.5" style="131"/>
    <col min="15615" max="15615" width="52.25" style="131" customWidth="1"/>
    <col min="15616" max="15616" width="32.5" style="131" customWidth="1"/>
    <col min="15617" max="15870" width="21.5" style="131"/>
    <col min="15871" max="15871" width="52.25" style="131" customWidth="1"/>
    <col min="15872" max="15872" width="32.5" style="131" customWidth="1"/>
    <col min="15873" max="16126" width="21.5" style="131"/>
    <col min="16127" max="16127" width="52.25" style="131" customWidth="1"/>
    <col min="16128" max="16128" width="32.5" style="131" customWidth="1"/>
    <col min="16129" max="16384" width="21.5" style="131"/>
  </cols>
  <sheetData>
    <row r="1" spans="1:2" ht="23.25" customHeight="1">
      <c r="A1" s="462" t="s">
        <v>1159</v>
      </c>
      <c r="B1" s="462"/>
    </row>
    <row r="2" spans="1:2" s="130" customFormat="1" ht="24">
      <c r="A2" s="467" t="s">
        <v>919</v>
      </c>
      <c r="B2" s="467"/>
    </row>
    <row r="3" spans="1:2" s="130" customFormat="1" ht="14.25">
      <c r="A3" s="502" t="s">
        <v>920</v>
      </c>
      <c r="B3" s="502"/>
    </row>
    <row r="4" spans="1:2" ht="14.25">
      <c r="A4" s="132"/>
      <c r="B4" s="133" t="s">
        <v>2</v>
      </c>
    </row>
    <row r="5" spans="1:2" ht="24" customHeight="1">
      <c r="A5" s="134" t="s">
        <v>921</v>
      </c>
      <c r="B5" s="115" t="s">
        <v>922</v>
      </c>
    </row>
    <row r="6" spans="1:2" ht="24" customHeight="1">
      <c r="A6" s="135" t="s">
        <v>923</v>
      </c>
      <c r="B6" s="136">
        <v>248104</v>
      </c>
    </row>
    <row r="7" spans="1:2" ht="20.100000000000001" customHeight="1">
      <c r="A7" s="137" t="s">
        <v>924</v>
      </c>
      <c r="B7" s="138">
        <v>53380</v>
      </c>
    </row>
    <row r="8" spans="1:2" ht="20.100000000000001" customHeight="1">
      <c r="A8" s="137" t="s">
        <v>925</v>
      </c>
      <c r="B8" s="138">
        <v>27382.367999122998</v>
      </c>
    </row>
    <row r="9" spans="1:2" ht="20.100000000000001" customHeight="1">
      <c r="A9" s="137" t="s">
        <v>926</v>
      </c>
      <c r="B9" s="138">
        <v>8723.1784358598397</v>
      </c>
    </row>
    <row r="10" spans="1:2" ht="20.100000000000001" customHeight="1">
      <c r="A10" s="137" t="s">
        <v>927</v>
      </c>
      <c r="B10" s="138">
        <v>3490.73438120949</v>
      </c>
    </row>
    <row r="11" spans="1:2" ht="20.100000000000001" customHeight="1">
      <c r="A11" s="137" t="s">
        <v>928</v>
      </c>
      <c r="B11" s="138">
        <v>13783.7191838078</v>
      </c>
    </row>
    <row r="12" spans="1:2" ht="20.100000000000001" customHeight="1">
      <c r="A12" s="137" t="s">
        <v>929</v>
      </c>
      <c r="B12" s="138">
        <v>21408</v>
      </c>
    </row>
    <row r="13" spans="1:2" ht="20.100000000000001" customHeight="1">
      <c r="A13" s="137" t="s">
        <v>930</v>
      </c>
      <c r="B13" s="138">
        <v>6955.0845655082503</v>
      </c>
    </row>
    <row r="14" spans="1:2" ht="20.100000000000001" customHeight="1">
      <c r="A14" s="137" t="s">
        <v>931</v>
      </c>
      <c r="B14" s="138">
        <v>26.439603416926801</v>
      </c>
    </row>
    <row r="15" spans="1:2" ht="20.100000000000001" customHeight="1">
      <c r="A15" s="137" t="s">
        <v>932</v>
      </c>
      <c r="B15" s="138">
        <v>85.928711105012198</v>
      </c>
    </row>
    <row r="16" spans="1:2" ht="20.100000000000001" customHeight="1">
      <c r="A16" s="137" t="s">
        <v>933</v>
      </c>
      <c r="B16" s="138">
        <v>1.46886685649593</v>
      </c>
    </row>
    <row r="17" spans="1:2" ht="20.100000000000001" customHeight="1">
      <c r="A17" s="137" t="s">
        <v>934</v>
      </c>
      <c r="B17" s="138">
        <v>3249.8679199972598</v>
      </c>
    </row>
    <row r="18" spans="1:2" ht="20.100000000000001" customHeight="1">
      <c r="A18" s="137" t="s">
        <v>935</v>
      </c>
      <c r="B18" s="138">
        <v>158.637620501561</v>
      </c>
    </row>
    <row r="19" spans="1:2" ht="20.100000000000001" customHeight="1">
      <c r="A19" s="137" t="s">
        <v>936</v>
      </c>
      <c r="B19" s="138">
        <v>0</v>
      </c>
    </row>
    <row r="20" spans="1:2" ht="20.100000000000001" customHeight="1">
      <c r="A20" s="137" t="s">
        <v>937</v>
      </c>
      <c r="B20" s="138">
        <v>450.20769151600399</v>
      </c>
    </row>
    <row r="21" spans="1:2" ht="20.100000000000001" customHeight="1">
      <c r="A21" s="137" t="s">
        <v>938</v>
      </c>
      <c r="B21" s="138">
        <v>169.654121925281</v>
      </c>
    </row>
    <row r="22" spans="1:2" ht="20.100000000000001" customHeight="1">
      <c r="A22" s="137" t="s">
        <v>939</v>
      </c>
      <c r="B22" s="138">
        <v>10310.7108991732</v>
      </c>
    </row>
    <row r="23" spans="1:2" ht="20.100000000000001" customHeight="1">
      <c r="A23" s="137" t="s">
        <v>940</v>
      </c>
      <c r="B23" s="138">
        <v>152152</v>
      </c>
    </row>
    <row r="24" spans="1:2" ht="20.100000000000001" customHeight="1">
      <c r="A24" s="137" t="s">
        <v>941</v>
      </c>
      <c r="B24" s="138">
        <v>121390.364277321</v>
      </c>
    </row>
    <row r="25" spans="1:2" ht="20.100000000000001" customHeight="1">
      <c r="A25" s="137" t="s">
        <v>942</v>
      </c>
      <c r="B25" s="138">
        <v>20211.861600731201</v>
      </c>
    </row>
    <row r="26" spans="1:2" ht="20.100000000000001" customHeight="1">
      <c r="A26" s="137" t="s">
        <v>943</v>
      </c>
      <c r="B26" s="138">
        <v>10549.774121947999</v>
      </c>
    </row>
    <row r="27" spans="1:2" ht="20.100000000000001" customHeight="1">
      <c r="A27" s="137" t="s">
        <v>944</v>
      </c>
      <c r="B27" s="138">
        <v>21164</v>
      </c>
    </row>
    <row r="28" spans="1:2" ht="20.100000000000001" customHeight="1">
      <c r="A28" s="137" t="s">
        <v>945</v>
      </c>
      <c r="B28" s="138">
        <v>5037.3733430242601</v>
      </c>
    </row>
    <row r="29" spans="1:2" ht="20.100000000000001" customHeight="1">
      <c r="A29" s="137" t="s">
        <v>946</v>
      </c>
      <c r="B29" s="138">
        <v>2386.4711867926499</v>
      </c>
    </row>
    <row r="30" spans="1:2" ht="20.100000000000001" customHeight="1">
      <c r="A30" s="137" t="s">
        <v>947</v>
      </c>
      <c r="B30" s="138">
        <v>13740.155470183099</v>
      </c>
    </row>
    <row r="31" spans="1:2" ht="40.5" customHeight="1">
      <c r="A31" s="503" t="s">
        <v>1180</v>
      </c>
      <c r="B31" s="504"/>
    </row>
    <row r="32" spans="1:2" ht="14.25"/>
    <row r="33" ht="14.25"/>
    <row r="34" ht="14.25"/>
    <row r="35" ht="14.25"/>
    <row r="36" ht="14.25"/>
  </sheetData>
  <mergeCells count="4">
    <mergeCell ref="A1:B1"/>
    <mergeCell ref="A2:B2"/>
    <mergeCell ref="A3:B3"/>
    <mergeCell ref="A31:B31"/>
  </mergeCells>
  <phoneticPr fontId="81" type="noConversion"/>
  <printOptions horizontalCentered="1"/>
  <pageMargins left="0" right="0"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9"/>
  <sheetViews>
    <sheetView showZeros="0" workbookViewId="0">
      <selection activeCell="H14" sqref="H14"/>
    </sheetView>
  </sheetViews>
  <sheetFormatPr defaultColWidth="9" defaultRowHeight="14.25"/>
  <cols>
    <col min="1" max="1" width="39.75" style="120" customWidth="1"/>
    <col min="2" max="2" width="9.25" style="120" customWidth="1"/>
    <col min="3" max="3" width="37.375" style="121" customWidth="1"/>
    <col min="4" max="4" width="9.625" style="121" customWidth="1"/>
    <col min="5" max="16384" width="9" style="121"/>
  </cols>
  <sheetData>
    <row r="1" spans="1:4" ht="20.25" customHeight="1">
      <c r="A1" s="462" t="s">
        <v>1158</v>
      </c>
      <c r="B1" s="462"/>
      <c r="C1" s="462"/>
      <c r="D1" s="462"/>
    </row>
    <row r="2" spans="1:4" ht="24">
      <c r="A2" s="467" t="s">
        <v>948</v>
      </c>
      <c r="B2" s="467"/>
      <c r="C2" s="467"/>
      <c r="D2" s="467"/>
    </row>
    <row r="3" spans="1:4" ht="20.25" customHeight="1">
      <c r="A3" s="505"/>
      <c r="B3" s="505"/>
      <c r="D3" s="122" t="s">
        <v>2</v>
      </c>
    </row>
    <row r="4" spans="1:4" ht="24" customHeight="1">
      <c r="A4" s="387" t="s">
        <v>596</v>
      </c>
      <c r="B4" s="387" t="s">
        <v>56</v>
      </c>
      <c r="C4" s="387" t="s">
        <v>138</v>
      </c>
      <c r="D4" s="387" t="s">
        <v>56</v>
      </c>
    </row>
    <row r="5" spans="1:4" ht="20.100000000000001" customHeight="1">
      <c r="A5" s="388" t="s">
        <v>597</v>
      </c>
      <c r="B5" s="389">
        <f>SUM(B6,B26)</f>
        <v>146728.33000000002</v>
      </c>
      <c r="C5" s="388" t="s">
        <v>949</v>
      </c>
      <c r="D5" s="389">
        <f>SUM(D6,D9)</f>
        <v>21626</v>
      </c>
    </row>
    <row r="6" spans="1:4" ht="20.100000000000001" customHeight="1">
      <c r="A6" s="390" t="s">
        <v>599</v>
      </c>
      <c r="B6" s="391">
        <f>SUM(B7:B25)</f>
        <v>115261.36</v>
      </c>
      <c r="C6" s="390" t="s">
        <v>600</v>
      </c>
      <c r="D6" s="391">
        <f>SUM(D7:D8)</f>
        <v>21626</v>
      </c>
    </row>
    <row r="7" spans="1:4" ht="20.100000000000001" customHeight="1">
      <c r="A7" s="390" t="s">
        <v>950</v>
      </c>
      <c r="B7" s="391">
        <v>4110</v>
      </c>
      <c r="C7" s="392" t="s">
        <v>606</v>
      </c>
      <c r="D7" s="391">
        <v>15863</v>
      </c>
    </row>
    <row r="8" spans="1:4" ht="20.100000000000001" customHeight="1">
      <c r="A8" s="390" t="s">
        <v>602</v>
      </c>
      <c r="B8" s="391">
        <v>11042</v>
      </c>
      <c r="C8" s="393" t="s">
        <v>672</v>
      </c>
      <c r="D8" s="391">
        <v>5763</v>
      </c>
    </row>
    <row r="9" spans="1:4" ht="20.100000000000001" customHeight="1">
      <c r="A9" s="390" t="s">
        <v>603</v>
      </c>
      <c r="B9" s="391">
        <v>884</v>
      </c>
      <c r="C9" s="359"/>
      <c r="D9" s="391"/>
    </row>
    <row r="10" spans="1:4" ht="20.100000000000001" customHeight="1">
      <c r="A10" s="390" t="s">
        <v>604</v>
      </c>
      <c r="B10" s="391">
        <v>16128</v>
      </c>
      <c r="C10" s="394"/>
      <c r="D10" s="391"/>
    </row>
    <row r="11" spans="1:4" ht="20.100000000000001" customHeight="1">
      <c r="A11" s="390" t="s">
        <v>606</v>
      </c>
      <c r="B11" s="391">
        <v>426</v>
      </c>
      <c r="C11" s="394"/>
      <c r="D11" s="391"/>
    </row>
    <row r="12" spans="1:4" ht="20.100000000000001" customHeight="1">
      <c r="A12" s="359" t="s">
        <v>607</v>
      </c>
      <c r="B12" s="391">
        <v>18225</v>
      </c>
      <c r="C12" s="394"/>
      <c r="D12" s="391"/>
    </row>
    <row r="13" spans="1:4" ht="20.100000000000001" customHeight="1">
      <c r="A13" s="359" t="s">
        <v>608</v>
      </c>
      <c r="B13" s="391">
        <v>3359</v>
      </c>
      <c r="C13" s="394"/>
      <c r="D13" s="391"/>
    </row>
    <row r="14" spans="1:4" ht="20.100000000000001" customHeight="1">
      <c r="A14" s="390" t="s">
        <v>609</v>
      </c>
      <c r="B14" s="391">
        <v>4069.36</v>
      </c>
      <c r="C14" s="394"/>
      <c r="D14" s="391"/>
    </row>
    <row r="15" spans="1:4" ht="20.100000000000001" customHeight="1">
      <c r="A15" s="390" t="s">
        <v>611</v>
      </c>
      <c r="B15" s="391">
        <v>2903</v>
      </c>
      <c r="C15" s="394"/>
      <c r="D15" s="391"/>
    </row>
    <row r="16" spans="1:4" ht="20.100000000000001" customHeight="1">
      <c r="A16" s="390" t="s">
        <v>612</v>
      </c>
      <c r="B16" s="391">
        <v>13059</v>
      </c>
      <c r="C16" s="394"/>
      <c r="D16" s="391"/>
    </row>
    <row r="17" spans="1:4" ht="20.100000000000001" customHeight="1">
      <c r="A17" s="390" t="s">
        <v>613</v>
      </c>
      <c r="B17" s="391">
        <v>656</v>
      </c>
      <c r="C17" s="394"/>
      <c r="D17" s="391"/>
    </row>
    <row r="18" spans="1:4" ht="20.100000000000001" customHeight="1">
      <c r="A18" s="390" t="s">
        <v>951</v>
      </c>
      <c r="B18" s="391">
        <v>2066</v>
      </c>
      <c r="C18" s="394"/>
      <c r="D18" s="391"/>
    </row>
    <row r="19" spans="1:4" ht="20.100000000000001" customHeight="1">
      <c r="A19" s="390" t="s">
        <v>952</v>
      </c>
      <c r="B19" s="391">
        <v>14420</v>
      </c>
      <c r="C19" s="394"/>
      <c r="D19" s="391"/>
    </row>
    <row r="20" spans="1:4" ht="20.100000000000001" customHeight="1">
      <c r="A20" s="390" t="s">
        <v>953</v>
      </c>
      <c r="B20" s="391">
        <v>509</v>
      </c>
      <c r="C20" s="394"/>
      <c r="D20" s="391"/>
    </row>
    <row r="21" spans="1:4" ht="20.100000000000001" customHeight="1">
      <c r="A21" s="390" t="s">
        <v>954</v>
      </c>
      <c r="B21" s="391">
        <v>10260</v>
      </c>
      <c r="C21" s="394"/>
      <c r="D21" s="391"/>
    </row>
    <row r="22" spans="1:4" ht="20.100000000000001" customHeight="1">
      <c r="A22" s="390" t="s">
        <v>955</v>
      </c>
      <c r="B22" s="391">
        <v>10470</v>
      </c>
      <c r="C22" s="393"/>
      <c r="D22" s="391"/>
    </row>
    <row r="23" spans="1:4" ht="20.100000000000001" customHeight="1">
      <c r="A23" s="390" t="s">
        <v>956</v>
      </c>
      <c r="B23" s="391">
        <v>55</v>
      </c>
      <c r="C23" s="393"/>
      <c r="D23" s="391"/>
    </row>
    <row r="24" spans="1:4" ht="20.100000000000001" customHeight="1">
      <c r="A24" s="390" t="s">
        <v>957</v>
      </c>
      <c r="B24" s="391">
        <v>1637</v>
      </c>
      <c r="C24" s="390"/>
      <c r="D24" s="391"/>
    </row>
    <row r="25" spans="1:4" ht="20.100000000000001" customHeight="1">
      <c r="A25" s="390" t="s">
        <v>958</v>
      </c>
      <c r="B25" s="391">
        <v>983</v>
      </c>
      <c r="C25" s="390"/>
      <c r="D25" s="391"/>
    </row>
    <row r="26" spans="1:4" ht="20.100000000000001" customHeight="1">
      <c r="A26" s="359" t="s">
        <v>623</v>
      </c>
      <c r="B26" s="391">
        <f>SUM(B27:B38)</f>
        <v>31466.97</v>
      </c>
      <c r="C26" s="390"/>
      <c r="D26" s="391"/>
    </row>
    <row r="27" spans="1:4" ht="20.100000000000001" customHeight="1">
      <c r="A27" s="390" t="s">
        <v>625</v>
      </c>
      <c r="B27" s="391">
        <v>221</v>
      </c>
      <c r="C27" s="390"/>
      <c r="D27" s="395"/>
    </row>
    <row r="28" spans="1:4" ht="20.100000000000001" customHeight="1">
      <c r="A28" s="390" t="s">
        <v>629</v>
      </c>
      <c r="B28" s="391">
        <v>395</v>
      </c>
      <c r="C28" s="390"/>
      <c r="D28" s="395"/>
    </row>
    <row r="29" spans="1:4" ht="20.100000000000001" customHeight="1">
      <c r="A29" s="390" t="s">
        <v>630</v>
      </c>
      <c r="B29" s="391">
        <v>250</v>
      </c>
      <c r="C29" s="390"/>
      <c r="D29" s="395"/>
    </row>
    <row r="30" spans="1:4" ht="20.100000000000001" customHeight="1">
      <c r="A30" s="390" t="s">
        <v>631</v>
      </c>
      <c r="B30" s="391">
        <v>608</v>
      </c>
      <c r="C30" s="359"/>
      <c r="D30" s="395"/>
    </row>
    <row r="31" spans="1:4" ht="20.100000000000001" customHeight="1">
      <c r="A31" s="390" t="s">
        <v>632</v>
      </c>
      <c r="B31" s="391">
        <v>1537.9</v>
      </c>
      <c r="C31" s="394"/>
      <c r="D31" s="395"/>
    </row>
    <row r="32" spans="1:4" ht="20.100000000000001" customHeight="1">
      <c r="A32" s="390" t="s">
        <v>634</v>
      </c>
      <c r="B32" s="391">
        <v>10357</v>
      </c>
      <c r="C32" s="394"/>
      <c r="D32" s="391"/>
    </row>
    <row r="33" spans="1:4" ht="20.100000000000001" customHeight="1">
      <c r="A33" s="390" t="s">
        <v>635</v>
      </c>
      <c r="B33" s="391">
        <v>1474.07</v>
      </c>
      <c r="C33" s="394"/>
      <c r="D33" s="391"/>
    </row>
    <row r="34" spans="1:4" ht="20.100000000000001" customHeight="1">
      <c r="A34" s="359" t="s">
        <v>959</v>
      </c>
      <c r="B34" s="391">
        <v>5240</v>
      </c>
      <c r="C34" s="394"/>
      <c r="D34" s="391"/>
    </row>
    <row r="35" spans="1:4" ht="20.100000000000001" customHeight="1">
      <c r="A35" s="390" t="s">
        <v>637</v>
      </c>
      <c r="B35" s="391">
        <v>850</v>
      </c>
      <c r="C35" s="394"/>
      <c r="D35" s="391"/>
    </row>
    <row r="36" spans="1:4" ht="20.100000000000001" customHeight="1">
      <c r="A36" s="390" t="s">
        <v>639</v>
      </c>
      <c r="B36" s="391">
        <v>4735</v>
      </c>
      <c r="C36" s="394"/>
      <c r="D36" s="391"/>
    </row>
    <row r="37" spans="1:4" ht="20.100000000000001" customHeight="1">
      <c r="A37" s="390" t="s">
        <v>640</v>
      </c>
      <c r="B37" s="391">
        <v>5389</v>
      </c>
      <c r="C37" s="394"/>
      <c r="D37" s="391"/>
    </row>
    <row r="38" spans="1:4" ht="20.100000000000001" customHeight="1">
      <c r="A38" s="390" t="s">
        <v>642</v>
      </c>
      <c r="B38" s="391">
        <v>410</v>
      </c>
      <c r="C38" s="394"/>
      <c r="D38" s="391"/>
    </row>
    <row r="39" spans="1:4" ht="23.25" customHeight="1">
      <c r="A39" s="493" t="s">
        <v>1152</v>
      </c>
      <c r="B39" s="493"/>
      <c r="C39" s="493"/>
      <c r="D39" s="493"/>
    </row>
    <row r="40" spans="1:4" ht="19.5" customHeight="1">
      <c r="C40" s="129"/>
      <c r="D40" s="129"/>
    </row>
    <row r="41" spans="1:4" ht="20.100000000000001" customHeight="1"/>
    <row r="42" spans="1:4" ht="20.100000000000001" customHeight="1"/>
    <row r="43" spans="1:4" ht="20.100000000000001" customHeight="1">
      <c r="A43" s="121"/>
      <c r="B43" s="121"/>
    </row>
    <row r="44" spans="1:4" ht="20.100000000000001" customHeight="1">
      <c r="A44" s="121"/>
      <c r="B44" s="121"/>
    </row>
    <row r="45" spans="1:4" ht="20.100000000000001" customHeight="1">
      <c r="A45" s="121"/>
      <c r="B45" s="121"/>
    </row>
    <row r="46" spans="1:4" ht="20.100000000000001" customHeight="1">
      <c r="A46" s="121"/>
      <c r="B46" s="121"/>
    </row>
    <row r="47" spans="1:4" ht="20.100000000000001" customHeight="1">
      <c r="A47" s="121"/>
      <c r="B47" s="121"/>
    </row>
    <row r="48" spans="1:4" ht="20.100000000000001" customHeight="1">
      <c r="A48" s="121"/>
      <c r="B48" s="121"/>
    </row>
    <row r="49" spans="1:2" ht="20.100000000000001" customHeight="1">
      <c r="A49" s="121"/>
      <c r="B49" s="121"/>
    </row>
    <row r="50" spans="1:2" ht="20.100000000000001" customHeight="1">
      <c r="A50" s="121"/>
      <c r="B50" s="121"/>
    </row>
    <row r="51" spans="1:2" ht="20.100000000000001" customHeight="1">
      <c r="A51" s="121"/>
      <c r="B51" s="121"/>
    </row>
    <row r="52" spans="1:2" ht="20.100000000000001" customHeight="1">
      <c r="A52" s="121"/>
      <c r="B52" s="121"/>
    </row>
    <row r="53" spans="1:2" ht="20.100000000000001" customHeight="1">
      <c r="A53" s="121"/>
      <c r="B53" s="121"/>
    </row>
    <row r="54" spans="1:2" ht="20.100000000000001" customHeight="1">
      <c r="A54" s="121"/>
      <c r="B54" s="121"/>
    </row>
    <row r="55" spans="1:2" ht="20.100000000000001" customHeight="1">
      <c r="A55" s="121"/>
      <c r="B55" s="121"/>
    </row>
    <row r="56" spans="1:2" ht="20.100000000000001" customHeight="1">
      <c r="A56" s="121"/>
      <c r="B56" s="121"/>
    </row>
    <row r="57" spans="1:2" ht="20.100000000000001" customHeight="1">
      <c r="A57" s="121"/>
      <c r="B57" s="121"/>
    </row>
    <row r="58" spans="1:2" ht="20.100000000000001" customHeight="1">
      <c r="A58" s="121"/>
      <c r="B58" s="121"/>
    </row>
    <row r="59" spans="1:2" ht="20.100000000000001" customHeight="1">
      <c r="A59" s="121"/>
      <c r="B59" s="121"/>
    </row>
    <row r="60" spans="1:2" ht="20.100000000000001" customHeight="1">
      <c r="A60" s="121"/>
      <c r="B60" s="121"/>
    </row>
    <row r="61" spans="1:2" ht="20.100000000000001" customHeight="1">
      <c r="A61" s="121"/>
      <c r="B61" s="121"/>
    </row>
    <row r="62" spans="1:2" ht="20.100000000000001" customHeight="1">
      <c r="A62" s="121"/>
      <c r="B62" s="121"/>
    </row>
    <row r="63" spans="1:2" ht="20.100000000000001" customHeight="1">
      <c r="A63" s="121"/>
      <c r="B63" s="121"/>
    </row>
    <row r="64" spans="1:2" ht="20.100000000000001" customHeight="1">
      <c r="A64" s="121"/>
      <c r="B64" s="121"/>
    </row>
    <row r="65" spans="1:2" ht="20.100000000000001" customHeight="1">
      <c r="A65" s="121"/>
      <c r="B65" s="121"/>
    </row>
    <row r="66" spans="1:2" ht="20.100000000000001" customHeight="1">
      <c r="A66" s="121"/>
      <c r="B66" s="121"/>
    </row>
    <row r="67" spans="1:2" ht="20.100000000000001" customHeight="1">
      <c r="A67" s="121"/>
      <c r="B67" s="121"/>
    </row>
    <row r="68" spans="1:2" ht="20.100000000000001" customHeight="1">
      <c r="A68" s="121"/>
      <c r="B68" s="121"/>
    </row>
    <row r="69" spans="1:2" ht="20.100000000000001" customHeight="1">
      <c r="A69" s="121"/>
      <c r="B69" s="121"/>
    </row>
    <row r="70" spans="1:2" ht="20.100000000000001" customHeight="1">
      <c r="A70" s="121"/>
      <c r="B70" s="121"/>
    </row>
    <row r="71" spans="1:2" ht="20.100000000000001" customHeight="1">
      <c r="A71" s="121"/>
      <c r="B71" s="121"/>
    </row>
    <row r="72" spans="1:2" ht="20.100000000000001" customHeight="1">
      <c r="A72" s="121"/>
      <c r="B72" s="121"/>
    </row>
    <row r="73" spans="1:2" ht="20.100000000000001" customHeight="1">
      <c r="A73" s="121"/>
      <c r="B73" s="121"/>
    </row>
    <row r="74" spans="1:2" ht="20.100000000000001" customHeight="1">
      <c r="A74" s="121"/>
      <c r="B74" s="121"/>
    </row>
    <row r="75" spans="1:2" ht="20.100000000000001" customHeight="1">
      <c r="A75" s="121"/>
      <c r="B75" s="121"/>
    </row>
    <row r="76" spans="1:2" ht="20.100000000000001" customHeight="1">
      <c r="A76" s="121"/>
      <c r="B76" s="121"/>
    </row>
    <row r="77" spans="1:2" ht="20.100000000000001" customHeight="1">
      <c r="A77" s="121"/>
      <c r="B77" s="121"/>
    </row>
    <row r="78" spans="1:2" ht="20.100000000000001" customHeight="1">
      <c r="A78" s="121"/>
      <c r="B78" s="121"/>
    </row>
    <row r="79" spans="1:2" ht="20.100000000000001" customHeight="1">
      <c r="A79" s="121"/>
      <c r="B79" s="121"/>
    </row>
    <row r="80" spans="1:2" ht="20.100000000000001" customHeight="1">
      <c r="A80" s="121"/>
      <c r="B80" s="121"/>
    </row>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sheetData>
  <mergeCells count="4">
    <mergeCell ref="A1:D1"/>
    <mergeCell ref="A2:D2"/>
    <mergeCell ref="A3:B3"/>
    <mergeCell ref="A39:D39"/>
  </mergeCells>
  <phoneticPr fontId="81" type="noConversion"/>
  <printOptions horizontalCentered="1"/>
  <pageMargins left="0.23622047244094499" right="0.23622047244094499" top="0.31496062992126" bottom="0.27559055118110198" header="0.31496062992126" footer="0.196850393700787"/>
  <pageSetup paperSize="9" scale="83" orientation="portrait" blackAndWhite="1" errors="blank"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6"/>
  <sheetViews>
    <sheetView workbookViewId="0">
      <selection activeCell="F12" sqref="F12"/>
    </sheetView>
  </sheetViews>
  <sheetFormatPr defaultColWidth="9" defaultRowHeight="13.5"/>
  <cols>
    <col min="1" max="1" width="51.25" style="114" customWidth="1"/>
    <col min="2" max="2" width="26.25" style="114" customWidth="1"/>
    <col min="3" max="16384" width="9" style="114"/>
  </cols>
  <sheetData>
    <row r="1" spans="1:2" ht="18.75">
      <c r="A1" s="4" t="s">
        <v>1157</v>
      </c>
      <c r="B1" s="4"/>
    </row>
    <row r="2" spans="1:2" ht="25.5" customHeight="1">
      <c r="A2" s="467" t="s">
        <v>960</v>
      </c>
      <c r="B2" s="467"/>
    </row>
    <row r="3" spans="1:2" ht="20.25" customHeight="1">
      <c r="A3" s="474" t="s">
        <v>646</v>
      </c>
      <c r="B3" s="474"/>
    </row>
    <row r="4" spans="1:2" ht="20.100000000000001" customHeight="1">
      <c r="A4" s="104"/>
      <c r="B4" s="105" t="s">
        <v>2</v>
      </c>
    </row>
    <row r="5" spans="1:2" ht="16.5" customHeight="1">
      <c r="A5" s="475" t="s">
        <v>61</v>
      </c>
      <c r="B5" s="507" t="s">
        <v>56</v>
      </c>
    </row>
    <row r="6" spans="1:2" ht="16.5" customHeight="1">
      <c r="A6" s="475"/>
      <c r="B6" s="507"/>
    </row>
    <row r="7" spans="1:2" s="113" customFormat="1" ht="20.100000000000001" customHeight="1">
      <c r="A7" s="134" t="s">
        <v>961</v>
      </c>
      <c r="B7" s="116">
        <f>SUM(B8:B15)</f>
        <v>21626</v>
      </c>
    </row>
    <row r="8" spans="1:2" ht="21" customHeight="1">
      <c r="A8" s="117" t="s">
        <v>659</v>
      </c>
      <c r="B8" s="118">
        <v>2758</v>
      </c>
    </row>
    <row r="9" spans="1:2" ht="21" customHeight="1">
      <c r="A9" s="119" t="s">
        <v>660</v>
      </c>
      <c r="B9" s="118">
        <v>2946</v>
      </c>
    </row>
    <row r="10" spans="1:2" ht="21" customHeight="1">
      <c r="A10" s="117" t="s">
        <v>657</v>
      </c>
      <c r="B10" s="118">
        <v>2101</v>
      </c>
    </row>
    <row r="11" spans="1:2" ht="21" customHeight="1">
      <c r="A11" s="117" t="s">
        <v>656</v>
      </c>
      <c r="B11" s="118">
        <v>2335</v>
      </c>
    </row>
    <row r="12" spans="1:2" ht="21" customHeight="1">
      <c r="A12" s="117" t="s">
        <v>661</v>
      </c>
      <c r="B12" s="118">
        <v>3990</v>
      </c>
    </row>
    <row r="13" spans="1:2" ht="21" customHeight="1">
      <c r="A13" s="117" t="s">
        <v>664</v>
      </c>
      <c r="B13" s="118">
        <v>2582</v>
      </c>
    </row>
    <row r="14" spans="1:2" ht="21" customHeight="1">
      <c r="A14" s="117" t="s">
        <v>663</v>
      </c>
      <c r="B14" s="118">
        <v>2315</v>
      </c>
    </row>
    <row r="15" spans="1:2" ht="21" customHeight="1">
      <c r="A15" s="117" t="s">
        <v>665</v>
      </c>
      <c r="B15" s="118">
        <v>2599</v>
      </c>
    </row>
    <row r="16" spans="1:2" ht="36.75" customHeight="1">
      <c r="A16" s="506" t="s">
        <v>962</v>
      </c>
      <c r="B16" s="506"/>
    </row>
  </sheetData>
  <mergeCells count="5">
    <mergeCell ref="A2:B2"/>
    <mergeCell ref="A3:B3"/>
    <mergeCell ref="A16:B16"/>
    <mergeCell ref="A5:A6"/>
    <mergeCell ref="B5:B6"/>
  </mergeCells>
  <phoneticPr fontId="81" type="noConversion"/>
  <printOptions horizontalCentered="1"/>
  <pageMargins left="0.23622047244094499" right="0.23622047244094499" top="0.47" bottom="0" header="0.118110236220472" footer="3.9370078740157501E-2"/>
  <pageSetup paperSize="9" scale="85" fitToWidth="0" fitToHeight="0" orientation="portrait" blackAndWhite="1" errors="blank"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89"/>
  <sheetViews>
    <sheetView showZeros="0" zoomScale="115" zoomScaleNormal="115" workbookViewId="0">
      <selection sqref="A1:B1"/>
    </sheetView>
  </sheetViews>
  <sheetFormatPr defaultColWidth="10" defaultRowHeight="13.5"/>
  <cols>
    <col min="1" max="1" width="53.625" style="103" customWidth="1"/>
    <col min="2" max="2" width="21.375" style="103" customWidth="1"/>
    <col min="3" max="3" width="15.25" style="103" customWidth="1"/>
    <col min="4" max="16384" width="10" style="103"/>
  </cols>
  <sheetData>
    <row r="1" spans="1:2" ht="18.75">
      <c r="A1" s="462" t="s">
        <v>1156</v>
      </c>
      <c r="B1" s="462"/>
    </row>
    <row r="2" spans="1:2" ht="24">
      <c r="A2" s="467" t="s">
        <v>960</v>
      </c>
      <c r="B2" s="467"/>
    </row>
    <row r="3" spans="1:2">
      <c r="A3" s="474" t="s">
        <v>667</v>
      </c>
      <c r="B3" s="474"/>
    </row>
    <row r="4" spans="1:2" ht="20.25" customHeight="1">
      <c r="A4" s="104"/>
      <c r="B4" s="105" t="s">
        <v>2</v>
      </c>
    </row>
    <row r="5" spans="1:2" ht="24" customHeight="1">
      <c r="A5" s="106" t="s">
        <v>61</v>
      </c>
      <c r="B5" s="107" t="s">
        <v>922</v>
      </c>
    </row>
    <row r="6" spans="1:2" ht="24" customHeight="1">
      <c r="A6" s="108" t="s">
        <v>961</v>
      </c>
      <c r="B6" s="109">
        <f>SUM(B7,B12)</f>
        <v>21626</v>
      </c>
    </row>
    <row r="7" spans="1:2" s="102" customFormat="1" ht="20.100000000000001" customHeight="1">
      <c r="A7" s="110" t="s">
        <v>963</v>
      </c>
      <c r="B7" s="111">
        <f>SUM(B8:B11)</f>
        <v>20006</v>
      </c>
    </row>
    <row r="8" spans="1:2" s="102" customFormat="1" ht="20.100000000000001" customHeight="1">
      <c r="A8" s="112" t="s">
        <v>964</v>
      </c>
      <c r="B8" s="111">
        <v>12424</v>
      </c>
    </row>
    <row r="9" spans="1:2" s="102" customFormat="1" ht="20.100000000000001" customHeight="1">
      <c r="A9" s="112" t="s">
        <v>965</v>
      </c>
      <c r="B9" s="111">
        <v>2775</v>
      </c>
    </row>
    <row r="10" spans="1:2" s="102" customFormat="1" ht="20.100000000000001" customHeight="1">
      <c r="A10" s="112" t="s">
        <v>966</v>
      </c>
      <c r="B10" s="111">
        <v>2923</v>
      </c>
    </row>
    <row r="11" spans="1:2" s="102" customFormat="1" ht="20.100000000000001" customHeight="1">
      <c r="A11" s="112" t="s">
        <v>967</v>
      </c>
      <c r="B11" s="111">
        <v>1884</v>
      </c>
    </row>
    <row r="12" spans="1:2" s="102" customFormat="1" ht="20.100000000000001" customHeight="1">
      <c r="A12" s="110" t="s">
        <v>968</v>
      </c>
      <c r="B12" s="111">
        <f>SUM(B13:B15)</f>
        <v>1620</v>
      </c>
    </row>
    <row r="13" spans="1:2" s="102" customFormat="1" ht="20.100000000000001" customHeight="1">
      <c r="A13" s="112" t="s">
        <v>969</v>
      </c>
      <c r="B13" s="111">
        <v>857</v>
      </c>
    </row>
    <row r="14" spans="1:2" s="102" customFormat="1" ht="20.100000000000001" customHeight="1">
      <c r="A14" s="112" t="s">
        <v>970</v>
      </c>
      <c r="B14" s="111">
        <v>459</v>
      </c>
    </row>
    <row r="15" spans="1:2" s="102" customFormat="1" ht="20.100000000000001" customHeight="1">
      <c r="A15" s="112" t="s">
        <v>971</v>
      </c>
      <c r="B15" s="111">
        <v>304</v>
      </c>
    </row>
    <row r="16" spans="1:2" ht="20.100000000000001" customHeight="1">
      <c r="A16" s="508" t="s">
        <v>972</v>
      </c>
      <c r="B16" s="508"/>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51.75" customHeight="1"/>
    <row r="78" ht="21.6" customHeight="1"/>
    <row r="79" ht="21.6" customHeight="1"/>
    <row r="80" ht="21.6" customHeight="1"/>
    <row r="81" ht="21.6" customHeight="1"/>
    <row r="83" ht="20.100000000000001" customHeight="1"/>
    <row r="84" ht="20.100000000000001" customHeight="1"/>
    <row r="85" ht="51.75" customHeight="1"/>
    <row r="86" ht="21.6" customHeight="1"/>
    <row r="87" ht="21.6" customHeight="1"/>
    <row r="88" ht="21.6" customHeight="1"/>
    <row r="89" ht="21.6" customHeight="1"/>
  </sheetData>
  <mergeCells count="4">
    <mergeCell ref="A1:B1"/>
    <mergeCell ref="A2:B2"/>
    <mergeCell ref="A3:B3"/>
    <mergeCell ref="A16:B16"/>
  </mergeCells>
  <phoneticPr fontId="81" type="noConversion"/>
  <printOptions horizontalCentered="1"/>
  <pageMargins left="0.23622047244094499" right="0.23622047244094499" top="0.511811023622047" bottom="0.47244094488188998" header="0.31496062992126" footer="0.196850393700787"/>
  <pageSetup paperSize="9" orientation="portrait" blackAndWhite="1" errors="blank"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N37"/>
  <sheetViews>
    <sheetView showZeros="0" topLeftCell="A13" workbookViewId="0">
      <selection activeCell="A21" sqref="A21:XFD21"/>
    </sheetView>
  </sheetViews>
  <sheetFormatPr defaultColWidth="9" defaultRowHeight="20.45" customHeight="1"/>
  <cols>
    <col min="1" max="1" width="38.375" style="296" customWidth="1"/>
    <col min="2" max="2" width="17.375" style="297" customWidth="1"/>
    <col min="3" max="3" width="17.375" style="298" customWidth="1"/>
    <col min="4" max="4" width="9" style="293"/>
    <col min="5" max="5" width="28.125" style="296" customWidth="1"/>
    <col min="6" max="6" width="10.375" style="296"/>
    <col min="7" max="16384" width="9" style="296"/>
  </cols>
  <sheetData>
    <row r="1" spans="1:14" s="131" customFormat="1" ht="27.75" customHeight="1">
      <c r="A1" s="299" t="s">
        <v>25</v>
      </c>
      <c r="B1" s="299"/>
      <c r="C1" s="300"/>
      <c r="D1" s="265"/>
      <c r="E1" s="265"/>
      <c r="F1" s="265"/>
      <c r="G1" s="265"/>
      <c r="H1" s="265"/>
      <c r="I1" s="265"/>
      <c r="J1" s="265"/>
      <c r="K1" s="265"/>
      <c r="L1" s="265"/>
      <c r="M1" s="265"/>
      <c r="N1" s="265"/>
    </row>
    <row r="2" spans="1:14" s="293" customFormat="1" ht="24.75">
      <c r="A2" s="456" t="s">
        <v>26</v>
      </c>
      <c r="B2" s="457"/>
      <c r="C2" s="458"/>
    </row>
    <row r="3" spans="1:14" s="293" customFormat="1" ht="20.45" customHeight="1">
      <c r="A3" s="296"/>
      <c r="B3" s="301"/>
      <c r="C3" s="302" t="s">
        <v>2</v>
      </c>
    </row>
    <row r="4" spans="1:14" s="293" customFormat="1" ht="23.25" customHeight="1">
      <c r="A4" s="303" t="s">
        <v>27</v>
      </c>
      <c r="B4" s="304" t="s">
        <v>4</v>
      </c>
      <c r="C4" s="305" t="s">
        <v>5</v>
      </c>
    </row>
    <row r="5" spans="1:14" s="293" customFormat="1" ht="23.25" customHeight="1">
      <c r="A5" s="306" t="s">
        <v>28</v>
      </c>
      <c r="B5" s="307">
        <f>SUM(B6:B28)</f>
        <v>699063</v>
      </c>
      <c r="C5" s="308">
        <v>4.0464311867070704</v>
      </c>
    </row>
    <row r="6" spans="1:14" s="293" customFormat="1" ht="23.25" customHeight="1">
      <c r="A6" s="309" t="s">
        <v>29</v>
      </c>
      <c r="B6" s="310">
        <v>55616</v>
      </c>
      <c r="C6" s="311">
        <v>4.4098597630803296</v>
      </c>
    </row>
    <row r="7" spans="1:14" s="293" customFormat="1" ht="23.25" customHeight="1">
      <c r="A7" s="309" t="s">
        <v>30</v>
      </c>
      <c r="B7" s="310">
        <v>2181</v>
      </c>
      <c r="C7" s="311">
        <v>8.6696562032884898</v>
      </c>
    </row>
    <row r="8" spans="1:14" s="293" customFormat="1" ht="23.25" customHeight="1">
      <c r="A8" s="309" t="s">
        <v>31</v>
      </c>
      <c r="B8" s="310">
        <v>50428</v>
      </c>
      <c r="C8" s="311">
        <v>2.9500030622869202</v>
      </c>
    </row>
    <row r="9" spans="1:14" s="293" customFormat="1" ht="23.25" customHeight="1">
      <c r="A9" s="309" t="s">
        <v>32</v>
      </c>
      <c r="B9" s="310">
        <v>132872</v>
      </c>
      <c r="C9" s="311">
        <v>4.9475546568937201</v>
      </c>
    </row>
    <row r="10" spans="1:14" s="293" customFormat="1" ht="23.25" customHeight="1">
      <c r="A10" s="309" t="s">
        <v>33</v>
      </c>
      <c r="B10" s="310">
        <v>6276</v>
      </c>
      <c r="C10" s="311">
        <v>3.2067094227922999</v>
      </c>
    </row>
    <row r="11" spans="1:14" s="293" customFormat="1" ht="23.25" customHeight="1">
      <c r="A11" s="309" t="s">
        <v>34</v>
      </c>
      <c r="B11" s="310">
        <v>10876</v>
      </c>
      <c r="C11" s="311">
        <v>2.6328206096064899</v>
      </c>
    </row>
    <row r="12" spans="1:14" s="293" customFormat="1" ht="23.25" customHeight="1">
      <c r="A12" s="309" t="s">
        <v>35</v>
      </c>
      <c r="B12" s="310">
        <v>83168</v>
      </c>
      <c r="C12" s="311">
        <v>7.7333609679007198</v>
      </c>
    </row>
    <row r="13" spans="1:14" s="293" customFormat="1" ht="23.25" customHeight="1">
      <c r="A13" s="309" t="s">
        <v>36</v>
      </c>
      <c r="B13" s="310">
        <v>76574</v>
      </c>
      <c r="C13" s="311">
        <v>12.6419535157399</v>
      </c>
    </row>
    <row r="14" spans="1:14" s="293" customFormat="1" ht="23.25" customHeight="1">
      <c r="A14" s="309" t="s">
        <v>37</v>
      </c>
      <c r="B14" s="310">
        <v>22414</v>
      </c>
      <c r="C14" s="311">
        <v>5.4230751140586104</v>
      </c>
    </row>
    <row r="15" spans="1:14" s="293" customFormat="1" ht="23.25" customHeight="1">
      <c r="A15" s="309" t="s">
        <v>38</v>
      </c>
      <c r="B15" s="310">
        <v>85976</v>
      </c>
      <c r="C15" s="311">
        <v>4.6280408406654301</v>
      </c>
    </row>
    <row r="16" spans="1:14" s="293" customFormat="1" ht="23.25" customHeight="1">
      <c r="A16" s="309" t="s">
        <v>39</v>
      </c>
      <c r="B16" s="310">
        <v>46813</v>
      </c>
      <c r="C16" s="311">
        <v>0.52827109326346999</v>
      </c>
    </row>
    <row r="17" spans="1:5" s="293" customFormat="1" ht="23.25" customHeight="1">
      <c r="A17" s="309" t="s">
        <v>40</v>
      </c>
      <c r="B17" s="310">
        <v>31654</v>
      </c>
      <c r="C17" s="311">
        <v>-13.869010367064799</v>
      </c>
    </row>
    <row r="18" spans="1:5" s="293" customFormat="1" ht="23.25" customHeight="1">
      <c r="A18" s="309" t="s">
        <v>41</v>
      </c>
      <c r="B18" s="310">
        <v>10836</v>
      </c>
      <c r="C18" s="311">
        <v>-43.653476158286097</v>
      </c>
    </row>
    <row r="19" spans="1:5" s="293" customFormat="1" ht="23.25" customHeight="1">
      <c r="A19" s="309" t="s">
        <v>42</v>
      </c>
      <c r="B19" s="310">
        <v>2760</v>
      </c>
      <c r="C19" s="311">
        <v>6.6460587326120599</v>
      </c>
    </row>
    <row r="20" spans="1:5" s="293" customFormat="1" ht="23.25" customHeight="1">
      <c r="A20" s="309" t="s">
        <v>43</v>
      </c>
      <c r="B20" s="310">
        <v>5809</v>
      </c>
      <c r="C20" s="311">
        <v>184.47600391772801</v>
      </c>
    </row>
    <row r="21" spans="1:5" s="293" customFormat="1" ht="23.25" customHeight="1">
      <c r="A21" s="309" t="s">
        <v>44</v>
      </c>
      <c r="B21" s="310" t="s">
        <v>1196</v>
      </c>
      <c r="C21" s="311"/>
    </row>
    <row r="22" spans="1:5" s="293" customFormat="1" ht="23.25" customHeight="1">
      <c r="A22" s="309" t="s">
        <v>45</v>
      </c>
      <c r="B22" s="310">
        <v>20808</v>
      </c>
      <c r="C22" s="311">
        <v>46.607482561826302</v>
      </c>
    </row>
    <row r="23" spans="1:5" s="294" customFormat="1" ht="23.25" customHeight="1">
      <c r="A23" s="309" t="s">
        <v>46</v>
      </c>
      <c r="B23" s="310">
        <v>24420</v>
      </c>
      <c r="C23" s="311">
        <v>3.9060505488894601</v>
      </c>
    </row>
    <row r="24" spans="1:5" s="294" customFormat="1" ht="23.25" customHeight="1">
      <c r="A24" s="309" t="s">
        <v>47</v>
      </c>
      <c r="B24" s="310">
        <v>504</v>
      </c>
      <c r="C24" s="311">
        <v>430.52631578947398</v>
      </c>
    </row>
    <row r="25" spans="1:5" s="294" customFormat="1" ht="23.25" customHeight="1">
      <c r="A25" s="309" t="s">
        <v>48</v>
      </c>
      <c r="B25" s="310">
        <v>6533</v>
      </c>
      <c r="C25" s="311">
        <v>-4.26436107854631</v>
      </c>
    </row>
    <row r="26" spans="1:5" s="294" customFormat="1" ht="23.25" customHeight="1">
      <c r="A26" s="309" t="s">
        <v>49</v>
      </c>
      <c r="B26" s="310">
        <v>4870</v>
      </c>
      <c r="C26" s="311">
        <v>-39.667988107036699</v>
      </c>
      <c r="E26" s="312"/>
    </row>
    <row r="27" spans="1:5" s="295" customFormat="1" ht="23.25" customHeight="1">
      <c r="A27" s="309" t="s">
        <v>50</v>
      </c>
      <c r="B27" s="310">
        <v>17665</v>
      </c>
      <c r="C27" s="311">
        <v>11.422984735713399</v>
      </c>
      <c r="E27" s="294"/>
    </row>
    <row r="28" spans="1:5" s="295" customFormat="1" ht="23.25" customHeight="1">
      <c r="A28" s="309" t="s">
        <v>51</v>
      </c>
      <c r="B28" s="310">
        <v>10</v>
      </c>
      <c r="C28" s="311">
        <v>400</v>
      </c>
    </row>
    <row r="29" spans="1:5" s="295" customFormat="1" ht="23.25" customHeight="1">
      <c r="A29" s="313" t="s">
        <v>52</v>
      </c>
      <c r="B29" s="307">
        <v>598297</v>
      </c>
      <c r="C29" s="308">
        <v>2.9271506772960501</v>
      </c>
      <c r="E29" s="312"/>
    </row>
    <row r="30" spans="1:5" s="294" customFormat="1" ht="23.25" customHeight="1">
      <c r="A30" s="313" t="s">
        <v>53</v>
      </c>
      <c r="B30" s="307">
        <v>6210</v>
      </c>
      <c r="C30" s="308">
        <v>77.784139707987407</v>
      </c>
      <c r="E30" s="295"/>
    </row>
    <row r="31" spans="1:5" s="294" customFormat="1" ht="24.6" customHeight="1">
      <c r="A31" s="296"/>
      <c r="B31" s="297"/>
      <c r="C31" s="298"/>
    </row>
    <row r="32" spans="1:5" s="294" customFormat="1" ht="24.6" customHeight="1">
      <c r="A32" s="296"/>
      <c r="B32" s="297"/>
      <c r="C32" s="314"/>
    </row>
    <row r="33" spans="1:5" s="293" customFormat="1" ht="24.6" customHeight="1">
      <c r="A33" s="296"/>
      <c r="B33" s="297"/>
      <c r="C33" s="298"/>
      <c r="E33" s="294"/>
    </row>
    <row r="34" spans="1:5" s="294" customFormat="1" ht="20.45" customHeight="1">
      <c r="A34" s="296"/>
      <c r="B34" s="297"/>
      <c r="C34" s="298"/>
      <c r="E34" s="293"/>
    </row>
    <row r="35" spans="1:5" s="294" customFormat="1" ht="20.45" customHeight="1">
      <c r="A35" s="296"/>
      <c r="B35" s="297"/>
      <c r="C35" s="298"/>
    </row>
    <row r="36" spans="1:5" s="294" customFormat="1" ht="20.45" customHeight="1">
      <c r="A36" s="296"/>
      <c r="B36" s="297"/>
      <c r="C36" s="298"/>
    </row>
    <row r="37" spans="1:5" ht="20.45" customHeight="1">
      <c r="E37" s="294"/>
    </row>
  </sheetData>
  <mergeCells count="1">
    <mergeCell ref="A2:C2"/>
  </mergeCells>
  <phoneticPr fontId="8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showZeros="0" zoomScale="115" zoomScaleNormal="115" workbookViewId="0">
      <selection sqref="A1:B1"/>
    </sheetView>
  </sheetViews>
  <sheetFormatPr defaultColWidth="9" defaultRowHeight="20.100000000000001" customHeight="1"/>
  <cols>
    <col min="1" max="1" width="37.875" style="73" customWidth="1"/>
    <col min="2" max="2" width="12.75" style="74" customWidth="1"/>
    <col min="3" max="3" width="32.5" style="75" customWidth="1"/>
    <col min="4" max="4" width="13.5" style="76" customWidth="1"/>
    <col min="5" max="5" width="13" style="77" hidden="1" customWidth="1"/>
    <col min="6" max="8" width="0" style="77" hidden="1" customWidth="1"/>
    <col min="9" max="16384" width="9" style="77"/>
  </cols>
  <sheetData>
    <row r="1" spans="1:8" ht="20.100000000000001" customHeight="1">
      <c r="A1" s="462" t="s">
        <v>1155</v>
      </c>
      <c r="B1" s="462"/>
      <c r="C1" s="462"/>
      <c r="D1" s="462"/>
    </row>
    <row r="2" spans="1:8" ht="29.25" customHeight="1">
      <c r="A2" s="467" t="s">
        <v>973</v>
      </c>
      <c r="B2" s="467"/>
      <c r="C2" s="467"/>
      <c r="D2" s="467"/>
    </row>
    <row r="3" spans="1:8" ht="20.100000000000001" customHeight="1">
      <c r="A3" s="505"/>
      <c r="B3" s="505"/>
      <c r="C3" s="505"/>
      <c r="D3" s="78" t="s">
        <v>2</v>
      </c>
    </row>
    <row r="4" spans="1:8" ht="24" customHeight="1">
      <c r="A4" s="79" t="s">
        <v>596</v>
      </c>
      <c r="B4" s="80" t="s">
        <v>56</v>
      </c>
      <c r="C4" s="79" t="s">
        <v>138</v>
      </c>
      <c r="D4" s="80" t="s">
        <v>56</v>
      </c>
    </row>
    <row r="5" spans="1:8" ht="24" customHeight="1">
      <c r="A5" s="94" t="s">
        <v>62</v>
      </c>
      <c r="B5" s="72">
        <f>B6+B18</f>
        <v>396092</v>
      </c>
      <c r="C5" s="94" t="s">
        <v>62</v>
      </c>
      <c r="D5" s="72">
        <f>D6+D18</f>
        <v>396092</v>
      </c>
      <c r="E5" s="325" t="s">
        <v>1087</v>
      </c>
      <c r="G5" s="334" t="s">
        <v>1111</v>
      </c>
    </row>
    <row r="6" spans="1:8" ht="24" customHeight="1">
      <c r="A6" s="71" t="s">
        <v>65</v>
      </c>
      <c r="B6" s="72">
        <f>SUM(B7:B17)</f>
        <v>260</v>
      </c>
      <c r="C6" s="323" t="s">
        <v>66</v>
      </c>
      <c r="D6" s="72">
        <v>230092</v>
      </c>
      <c r="E6" s="74">
        <v>61</v>
      </c>
      <c r="F6" s="77">
        <v>341269</v>
      </c>
      <c r="G6" s="74">
        <f>F6+E6</f>
        <v>341330</v>
      </c>
      <c r="H6" s="77">
        <f>D6/G6-1</f>
        <v>-0.32589576070078807</v>
      </c>
    </row>
    <row r="7" spans="1:8" ht="20.100000000000001" customHeight="1">
      <c r="A7" s="56" t="s">
        <v>731</v>
      </c>
      <c r="B7" s="57"/>
      <c r="C7" s="324" t="s">
        <v>1114</v>
      </c>
      <c r="D7" s="57">
        <v>339</v>
      </c>
    </row>
    <row r="8" spans="1:8" ht="20.100000000000001" customHeight="1">
      <c r="A8" s="56" t="s">
        <v>974</v>
      </c>
      <c r="B8" s="57"/>
      <c r="C8" s="324" t="s">
        <v>1115</v>
      </c>
      <c r="D8" s="57">
        <v>197405</v>
      </c>
    </row>
    <row r="9" spans="1:8" ht="20.100000000000001" customHeight="1">
      <c r="A9" s="56" t="s">
        <v>975</v>
      </c>
      <c r="B9" s="57"/>
      <c r="C9" s="324" t="s">
        <v>1116</v>
      </c>
      <c r="D9" s="57">
        <v>607</v>
      </c>
    </row>
    <row r="10" spans="1:8" ht="20.100000000000001" customHeight="1">
      <c r="A10" s="56" t="s">
        <v>976</v>
      </c>
      <c r="B10" s="57"/>
      <c r="C10" s="324" t="s">
        <v>1117</v>
      </c>
      <c r="D10" s="57">
        <v>3790</v>
      </c>
    </row>
    <row r="11" spans="1:8" ht="20.100000000000001" customHeight="1">
      <c r="A11" s="56" t="s">
        <v>977</v>
      </c>
      <c r="B11" s="57"/>
      <c r="C11" s="324" t="s">
        <v>1118</v>
      </c>
      <c r="D11" s="57">
        <v>27715</v>
      </c>
    </row>
    <row r="12" spans="1:8" ht="20.100000000000001" customHeight="1">
      <c r="A12" s="56" t="s">
        <v>978</v>
      </c>
      <c r="B12" s="57"/>
      <c r="C12" s="324" t="s">
        <v>1119</v>
      </c>
      <c r="D12" s="57">
        <v>236</v>
      </c>
    </row>
    <row r="13" spans="1:8" ht="20.100000000000001" customHeight="1">
      <c r="A13" s="56" t="s">
        <v>979</v>
      </c>
      <c r="B13" s="57"/>
      <c r="C13" s="324"/>
      <c r="D13" s="57"/>
    </row>
    <row r="14" spans="1:8" ht="20.100000000000001" customHeight="1">
      <c r="A14" s="56" t="s">
        <v>980</v>
      </c>
      <c r="B14" s="57"/>
      <c r="C14" s="324"/>
      <c r="D14" s="57"/>
    </row>
    <row r="15" spans="1:8" ht="20.100000000000001" customHeight="1">
      <c r="A15" s="56" t="s">
        <v>981</v>
      </c>
      <c r="B15" s="57">
        <v>260</v>
      </c>
      <c r="C15" s="324"/>
      <c r="D15" s="57"/>
    </row>
    <row r="16" spans="1:8" ht="20.100000000000001" customHeight="1">
      <c r="A16" s="95" t="s">
        <v>982</v>
      </c>
      <c r="B16" s="57"/>
      <c r="C16" s="324"/>
      <c r="D16" s="57"/>
    </row>
    <row r="17" spans="1:4" ht="20.100000000000001" customHeight="1">
      <c r="A17" s="56" t="s">
        <v>983</v>
      </c>
      <c r="B17" s="57"/>
      <c r="C17" s="324"/>
      <c r="D17" s="57"/>
    </row>
    <row r="18" spans="1:4" ht="20.100000000000001" customHeight="1">
      <c r="A18" s="71" t="s">
        <v>118</v>
      </c>
      <c r="B18" s="72">
        <f>SUM(B20,B19,B23)</f>
        <v>395832</v>
      </c>
      <c r="C18" s="343" t="s">
        <v>119</v>
      </c>
      <c r="D18" s="344">
        <f>SUM(D19:D21)</f>
        <v>166000</v>
      </c>
    </row>
    <row r="19" spans="1:4" ht="20.100000000000001" customHeight="1">
      <c r="A19" s="56" t="s">
        <v>120</v>
      </c>
      <c r="B19" s="96">
        <v>300000</v>
      </c>
      <c r="C19" s="56" t="s">
        <v>121</v>
      </c>
      <c r="D19" s="96">
        <v>3000</v>
      </c>
    </row>
    <row r="20" spans="1:4" ht="20.100000000000001" customHeight="1">
      <c r="A20" s="97" t="s">
        <v>984</v>
      </c>
      <c r="B20" s="96">
        <f>SUM(B21:B22)</f>
        <v>9000</v>
      </c>
      <c r="C20" s="56" t="s">
        <v>985</v>
      </c>
      <c r="D20" s="96">
        <v>74000</v>
      </c>
    </row>
    <row r="21" spans="1:4" ht="20.100000000000001" customHeight="1">
      <c r="A21" s="98" t="s">
        <v>986</v>
      </c>
      <c r="B21" s="96"/>
      <c r="C21" s="99" t="s">
        <v>125</v>
      </c>
      <c r="D21" s="96">
        <v>89000</v>
      </c>
    </row>
    <row r="22" spans="1:4" ht="20.100000000000001" customHeight="1">
      <c r="A22" s="99" t="s">
        <v>132</v>
      </c>
      <c r="B22" s="100">
        <v>9000</v>
      </c>
      <c r="C22" s="101"/>
      <c r="D22" s="100"/>
    </row>
    <row r="23" spans="1:4" ht="20.100000000000001" customHeight="1">
      <c r="A23" s="99" t="s">
        <v>987</v>
      </c>
      <c r="B23" s="100">
        <v>86832</v>
      </c>
      <c r="C23" s="99"/>
      <c r="D23" s="100"/>
    </row>
    <row r="24" spans="1:4" ht="35.1" customHeight="1">
      <c r="A24" s="509" t="s">
        <v>988</v>
      </c>
      <c r="B24" s="509"/>
      <c r="C24" s="509"/>
      <c r="D24" s="509"/>
    </row>
  </sheetData>
  <mergeCells count="5">
    <mergeCell ref="A1:B1"/>
    <mergeCell ref="C1:D1"/>
    <mergeCell ref="A2:D2"/>
    <mergeCell ref="A3:C3"/>
    <mergeCell ref="A24:D24"/>
  </mergeCells>
  <phoneticPr fontId="81" type="noConversion"/>
  <printOptions horizontalCentered="1"/>
  <pageMargins left="0.23622047244094499" right="0.23622047244094499" top="0.511811023622047" bottom="0.31496062992126" header="0.31496062992126" footer="0.31496062992126"/>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8"/>
  <sheetViews>
    <sheetView workbookViewId="0">
      <selection activeCell="C6" sqref="C6"/>
    </sheetView>
  </sheetViews>
  <sheetFormatPr defaultColWidth="9" defaultRowHeight="20.100000000000001" customHeight="1"/>
  <cols>
    <col min="1" max="1" width="63.875" style="90" customWidth="1"/>
    <col min="2" max="2" width="19.625" style="76" customWidth="1"/>
    <col min="3" max="16384" width="9" style="77"/>
  </cols>
  <sheetData>
    <row r="1" spans="1:4" ht="20.100000000000001" customHeight="1">
      <c r="A1" s="462" t="s">
        <v>1154</v>
      </c>
      <c r="B1" s="462"/>
    </row>
    <row r="2" spans="1:4" ht="35.25" customHeight="1">
      <c r="A2" s="467" t="s">
        <v>989</v>
      </c>
      <c r="B2" s="467"/>
      <c r="D2" s="91"/>
    </row>
    <row r="3" spans="1:4" ht="20.100000000000001" customHeight="1">
      <c r="A3" s="92"/>
      <c r="B3" s="78" t="s">
        <v>2</v>
      </c>
    </row>
    <row r="4" spans="1:4" ht="24" customHeight="1">
      <c r="A4" s="396" t="s">
        <v>138</v>
      </c>
      <c r="B4" s="396" t="s">
        <v>922</v>
      </c>
    </row>
    <row r="5" spans="1:4" ht="21.75" customHeight="1">
      <c r="A5" s="397" t="s">
        <v>66</v>
      </c>
      <c r="B5" s="398">
        <v>230092</v>
      </c>
    </row>
    <row r="6" spans="1:4" ht="20.100000000000001" customHeight="1">
      <c r="A6" s="399" t="s">
        <v>1114</v>
      </c>
      <c r="B6" s="400">
        <v>339</v>
      </c>
    </row>
    <row r="7" spans="1:4" ht="20.100000000000001" customHeight="1">
      <c r="A7" s="401" t="s">
        <v>763</v>
      </c>
      <c r="B7" s="400">
        <v>301</v>
      </c>
    </row>
    <row r="8" spans="1:4" ht="20.100000000000001" customHeight="1">
      <c r="A8" s="401" t="s">
        <v>764</v>
      </c>
      <c r="B8" s="400">
        <v>167</v>
      </c>
    </row>
    <row r="9" spans="1:4" ht="20.100000000000001" customHeight="1">
      <c r="A9" s="401" t="s">
        <v>765</v>
      </c>
      <c r="B9" s="400">
        <v>134</v>
      </c>
    </row>
    <row r="10" spans="1:4" ht="20.100000000000001" customHeight="1">
      <c r="A10" s="401" t="s">
        <v>766</v>
      </c>
      <c r="B10" s="400">
        <v>38</v>
      </c>
    </row>
    <row r="11" spans="1:4" ht="20.100000000000001" customHeight="1">
      <c r="A11" s="401" t="s">
        <v>765</v>
      </c>
      <c r="B11" s="400">
        <v>38</v>
      </c>
    </row>
    <row r="12" spans="1:4" ht="20.100000000000001" customHeight="1">
      <c r="A12" s="399" t="s">
        <v>1115</v>
      </c>
      <c r="B12" s="400">
        <v>197405</v>
      </c>
    </row>
    <row r="13" spans="1:4" ht="20.100000000000001" customHeight="1">
      <c r="A13" s="399" t="s">
        <v>1113</v>
      </c>
      <c r="B13" s="400">
        <v>195488</v>
      </c>
    </row>
    <row r="14" spans="1:4" ht="20.100000000000001" customHeight="1">
      <c r="A14" s="402" t="s">
        <v>768</v>
      </c>
      <c r="B14" s="400">
        <v>51619</v>
      </c>
    </row>
    <row r="15" spans="1:4" ht="20.100000000000001" customHeight="1">
      <c r="A15" s="402" t="s">
        <v>770</v>
      </c>
      <c r="B15" s="400">
        <v>209</v>
      </c>
    </row>
    <row r="16" spans="1:4" ht="20.100000000000001" customHeight="1">
      <c r="A16" s="402" t="s">
        <v>1112</v>
      </c>
      <c r="B16" s="400">
        <v>143660</v>
      </c>
    </row>
    <row r="17" spans="1:2" ht="20.100000000000001" customHeight="1">
      <c r="A17" s="399" t="s">
        <v>774</v>
      </c>
      <c r="B17" s="400">
        <v>1657</v>
      </c>
    </row>
    <row r="18" spans="1:2" ht="20.100000000000001" customHeight="1">
      <c r="A18" s="402" t="s">
        <v>775</v>
      </c>
      <c r="B18" s="400">
        <v>1400</v>
      </c>
    </row>
    <row r="19" spans="1:2" ht="20.100000000000001" customHeight="1">
      <c r="A19" s="402" t="s">
        <v>776</v>
      </c>
      <c r="B19" s="400">
        <v>257</v>
      </c>
    </row>
    <row r="20" spans="1:2" ht="20.100000000000001" customHeight="1">
      <c r="A20" s="399" t="s">
        <v>1078</v>
      </c>
      <c r="B20" s="400">
        <v>260</v>
      </c>
    </row>
    <row r="21" spans="1:2" ht="20.100000000000001" customHeight="1">
      <c r="A21" s="399" t="s">
        <v>1079</v>
      </c>
      <c r="B21" s="400">
        <v>260</v>
      </c>
    </row>
    <row r="22" spans="1:2" ht="20.100000000000001" customHeight="1">
      <c r="A22" s="399" t="s">
        <v>1116</v>
      </c>
      <c r="B22" s="400">
        <v>607</v>
      </c>
    </row>
    <row r="23" spans="1:2" ht="20.100000000000001" customHeight="1">
      <c r="A23" s="402" t="s">
        <v>779</v>
      </c>
      <c r="B23" s="400">
        <v>174</v>
      </c>
    </row>
    <row r="24" spans="1:2" ht="20.100000000000001" customHeight="1">
      <c r="A24" s="402" t="s">
        <v>765</v>
      </c>
      <c r="B24" s="400">
        <v>12</v>
      </c>
    </row>
    <row r="25" spans="1:2" ht="20.100000000000001" customHeight="1">
      <c r="A25" s="402" t="s">
        <v>780</v>
      </c>
      <c r="B25" s="400">
        <v>2</v>
      </c>
    </row>
    <row r="26" spans="1:2" ht="20.100000000000001" customHeight="1">
      <c r="A26" s="402" t="s">
        <v>781</v>
      </c>
      <c r="B26" s="400">
        <v>160</v>
      </c>
    </row>
    <row r="27" spans="1:2" ht="20.100000000000001" customHeight="1">
      <c r="A27" s="402" t="s">
        <v>782</v>
      </c>
      <c r="B27" s="400">
        <v>433</v>
      </c>
    </row>
    <row r="28" spans="1:2" ht="20.100000000000001" customHeight="1">
      <c r="A28" s="402" t="s">
        <v>783</v>
      </c>
      <c r="B28" s="400">
        <v>433</v>
      </c>
    </row>
    <row r="29" spans="1:2" ht="20.100000000000001" customHeight="1">
      <c r="A29" s="401" t="s">
        <v>1117</v>
      </c>
      <c r="B29" s="400">
        <v>3790</v>
      </c>
    </row>
    <row r="30" spans="1:2" ht="20.100000000000001" customHeight="1">
      <c r="A30" s="402" t="s">
        <v>787</v>
      </c>
      <c r="B30" s="400">
        <v>15</v>
      </c>
    </row>
    <row r="31" spans="1:2" ht="20.100000000000001" customHeight="1">
      <c r="A31" s="402" t="s">
        <v>1080</v>
      </c>
      <c r="B31" s="400">
        <v>15</v>
      </c>
    </row>
    <row r="32" spans="1:2" ht="20.100000000000001" customHeight="1">
      <c r="A32" s="402" t="s">
        <v>789</v>
      </c>
      <c r="B32" s="400">
        <v>3775</v>
      </c>
    </row>
    <row r="33" spans="1:2" ht="20.100000000000001" customHeight="1">
      <c r="A33" s="402" t="s">
        <v>790</v>
      </c>
      <c r="B33" s="400">
        <v>3380</v>
      </c>
    </row>
    <row r="34" spans="1:2" ht="20.100000000000001" customHeight="1">
      <c r="A34" s="402" t="s">
        <v>791</v>
      </c>
      <c r="B34" s="400">
        <v>122</v>
      </c>
    </row>
    <row r="35" spans="1:2" ht="20.100000000000001" customHeight="1">
      <c r="A35" s="402" t="s">
        <v>792</v>
      </c>
      <c r="B35" s="400">
        <v>41</v>
      </c>
    </row>
    <row r="36" spans="1:2" ht="20.100000000000001" customHeight="1">
      <c r="A36" s="402" t="s">
        <v>793</v>
      </c>
      <c r="B36" s="400">
        <v>172</v>
      </c>
    </row>
    <row r="37" spans="1:2" ht="20.100000000000001" customHeight="1">
      <c r="A37" s="402" t="s">
        <v>795</v>
      </c>
      <c r="B37" s="400">
        <v>60</v>
      </c>
    </row>
    <row r="38" spans="1:2" ht="20.100000000000001" customHeight="1">
      <c r="A38" s="401" t="s">
        <v>1118</v>
      </c>
      <c r="B38" s="400">
        <v>27715</v>
      </c>
    </row>
    <row r="39" spans="1:2" ht="20.100000000000001" customHeight="1">
      <c r="A39" s="401" t="s">
        <v>798</v>
      </c>
      <c r="B39" s="400">
        <v>11606</v>
      </c>
    </row>
    <row r="40" spans="1:2" ht="20.100000000000001" customHeight="1">
      <c r="A40" s="401" t="s">
        <v>799</v>
      </c>
      <c r="B40" s="400">
        <v>2126</v>
      </c>
    </row>
    <row r="41" spans="1:2" ht="20.100000000000001" customHeight="1">
      <c r="A41" s="401" t="s">
        <v>800</v>
      </c>
      <c r="B41" s="400">
        <v>13983</v>
      </c>
    </row>
    <row r="42" spans="1:2" ht="20.100000000000001" customHeight="1">
      <c r="A42" s="401" t="s">
        <v>1119</v>
      </c>
      <c r="B42" s="400">
        <v>236</v>
      </c>
    </row>
    <row r="43" spans="1:2" ht="20.100000000000001" customHeight="1">
      <c r="A43" s="401" t="s">
        <v>1081</v>
      </c>
      <c r="B43" s="400">
        <v>152</v>
      </c>
    </row>
    <row r="44" spans="1:2" ht="20.100000000000001" customHeight="1">
      <c r="A44" s="401" t="s">
        <v>1082</v>
      </c>
      <c r="B44" s="400">
        <v>2</v>
      </c>
    </row>
    <row r="45" spans="1:2" ht="20.100000000000001" customHeight="1">
      <c r="A45" s="401" t="s">
        <v>1083</v>
      </c>
      <c r="B45" s="400">
        <v>150</v>
      </c>
    </row>
    <row r="46" spans="1:2" ht="20.100000000000001" customHeight="1">
      <c r="A46" s="401" t="s">
        <v>1084</v>
      </c>
      <c r="B46" s="400">
        <v>84</v>
      </c>
    </row>
    <row r="47" spans="1:2" ht="20.100000000000001" customHeight="1">
      <c r="A47" s="401" t="s">
        <v>1085</v>
      </c>
      <c r="B47" s="400">
        <v>81</v>
      </c>
    </row>
    <row r="48" spans="1:2" ht="20.100000000000001" customHeight="1">
      <c r="A48" s="401" t="s">
        <v>1086</v>
      </c>
      <c r="B48" s="400">
        <v>3</v>
      </c>
    </row>
  </sheetData>
  <mergeCells count="2">
    <mergeCell ref="A1:B1"/>
    <mergeCell ref="A2:B2"/>
  </mergeCells>
  <phoneticPr fontId="81" type="noConversion"/>
  <printOptions horizontalCentered="1"/>
  <pageMargins left="0.23622047244094491" right="0.23622047244094491" top="0.31496062992125984" bottom="0.31496062992125984" header="0.31496062992125984" footer="0.31496062992125984"/>
  <pageSetup paperSize="9" scale="84" fitToWidth="0" fitToHeight="0" orientation="portrait" blackAndWhite="1" errors="blank"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
  <sheetViews>
    <sheetView showZeros="0" zoomScale="115" zoomScaleNormal="115" workbookViewId="0">
      <selection activeCell="F7" sqref="F7"/>
    </sheetView>
  </sheetViews>
  <sheetFormatPr defaultColWidth="9" defaultRowHeight="20.100000000000001" customHeight="1"/>
  <cols>
    <col min="1" max="1" width="39.25" style="73" customWidth="1"/>
    <col min="2" max="2" width="11.875" style="74" customWidth="1"/>
    <col min="3" max="3" width="28.125" style="75" customWidth="1"/>
    <col min="4" max="4" width="11.625" style="76" customWidth="1"/>
    <col min="5" max="16384" width="9" style="77"/>
  </cols>
  <sheetData>
    <row r="1" spans="1:5" ht="20.100000000000001" customHeight="1">
      <c r="A1" s="462" t="s">
        <v>1153</v>
      </c>
      <c r="B1" s="462"/>
      <c r="C1" s="462"/>
      <c r="D1" s="462"/>
    </row>
    <row r="2" spans="1:5" ht="29.25" customHeight="1">
      <c r="A2" s="467" t="s">
        <v>990</v>
      </c>
      <c r="B2" s="467"/>
      <c r="C2" s="467"/>
      <c r="D2" s="467"/>
    </row>
    <row r="3" spans="1:5" ht="20.100000000000001" customHeight="1">
      <c r="A3" s="505"/>
      <c r="B3" s="505"/>
      <c r="C3" s="505"/>
      <c r="D3" s="78" t="s">
        <v>2</v>
      </c>
    </row>
    <row r="4" spans="1:5" ht="24" customHeight="1">
      <c r="A4" s="79" t="s">
        <v>816</v>
      </c>
      <c r="B4" s="80" t="s">
        <v>56</v>
      </c>
      <c r="C4" s="79" t="s">
        <v>138</v>
      </c>
      <c r="D4" s="80" t="s">
        <v>56</v>
      </c>
    </row>
    <row r="5" spans="1:5" ht="26.25" customHeight="1">
      <c r="A5" s="81" t="s">
        <v>597</v>
      </c>
      <c r="B5" s="72">
        <f>SUM(B6:B11)</f>
        <v>300000.2</v>
      </c>
      <c r="C5" s="82" t="s">
        <v>949</v>
      </c>
      <c r="D5" s="83" t="s">
        <v>63</v>
      </c>
      <c r="E5" s="84"/>
    </row>
    <row r="6" spans="1:5" ht="26.25" customHeight="1">
      <c r="A6" s="85" t="s">
        <v>1181</v>
      </c>
      <c r="B6" s="57">
        <v>219</v>
      </c>
      <c r="C6" s="86"/>
      <c r="D6" s="57"/>
      <c r="E6" s="84"/>
    </row>
    <row r="7" spans="1:5" ht="26.25" customHeight="1">
      <c r="A7" s="85" t="s">
        <v>1197</v>
      </c>
      <c r="B7" s="87">
        <v>38</v>
      </c>
      <c r="C7" s="88"/>
      <c r="D7" s="87"/>
      <c r="E7" s="84"/>
    </row>
    <row r="8" spans="1:5" ht="26.25" customHeight="1">
      <c r="A8" s="85" t="s">
        <v>1182</v>
      </c>
      <c r="B8" s="87">
        <v>93</v>
      </c>
      <c r="C8" s="88"/>
      <c r="D8" s="87"/>
      <c r="E8" s="84"/>
    </row>
    <row r="9" spans="1:5" ht="26.25" customHeight="1">
      <c r="A9" s="85" t="s">
        <v>1183</v>
      </c>
      <c r="B9" s="87">
        <v>299451</v>
      </c>
      <c r="C9" s="88"/>
      <c r="D9" s="57"/>
      <c r="E9" s="84"/>
    </row>
    <row r="10" spans="1:5" ht="26.25" customHeight="1">
      <c r="A10" s="85" t="s">
        <v>1184</v>
      </c>
      <c r="B10" s="87">
        <v>10</v>
      </c>
      <c r="C10" s="88"/>
      <c r="D10" s="87"/>
      <c r="E10" s="84"/>
    </row>
    <row r="11" spans="1:5" ht="26.25" customHeight="1">
      <c r="A11" s="85" t="s">
        <v>1185</v>
      </c>
      <c r="B11" s="87">
        <v>189.2</v>
      </c>
      <c r="C11" s="88"/>
      <c r="D11" s="87"/>
      <c r="E11" s="84"/>
    </row>
    <row r="12" spans="1:5" ht="27" customHeight="1">
      <c r="A12" s="509" t="s">
        <v>991</v>
      </c>
      <c r="B12" s="509"/>
      <c r="C12" s="509"/>
      <c r="D12" s="509"/>
    </row>
  </sheetData>
  <mergeCells count="5">
    <mergeCell ref="A1:B1"/>
    <mergeCell ref="C1:D1"/>
    <mergeCell ref="A2:D2"/>
    <mergeCell ref="A3:C3"/>
    <mergeCell ref="A12:D12"/>
  </mergeCells>
  <phoneticPr fontId="81" type="noConversion"/>
  <printOptions horizontalCentered="1"/>
  <pageMargins left="0.15748031496063" right="0.15748031496063" top="0.511811023622047" bottom="0.31496062992126" header="0.31496062992126" footer="0.31496062992126"/>
  <pageSetup paperSize="9" scale="85" orientation="portrait" blackAndWhite="1" errors="blank"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Zeros="0" zoomScale="115" zoomScaleNormal="115" workbookViewId="0">
      <selection activeCell="E6" sqref="E6"/>
    </sheetView>
  </sheetViews>
  <sheetFormatPr defaultColWidth="12.75" defaultRowHeight="13.5"/>
  <cols>
    <col min="1" max="1" width="29.625" style="39" customWidth="1"/>
    <col min="2" max="2" width="13.5" style="40" customWidth="1"/>
    <col min="3" max="3" width="35.5" style="41" customWidth="1"/>
    <col min="4" max="4" width="13.5" style="42" customWidth="1"/>
    <col min="5" max="244" width="9" style="39" customWidth="1"/>
    <col min="245" max="245" width="29.625" style="39" customWidth="1"/>
    <col min="246" max="246" width="12.75" style="39"/>
    <col min="247" max="247" width="29.75" style="39" customWidth="1"/>
    <col min="248" max="248" width="17" style="39" customWidth="1"/>
    <col min="249" max="249" width="37" style="39" customWidth="1"/>
    <col min="250" max="250" width="17.375" style="39" customWidth="1"/>
    <col min="251" max="500" width="9" style="39" customWidth="1"/>
    <col min="501" max="501" width="29.625" style="39" customWidth="1"/>
    <col min="502" max="502" width="12.75" style="39"/>
    <col min="503" max="503" width="29.75" style="39" customWidth="1"/>
    <col min="504" max="504" width="17" style="39" customWidth="1"/>
    <col min="505" max="505" width="37" style="39" customWidth="1"/>
    <col min="506" max="506" width="17.375" style="39" customWidth="1"/>
    <col min="507" max="756" width="9" style="39" customWidth="1"/>
    <col min="757" max="757" width="29.625" style="39" customWidth="1"/>
    <col min="758" max="758" width="12.75" style="39"/>
    <col min="759" max="759" width="29.75" style="39" customWidth="1"/>
    <col min="760" max="760" width="17" style="39" customWidth="1"/>
    <col min="761" max="761" width="37" style="39" customWidth="1"/>
    <col min="762" max="762" width="17.375" style="39" customWidth="1"/>
    <col min="763" max="1012" width="9" style="39" customWidth="1"/>
    <col min="1013" max="1013" width="29.625" style="39" customWidth="1"/>
    <col min="1014" max="1014" width="12.75" style="39"/>
    <col min="1015" max="1015" width="29.75" style="39" customWidth="1"/>
    <col min="1016" max="1016" width="17" style="39" customWidth="1"/>
    <col min="1017" max="1017" width="37" style="39" customWidth="1"/>
    <col min="1018" max="1018" width="17.375" style="39" customWidth="1"/>
    <col min="1019" max="1268" width="9" style="39" customWidth="1"/>
    <col min="1269" max="1269" width="29.625" style="39" customWidth="1"/>
    <col min="1270" max="1270" width="12.75" style="39"/>
    <col min="1271" max="1271" width="29.75" style="39" customWidth="1"/>
    <col min="1272" max="1272" width="17" style="39" customWidth="1"/>
    <col min="1273" max="1273" width="37" style="39" customWidth="1"/>
    <col min="1274" max="1274" width="17.375" style="39" customWidth="1"/>
    <col min="1275" max="1524" width="9" style="39" customWidth="1"/>
    <col min="1525" max="1525" width="29.625" style="39" customWidth="1"/>
    <col min="1526" max="1526" width="12.75" style="39"/>
    <col min="1527" max="1527" width="29.75" style="39" customWidth="1"/>
    <col min="1528" max="1528" width="17" style="39" customWidth="1"/>
    <col min="1529" max="1529" width="37" style="39" customWidth="1"/>
    <col min="1530" max="1530" width="17.375" style="39" customWidth="1"/>
    <col min="1531" max="1780" width="9" style="39" customWidth="1"/>
    <col min="1781" max="1781" width="29.625" style="39" customWidth="1"/>
    <col min="1782" max="1782" width="12.75" style="39"/>
    <col min="1783" max="1783" width="29.75" style="39" customWidth="1"/>
    <col min="1784" max="1784" width="17" style="39" customWidth="1"/>
    <col min="1785" max="1785" width="37" style="39" customWidth="1"/>
    <col min="1786" max="1786" width="17.375" style="39" customWidth="1"/>
    <col min="1787" max="2036" width="9" style="39" customWidth="1"/>
    <col min="2037" max="2037" width="29.625" style="39" customWidth="1"/>
    <col min="2038" max="2038" width="12.75" style="39"/>
    <col min="2039" max="2039" width="29.75" style="39" customWidth="1"/>
    <col min="2040" max="2040" width="17" style="39" customWidth="1"/>
    <col min="2041" max="2041" width="37" style="39" customWidth="1"/>
    <col min="2042" max="2042" width="17.375" style="39" customWidth="1"/>
    <col min="2043" max="2292" width="9" style="39" customWidth="1"/>
    <col min="2293" max="2293" width="29.625" style="39" customWidth="1"/>
    <col min="2294" max="2294" width="12.75" style="39"/>
    <col min="2295" max="2295" width="29.75" style="39" customWidth="1"/>
    <col min="2296" max="2296" width="17" style="39" customWidth="1"/>
    <col min="2297" max="2297" width="37" style="39" customWidth="1"/>
    <col min="2298" max="2298" width="17.375" style="39" customWidth="1"/>
    <col min="2299" max="2548" width="9" style="39" customWidth="1"/>
    <col min="2549" max="2549" width="29.625" style="39" customWidth="1"/>
    <col min="2550" max="2550" width="12.75" style="39"/>
    <col min="2551" max="2551" width="29.75" style="39" customWidth="1"/>
    <col min="2552" max="2552" width="17" style="39" customWidth="1"/>
    <col min="2553" max="2553" width="37" style="39" customWidth="1"/>
    <col min="2554" max="2554" width="17.375" style="39" customWidth="1"/>
    <col min="2555" max="2804" width="9" style="39" customWidth="1"/>
    <col min="2805" max="2805" width="29.625" style="39" customWidth="1"/>
    <col min="2806" max="2806" width="12.75" style="39"/>
    <col min="2807" max="2807" width="29.75" style="39" customWidth="1"/>
    <col min="2808" max="2808" width="17" style="39" customWidth="1"/>
    <col min="2809" max="2809" width="37" style="39" customWidth="1"/>
    <col min="2810" max="2810" width="17.375" style="39" customWidth="1"/>
    <col min="2811" max="3060" width="9" style="39" customWidth="1"/>
    <col min="3061" max="3061" width="29.625" style="39" customWidth="1"/>
    <col min="3062" max="3062" width="12.75" style="39"/>
    <col min="3063" max="3063" width="29.75" style="39" customWidth="1"/>
    <col min="3064" max="3064" width="17" style="39" customWidth="1"/>
    <col min="3065" max="3065" width="37" style="39" customWidth="1"/>
    <col min="3066" max="3066" width="17.375" style="39" customWidth="1"/>
    <col min="3067" max="3316" width="9" style="39" customWidth="1"/>
    <col min="3317" max="3317" width="29.625" style="39" customWidth="1"/>
    <col min="3318" max="3318" width="12.75" style="39"/>
    <col min="3319" max="3319" width="29.75" style="39" customWidth="1"/>
    <col min="3320" max="3320" width="17" style="39" customWidth="1"/>
    <col min="3321" max="3321" width="37" style="39" customWidth="1"/>
    <col min="3322" max="3322" width="17.375" style="39" customWidth="1"/>
    <col min="3323" max="3572" width="9" style="39" customWidth="1"/>
    <col min="3573" max="3573" width="29.625" style="39" customWidth="1"/>
    <col min="3574" max="3574" width="12.75" style="39"/>
    <col min="3575" max="3575" width="29.75" style="39" customWidth="1"/>
    <col min="3576" max="3576" width="17" style="39" customWidth="1"/>
    <col min="3577" max="3577" width="37" style="39" customWidth="1"/>
    <col min="3578" max="3578" width="17.375" style="39" customWidth="1"/>
    <col min="3579" max="3828" width="9" style="39" customWidth="1"/>
    <col min="3829" max="3829" width="29.625" style="39" customWidth="1"/>
    <col min="3830" max="3830" width="12.75" style="39"/>
    <col min="3831" max="3831" width="29.75" style="39" customWidth="1"/>
    <col min="3832" max="3832" width="17" style="39" customWidth="1"/>
    <col min="3833" max="3833" width="37" style="39" customWidth="1"/>
    <col min="3834" max="3834" width="17.375" style="39" customWidth="1"/>
    <col min="3835" max="4084" width="9" style="39" customWidth="1"/>
    <col min="4085" max="4085" width="29.625" style="39" customWidth="1"/>
    <col min="4086" max="4086" width="12.75" style="39"/>
    <col min="4087" max="4087" width="29.75" style="39" customWidth="1"/>
    <col min="4088" max="4088" width="17" style="39" customWidth="1"/>
    <col min="4089" max="4089" width="37" style="39" customWidth="1"/>
    <col min="4090" max="4090" width="17.375" style="39" customWidth="1"/>
    <col min="4091" max="4340" width="9" style="39" customWidth="1"/>
    <col min="4341" max="4341" width="29.625" style="39" customWidth="1"/>
    <col min="4342" max="4342" width="12.75" style="39"/>
    <col min="4343" max="4343" width="29.75" style="39" customWidth="1"/>
    <col min="4344" max="4344" width="17" style="39" customWidth="1"/>
    <col min="4345" max="4345" width="37" style="39" customWidth="1"/>
    <col min="4346" max="4346" width="17.375" style="39" customWidth="1"/>
    <col min="4347" max="4596" width="9" style="39" customWidth="1"/>
    <col min="4597" max="4597" width="29.625" style="39" customWidth="1"/>
    <col min="4598" max="4598" width="12.75" style="39"/>
    <col min="4599" max="4599" width="29.75" style="39" customWidth="1"/>
    <col min="4600" max="4600" width="17" style="39" customWidth="1"/>
    <col min="4601" max="4601" width="37" style="39" customWidth="1"/>
    <col min="4602" max="4602" width="17.375" style="39" customWidth="1"/>
    <col min="4603" max="4852" width="9" style="39" customWidth="1"/>
    <col min="4853" max="4853" width="29.625" style="39" customWidth="1"/>
    <col min="4854" max="4854" width="12.75" style="39"/>
    <col min="4855" max="4855" width="29.75" style="39" customWidth="1"/>
    <col min="4856" max="4856" width="17" style="39" customWidth="1"/>
    <col min="4857" max="4857" width="37" style="39" customWidth="1"/>
    <col min="4858" max="4858" width="17.375" style="39" customWidth="1"/>
    <col min="4859" max="5108" width="9" style="39" customWidth="1"/>
    <col min="5109" max="5109" width="29.625" style="39" customWidth="1"/>
    <col min="5110" max="5110" width="12.75" style="39"/>
    <col min="5111" max="5111" width="29.75" style="39" customWidth="1"/>
    <col min="5112" max="5112" width="17" style="39" customWidth="1"/>
    <col min="5113" max="5113" width="37" style="39" customWidth="1"/>
    <col min="5114" max="5114" width="17.375" style="39" customWidth="1"/>
    <col min="5115" max="5364" width="9" style="39" customWidth="1"/>
    <col min="5365" max="5365" width="29.625" style="39" customWidth="1"/>
    <col min="5366" max="5366" width="12.75" style="39"/>
    <col min="5367" max="5367" width="29.75" style="39" customWidth="1"/>
    <col min="5368" max="5368" width="17" style="39" customWidth="1"/>
    <col min="5369" max="5369" width="37" style="39" customWidth="1"/>
    <col min="5370" max="5370" width="17.375" style="39" customWidth="1"/>
    <col min="5371" max="5620" width="9" style="39" customWidth="1"/>
    <col min="5621" max="5621" width="29.625" style="39" customWidth="1"/>
    <col min="5622" max="5622" width="12.75" style="39"/>
    <col min="5623" max="5623" width="29.75" style="39" customWidth="1"/>
    <col min="5624" max="5624" width="17" style="39" customWidth="1"/>
    <col min="5625" max="5625" width="37" style="39" customWidth="1"/>
    <col min="5626" max="5626" width="17.375" style="39" customWidth="1"/>
    <col min="5627" max="5876" width="9" style="39" customWidth="1"/>
    <col min="5877" max="5877" width="29.625" style="39" customWidth="1"/>
    <col min="5878" max="5878" width="12.75" style="39"/>
    <col min="5879" max="5879" width="29.75" style="39" customWidth="1"/>
    <col min="5880" max="5880" width="17" style="39" customWidth="1"/>
    <col min="5881" max="5881" width="37" style="39" customWidth="1"/>
    <col min="5882" max="5882" width="17.375" style="39" customWidth="1"/>
    <col min="5883" max="6132" width="9" style="39" customWidth="1"/>
    <col min="6133" max="6133" width="29.625" style="39" customWidth="1"/>
    <col min="6134" max="6134" width="12.75" style="39"/>
    <col min="6135" max="6135" width="29.75" style="39" customWidth="1"/>
    <col min="6136" max="6136" width="17" style="39" customWidth="1"/>
    <col min="6137" max="6137" width="37" style="39" customWidth="1"/>
    <col min="6138" max="6138" width="17.375" style="39" customWidth="1"/>
    <col min="6139" max="6388" width="9" style="39" customWidth="1"/>
    <col min="6389" max="6389" width="29.625" style="39" customWidth="1"/>
    <col min="6390" max="6390" width="12.75" style="39"/>
    <col min="6391" max="6391" width="29.75" style="39" customWidth="1"/>
    <col min="6392" max="6392" width="17" style="39" customWidth="1"/>
    <col min="6393" max="6393" width="37" style="39" customWidth="1"/>
    <col min="6394" max="6394" width="17.375" style="39" customWidth="1"/>
    <col min="6395" max="6644" width="9" style="39" customWidth="1"/>
    <col min="6645" max="6645" width="29.625" style="39" customWidth="1"/>
    <col min="6646" max="6646" width="12.75" style="39"/>
    <col min="6647" max="6647" width="29.75" style="39" customWidth="1"/>
    <col min="6648" max="6648" width="17" style="39" customWidth="1"/>
    <col min="6649" max="6649" width="37" style="39" customWidth="1"/>
    <col min="6650" max="6650" width="17.375" style="39" customWidth="1"/>
    <col min="6651" max="6900" width="9" style="39" customWidth="1"/>
    <col min="6901" max="6901" width="29.625" style="39" customWidth="1"/>
    <col min="6902" max="6902" width="12.75" style="39"/>
    <col min="6903" max="6903" width="29.75" style="39" customWidth="1"/>
    <col min="6904" max="6904" width="17" style="39" customWidth="1"/>
    <col min="6905" max="6905" width="37" style="39" customWidth="1"/>
    <col min="6906" max="6906" width="17.375" style="39" customWidth="1"/>
    <col min="6907" max="7156" width="9" style="39" customWidth="1"/>
    <col min="7157" max="7157" width="29.625" style="39" customWidth="1"/>
    <col min="7158" max="7158" width="12.75" style="39"/>
    <col min="7159" max="7159" width="29.75" style="39" customWidth="1"/>
    <col min="7160" max="7160" width="17" style="39" customWidth="1"/>
    <col min="7161" max="7161" width="37" style="39" customWidth="1"/>
    <col min="7162" max="7162" width="17.375" style="39" customWidth="1"/>
    <col min="7163" max="7412" width="9" style="39" customWidth="1"/>
    <col min="7413" max="7413" width="29.625" style="39" customWidth="1"/>
    <col min="7414" max="7414" width="12.75" style="39"/>
    <col min="7415" max="7415" width="29.75" style="39" customWidth="1"/>
    <col min="7416" max="7416" width="17" style="39" customWidth="1"/>
    <col min="7417" max="7417" width="37" style="39" customWidth="1"/>
    <col min="7418" max="7418" width="17.375" style="39" customWidth="1"/>
    <col min="7419" max="7668" width="9" style="39" customWidth="1"/>
    <col min="7669" max="7669" width="29.625" style="39" customWidth="1"/>
    <col min="7670" max="7670" width="12.75" style="39"/>
    <col min="7671" max="7671" width="29.75" style="39" customWidth="1"/>
    <col min="7672" max="7672" width="17" style="39" customWidth="1"/>
    <col min="7673" max="7673" width="37" style="39" customWidth="1"/>
    <col min="7674" max="7674" width="17.375" style="39" customWidth="1"/>
    <col min="7675" max="7924" width="9" style="39" customWidth="1"/>
    <col min="7925" max="7925" width="29.625" style="39" customWidth="1"/>
    <col min="7926" max="7926" width="12.75" style="39"/>
    <col min="7927" max="7927" width="29.75" style="39" customWidth="1"/>
    <col min="7928" max="7928" width="17" style="39" customWidth="1"/>
    <col min="7929" max="7929" width="37" style="39" customWidth="1"/>
    <col min="7930" max="7930" width="17.375" style="39" customWidth="1"/>
    <col min="7931" max="8180" width="9" style="39" customWidth="1"/>
    <col min="8181" max="8181" width="29.625" style="39" customWidth="1"/>
    <col min="8182" max="8182" width="12.75" style="39"/>
    <col min="8183" max="8183" width="29.75" style="39" customWidth="1"/>
    <col min="8184" max="8184" width="17" style="39" customWidth="1"/>
    <col min="8185" max="8185" width="37" style="39" customWidth="1"/>
    <col min="8186" max="8186" width="17.375" style="39" customWidth="1"/>
    <col min="8187" max="8436" width="9" style="39" customWidth="1"/>
    <col min="8437" max="8437" width="29.625" style="39" customWidth="1"/>
    <col min="8438" max="8438" width="12.75" style="39"/>
    <col min="8439" max="8439" width="29.75" style="39" customWidth="1"/>
    <col min="8440" max="8440" width="17" style="39" customWidth="1"/>
    <col min="8441" max="8441" width="37" style="39" customWidth="1"/>
    <col min="8442" max="8442" width="17.375" style="39" customWidth="1"/>
    <col min="8443" max="8692" width="9" style="39" customWidth="1"/>
    <col min="8693" max="8693" width="29.625" style="39" customWidth="1"/>
    <col min="8694" max="8694" width="12.75" style="39"/>
    <col min="8695" max="8695" width="29.75" style="39" customWidth="1"/>
    <col min="8696" max="8696" width="17" style="39" customWidth="1"/>
    <col min="8697" max="8697" width="37" style="39" customWidth="1"/>
    <col min="8698" max="8698" width="17.375" style="39" customWidth="1"/>
    <col min="8699" max="8948" width="9" style="39" customWidth="1"/>
    <col min="8949" max="8949" width="29.625" style="39" customWidth="1"/>
    <col min="8950" max="8950" width="12.75" style="39"/>
    <col min="8951" max="8951" width="29.75" style="39" customWidth="1"/>
    <col min="8952" max="8952" width="17" style="39" customWidth="1"/>
    <col min="8953" max="8953" width="37" style="39" customWidth="1"/>
    <col min="8954" max="8954" width="17.375" style="39" customWidth="1"/>
    <col min="8955" max="9204" width="9" style="39" customWidth="1"/>
    <col min="9205" max="9205" width="29.625" style="39" customWidth="1"/>
    <col min="9206" max="9206" width="12.75" style="39"/>
    <col min="9207" max="9207" width="29.75" style="39" customWidth="1"/>
    <col min="9208" max="9208" width="17" style="39" customWidth="1"/>
    <col min="9209" max="9209" width="37" style="39" customWidth="1"/>
    <col min="9210" max="9210" width="17.375" style="39" customWidth="1"/>
    <col min="9211" max="9460" width="9" style="39" customWidth="1"/>
    <col min="9461" max="9461" width="29.625" style="39" customWidth="1"/>
    <col min="9462" max="9462" width="12.75" style="39"/>
    <col min="9463" max="9463" width="29.75" style="39" customWidth="1"/>
    <col min="9464" max="9464" width="17" style="39" customWidth="1"/>
    <col min="9465" max="9465" width="37" style="39" customWidth="1"/>
    <col min="9466" max="9466" width="17.375" style="39" customWidth="1"/>
    <col min="9467" max="9716" width="9" style="39" customWidth="1"/>
    <col min="9717" max="9717" width="29.625" style="39" customWidth="1"/>
    <col min="9718" max="9718" width="12.75" style="39"/>
    <col min="9719" max="9719" width="29.75" style="39" customWidth="1"/>
    <col min="9720" max="9720" width="17" style="39" customWidth="1"/>
    <col min="9721" max="9721" width="37" style="39" customWidth="1"/>
    <col min="9722" max="9722" width="17.375" style="39" customWidth="1"/>
    <col min="9723" max="9972" width="9" style="39" customWidth="1"/>
    <col min="9973" max="9973" width="29.625" style="39" customWidth="1"/>
    <col min="9974" max="9974" width="12.75" style="39"/>
    <col min="9975" max="9975" width="29.75" style="39" customWidth="1"/>
    <col min="9976" max="9976" width="17" style="39" customWidth="1"/>
    <col min="9977" max="9977" width="37" style="39" customWidth="1"/>
    <col min="9978" max="9978" width="17.375" style="39" customWidth="1"/>
    <col min="9979" max="10228" width="9" style="39" customWidth="1"/>
    <col min="10229" max="10229" width="29.625" style="39" customWidth="1"/>
    <col min="10230" max="10230" width="12.75" style="39"/>
    <col min="10231" max="10231" width="29.75" style="39" customWidth="1"/>
    <col min="10232" max="10232" width="17" style="39" customWidth="1"/>
    <col min="10233" max="10233" width="37" style="39" customWidth="1"/>
    <col min="10234" max="10234" width="17.375" style="39" customWidth="1"/>
    <col min="10235" max="10484" width="9" style="39" customWidth="1"/>
    <col min="10485" max="10485" width="29.625" style="39" customWidth="1"/>
    <col min="10486" max="10486" width="12.75" style="39"/>
    <col min="10487" max="10487" width="29.75" style="39" customWidth="1"/>
    <col min="10488" max="10488" width="17" style="39" customWidth="1"/>
    <col min="10489" max="10489" width="37" style="39" customWidth="1"/>
    <col min="10490" max="10490" width="17.375" style="39" customWidth="1"/>
    <col min="10491" max="10740" width="9" style="39" customWidth="1"/>
    <col min="10741" max="10741" width="29.625" style="39" customWidth="1"/>
    <col min="10742" max="10742" width="12.75" style="39"/>
    <col min="10743" max="10743" width="29.75" style="39" customWidth="1"/>
    <col min="10744" max="10744" width="17" style="39" customWidth="1"/>
    <col min="10745" max="10745" width="37" style="39" customWidth="1"/>
    <col min="10746" max="10746" width="17.375" style="39" customWidth="1"/>
    <col min="10747" max="10996" width="9" style="39" customWidth="1"/>
    <col min="10997" max="10997" width="29.625" style="39" customWidth="1"/>
    <col min="10998" max="10998" width="12.75" style="39"/>
    <col min="10999" max="10999" width="29.75" style="39" customWidth="1"/>
    <col min="11000" max="11000" width="17" style="39" customWidth="1"/>
    <col min="11001" max="11001" width="37" style="39" customWidth="1"/>
    <col min="11002" max="11002" width="17.375" style="39" customWidth="1"/>
    <col min="11003" max="11252" width="9" style="39" customWidth="1"/>
    <col min="11253" max="11253" width="29.625" style="39" customWidth="1"/>
    <col min="11254" max="11254" width="12.75" style="39"/>
    <col min="11255" max="11255" width="29.75" style="39" customWidth="1"/>
    <col min="11256" max="11256" width="17" style="39" customWidth="1"/>
    <col min="11257" max="11257" width="37" style="39" customWidth="1"/>
    <col min="11258" max="11258" width="17.375" style="39" customWidth="1"/>
    <col min="11259" max="11508" width="9" style="39" customWidth="1"/>
    <col min="11509" max="11509" width="29.625" style="39" customWidth="1"/>
    <col min="11510" max="11510" width="12.75" style="39"/>
    <col min="11511" max="11511" width="29.75" style="39" customWidth="1"/>
    <col min="11512" max="11512" width="17" style="39" customWidth="1"/>
    <col min="11513" max="11513" width="37" style="39" customWidth="1"/>
    <col min="11514" max="11514" width="17.375" style="39" customWidth="1"/>
    <col min="11515" max="11764" width="9" style="39" customWidth="1"/>
    <col min="11765" max="11765" width="29.625" style="39" customWidth="1"/>
    <col min="11766" max="11766" width="12.75" style="39"/>
    <col min="11767" max="11767" width="29.75" style="39" customWidth="1"/>
    <col min="11768" max="11768" width="17" style="39" customWidth="1"/>
    <col min="11769" max="11769" width="37" style="39" customWidth="1"/>
    <col min="11770" max="11770" width="17.375" style="39" customWidth="1"/>
    <col min="11771" max="12020" width="9" style="39" customWidth="1"/>
    <col min="12021" max="12021" width="29.625" style="39" customWidth="1"/>
    <col min="12022" max="12022" width="12.75" style="39"/>
    <col min="12023" max="12023" width="29.75" style="39" customWidth="1"/>
    <col min="12024" max="12024" width="17" style="39" customWidth="1"/>
    <col min="12025" max="12025" width="37" style="39" customWidth="1"/>
    <col min="12026" max="12026" width="17.375" style="39" customWidth="1"/>
    <col min="12027" max="12276" width="9" style="39" customWidth="1"/>
    <col min="12277" max="12277" width="29.625" style="39" customWidth="1"/>
    <col min="12278" max="12278" width="12.75" style="39"/>
    <col min="12279" max="12279" width="29.75" style="39" customWidth="1"/>
    <col min="12280" max="12280" width="17" style="39" customWidth="1"/>
    <col min="12281" max="12281" width="37" style="39" customWidth="1"/>
    <col min="12282" max="12282" width="17.375" style="39" customWidth="1"/>
    <col min="12283" max="12532" width="9" style="39" customWidth="1"/>
    <col min="12533" max="12533" width="29.625" style="39" customWidth="1"/>
    <col min="12534" max="12534" width="12.75" style="39"/>
    <col min="12535" max="12535" width="29.75" style="39" customWidth="1"/>
    <col min="12536" max="12536" width="17" style="39" customWidth="1"/>
    <col min="12537" max="12537" width="37" style="39" customWidth="1"/>
    <col min="12538" max="12538" width="17.375" style="39" customWidth="1"/>
    <col min="12539" max="12788" width="9" style="39" customWidth="1"/>
    <col min="12789" max="12789" width="29.625" style="39" customWidth="1"/>
    <col min="12790" max="12790" width="12.75" style="39"/>
    <col min="12791" max="12791" width="29.75" style="39" customWidth="1"/>
    <col min="12792" max="12792" width="17" style="39" customWidth="1"/>
    <col min="12793" max="12793" width="37" style="39" customWidth="1"/>
    <col min="12794" max="12794" width="17.375" style="39" customWidth="1"/>
    <col min="12795" max="13044" width="9" style="39" customWidth="1"/>
    <col min="13045" max="13045" width="29.625" style="39" customWidth="1"/>
    <col min="13046" max="13046" width="12.75" style="39"/>
    <col min="13047" max="13047" width="29.75" style="39" customWidth="1"/>
    <col min="13048" max="13048" width="17" style="39" customWidth="1"/>
    <col min="13049" max="13049" width="37" style="39" customWidth="1"/>
    <col min="13050" max="13050" width="17.375" style="39" customWidth="1"/>
    <col min="13051" max="13300" width="9" style="39" customWidth="1"/>
    <col min="13301" max="13301" width="29.625" style="39" customWidth="1"/>
    <col min="13302" max="13302" width="12.75" style="39"/>
    <col min="13303" max="13303" width="29.75" style="39" customWidth="1"/>
    <col min="13304" max="13304" width="17" style="39" customWidth="1"/>
    <col min="13305" max="13305" width="37" style="39" customWidth="1"/>
    <col min="13306" max="13306" width="17.375" style="39" customWidth="1"/>
    <col min="13307" max="13556" width="9" style="39" customWidth="1"/>
    <col min="13557" max="13557" width="29.625" style="39" customWidth="1"/>
    <col min="13558" max="13558" width="12.75" style="39"/>
    <col min="13559" max="13559" width="29.75" style="39" customWidth="1"/>
    <col min="13560" max="13560" width="17" style="39" customWidth="1"/>
    <col min="13561" max="13561" width="37" style="39" customWidth="1"/>
    <col min="13562" max="13562" width="17.375" style="39" customWidth="1"/>
    <col min="13563" max="13812" width="9" style="39" customWidth="1"/>
    <col min="13813" max="13813" width="29.625" style="39" customWidth="1"/>
    <col min="13814" max="13814" width="12.75" style="39"/>
    <col min="13815" max="13815" width="29.75" style="39" customWidth="1"/>
    <col min="13816" max="13816" width="17" style="39" customWidth="1"/>
    <col min="13817" max="13817" width="37" style="39" customWidth="1"/>
    <col min="13818" max="13818" width="17.375" style="39" customWidth="1"/>
    <col min="13819" max="14068" width="9" style="39" customWidth="1"/>
    <col min="14069" max="14069" width="29.625" style="39" customWidth="1"/>
    <col min="14070" max="14070" width="12.75" style="39"/>
    <col min="14071" max="14071" width="29.75" style="39" customWidth="1"/>
    <col min="14072" max="14072" width="17" style="39" customWidth="1"/>
    <col min="14073" max="14073" width="37" style="39" customWidth="1"/>
    <col min="14074" max="14074" width="17.375" style="39" customWidth="1"/>
    <col min="14075" max="14324" width="9" style="39" customWidth="1"/>
    <col min="14325" max="14325" width="29.625" style="39" customWidth="1"/>
    <col min="14326" max="14326" width="12.75" style="39"/>
    <col min="14327" max="14327" width="29.75" style="39" customWidth="1"/>
    <col min="14328" max="14328" width="17" style="39" customWidth="1"/>
    <col min="14329" max="14329" width="37" style="39" customWidth="1"/>
    <col min="14330" max="14330" width="17.375" style="39" customWidth="1"/>
    <col min="14331" max="14580" width="9" style="39" customWidth="1"/>
    <col min="14581" max="14581" width="29.625" style="39" customWidth="1"/>
    <col min="14582" max="14582" width="12.75" style="39"/>
    <col min="14583" max="14583" width="29.75" style="39" customWidth="1"/>
    <col min="14584" max="14584" width="17" style="39" customWidth="1"/>
    <col min="14585" max="14585" width="37" style="39" customWidth="1"/>
    <col min="14586" max="14586" width="17.375" style="39" customWidth="1"/>
    <col min="14587" max="14836" width="9" style="39" customWidth="1"/>
    <col min="14837" max="14837" width="29.625" style="39" customWidth="1"/>
    <col min="14838" max="14838" width="12.75" style="39"/>
    <col min="14839" max="14839" width="29.75" style="39" customWidth="1"/>
    <col min="14840" max="14840" width="17" style="39" customWidth="1"/>
    <col min="14841" max="14841" width="37" style="39" customWidth="1"/>
    <col min="14842" max="14842" width="17.375" style="39" customWidth="1"/>
    <col min="14843" max="15092" width="9" style="39" customWidth="1"/>
    <col min="15093" max="15093" width="29.625" style="39" customWidth="1"/>
    <col min="15094" max="15094" width="12.75" style="39"/>
    <col min="15095" max="15095" width="29.75" style="39" customWidth="1"/>
    <col min="15096" max="15096" width="17" style="39" customWidth="1"/>
    <col min="15097" max="15097" width="37" style="39" customWidth="1"/>
    <col min="15098" max="15098" width="17.375" style="39" customWidth="1"/>
    <col min="15099" max="15348" width="9" style="39" customWidth="1"/>
    <col min="15349" max="15349" width="29.625" style="39" customWidth="1"/>
    <col min="15350" max="15350" width="12.75" style="39"/>
    <col min="15351" max="15351" width="29.75" style="39" customWidth="1"/>
    <col min="15352" max="15352" width="17" style="39" customWidth="1"/>
    <col min="15353" max="15353" width="37" style="39" customWidth="1"/>
    <col min="15354" max="15354" width="17.375" style="39" customWidth="1"/>
    <col min="15355" max="15604" width="9" style="39" customWidth="1"/>
    <col min="15605" max="15605" width="29.625" style="39" customWidth="1"/>
    <col min="15606" max="15606" width="12.75" style="39"/>
    <col min="15607" max="15607" width="29.75" style="39" customWidth="1"/>
    <col min="15608" max="15608" width="17" style="39" customWidth="1"/>
    <col min="15609" max="15609" width="37" style="39" customWidth="1"/>
    <col min="15610" max="15610" width="17.375" style="39" customWidth="1"/>
    <col min="15611" max="15860" width="9" style="39" customWidth="1"/>
    <col min="15861" max="15861" width="29.625" style="39" customWidth="1"/>
    <col min="15862" max="15862" width="12.75" style="39"/>
    <col min="15863" max="15863" width="29.75" style="39" customWidth="1"/>
    <col min="15864" max="15864" width="17" style="39" customWidth="1"/>
    <col min="15865" max="15865" width="37" style="39" customWidth="1"/>
    <col min="15866" max="15866" width="17.375" style="39" customWidth="1"/>
    <col min="15867" max="16116" width="9" style="39" customWidth="1"/>
    <col min="16117" max="16117" width="29.625" style="39" customWidth="1"/>
    <col min="16118" max="16118" width="12.75" style="39"/>
    <col min="16119" max="16119" width="29.75" style="39" customWidth="1"/>
    <col min="16120" max="16120" width="17" style="39" customWidth="1"/>
    <col min="16121" max="16121" width="37" style="39" customWidth="1"/>
    <col min="16122" max="16122" width="17.375" style="39" customWidth="1"/>
    <col min="16123" max="16372" width="9" style="39" customWidth="1"/>
    <col min="16373" max="16373" width="29.625" style="39" customWidth="1"/>
    <col min="16374" max="16384" width="12.75" style="39"/>
  </cols>
  <sheetData>
    <row r="1" spans="1:4" ht="18.75">
      <c r="A1" s="479" t="s">
        <v>1278</v>
      </c>
      <c r="B1" s="479"/>
      <c r="C1" s="44"/>
      <c r="D1" s="45"/>
    </row>
    <row r="2" spans="1:4" ht="24">
      <c r="A2" s="480" t="s">
        <v>992</v>
      </c>
      <c r="B2" s="480"/>
      <c r="C2" s="480"/>
      <c r="D2" s="480"/>
    </row>
    <row r="3" spans="1:4" s="38" customFormat="1" ht="14.25">
      <c r="A3" s="46"/>
      <c r="B3" s="47"/>
      <c r="C3" s="48"/>
      <c r="D3" s="49" t="s">
        <v>2</v>
      </c>
    </row>
    <row r="4" spans="1:4" s="38" customFormat="1" ht="24" customHeight="1">
      <c r="A4" s="50" t="s">
        <v>596</v>
      </c>
      <c r="B4" s="50" t="s">
        <v>56</v>
      </c>
      <c r="C4" s="50" t="s">
        <v>138</v>
      </c>
      <c r="D4" s="51" t="s">
        <v>56</v>
      </c>
    </row>
    <row r="5" spans="1:4" s="38" customFormat="1" ht="24" customHeight="1">
      <c r="A5" s="50" t="s">
        <v>62</v>
      </c>
      <c r="B5" s="52">
        <f>B6+B19</f>
        <v>37982</v>
      </c>
      <c r="C5" s="50" t="s">
        <v>62</v>
      </c>
      <c r="D5" s="53">
        <f>B5</f>
        <v>37982</v>
      </c>
    </row>
    <row r="6" spans="1:4" s="38" customFormat="1" ht="24" customHeight="1">
      <c r="A6" s="54" t="s">
        <v>65</v>
      </c>
      <c r="B6" s="53">
        <f>SUM(B7:B10)</f>
        <v>21500</v>
      </c>
      <c r="C6" s="55" t="s">
        <v>66</v>
      </c>
      <c r="D6" s="53">
        <f>D7+D11+D14+D17</f>
        <v>16982</v>
      </c>
    </row>
    <row r="7" spans="1:4" s="38" customFormat="1" ht="20.100000000000001" customHeight="1">
      <c r="A7" s="56" t="s">
        <v>838</v>
      </c>
      <c r="B7" s="57">
        <v>5000</v>
      </c>
      <c r="C7" s="58" t="s">
        <v>839</v>
      </c>
      <c r="D7" s="57"/>
    </row>
    <row r="8" spans="1:4" s="38" customFormat="1" ht="20.100000000000001" customHeight="1">
      <c r="A8" s="56" t="s">
        <v>840</v>
      </c>
      <c r="B8" s="57"/>
      <c r="C8" s="59" t="s">
        <v>1188</v>
      </c>
      <c r="D8" s="57"/>
    </row>
    <row r="9" spans="1:4" s="38" customFormat="1" ht="20.100000000000001" customHeight="1">
      <c r="A9" s="56" t="s">
        <v>842</v>
      </c>
      <c r="B9" s="57">
        <v>11000</v>
      </c>
      <c r="C9" s="59" t="s">
        <v>1189</v>
      </c>
      <c r="D9" s="57"/>
    </row>
    <row r="10" spans="1:4" s="38" customFormat="1" ht="20.100000000000001" customHeight="1">
      <c r="A10" s="56" t="s">
        <v>844</v>
      </c>
      <c r="B10" s="57">
        <v>5500</v>
      </c>
      <c r="C10" s="59" t="s">
        <v>1190</v>
      </c>
      <c r="D10" s="57"/>
    </row>
    <row r="11" spans="1:4" s="38" customFormat="1" ht="20.100000000000001" customHeight="1">
      <c r="A11" s="60"/>
      <c r="B11" s="61"/>
      <c r="C11" s="58" t="s">
        <v>847</v>
      </c>
      <c r="D11" s="57"/>
    </row>
    <row r="12" spans="1:4" s="38" customFormat="1" ht="20.100000000000001" customHeight="1">
      <c r="A12" s="62"/>
      <c r="B12" s="61"/>
      <c r="C12" s="59" t="s">
        <v>1191</v>
      </c>
      <c r="D12" s="57"/>
    </row>
    <row r="13" spans="1:4" s="38" customFormat="1" ht="20.100000000000001" customHeight="1">
      <c r="A13" s="63"/>
      <c r="B13" s="64"/>
      <c r="C13" s="59" t="s">
        <v>1192</v>
      </c>
      <c r="D13" s="57"/>
    </row>
    <row r="14" spans="1:4" s="38" customFormat="1" ht="20.100000000000001" customHeight="1">
      <c r="A14" s="65"/>
      <c r="B14" s="66"/>
      <c r="C14" s="58" t="s">
        <v>993</v>
      </c>
      <c r="D14" s="57"/>
    </row>
    <row r="15" spans="1:4" s="38" customFormat="1" ht="20.100000000000001" customHeight="1">
      <c r="A15" s="67"/>
      <c r="B15" s="68"/>
      <c r="C15" s="59" t="s">
        <v>1193</v>
      </c>
      <c r="D15" s="57"/>
    </row>
    <row r="16" spans="1:4" s="38" customFormat="1" ht="20.100000000000001" customHeight="1">
      <c r="A16" s="69"/>
      <c r="B16" s="61"/>
      <c r="C16" s="70" t="s">
        <v>1194</v>
      </c>
      <c r="D16" s="57"/>
    </row>
    <row r="17" spans="1:4" s="38" customFormat="1" ht="20.100000000000001" customHeight="1">
      <c r="A17" s="69"/>
      <c r="B17" s="61"/>
      <c r="C17" s="58" t="s">
        <v>852</v>
      </c>
      <c r="D17" s="57">
        <f>SUM(D18)</f>
        <v>16982</v>
      </c>
    </row>
    <row r="18" spans="1:4" s="38" customFormat="1" ht="20.100000000000001" customHeight="1">
      <c r="A18" s="69"/>
      <c r="B18" s="61"/>
      <c r="C18" s="59" t="s">
        <v>1195</v>
      </c>
      <c r="D18" s="57">
        <v>16982</v>
      </c>
    </row>
    <row r="19" spans="1:4" s="38" customFormat="1" ht="20.100000000000001" customHeight="1">
      <c r="A19" s="71" t="s">
        <v>118</v>
      </c>
      <c r="B19" s="72">
        <f>B20</f>
        <v>16482</v>
      </c>
      <c r="C19" s="71" t="s">
        <v>119</v>
      </c>
      <c r="D19" s="53">
        <f>D20</f>
        <v>21000</v>
      </c>
    </row>
    <row r="20" spans="1:4" s="38" customFormat="1" ht="20.100000000000001" customHeight="1">
      <c r="A20" s="56" t="s">
        <v>994</v>
      </c>
      <c r="B20" s="57">
        <v>16482</v>
      </c>
      <c r="C20" s="56" t="s">
        <v>995</v>
      </c>
      <c r="D20" s="57">
        <v>21000</v>
      </c>
    </row>
    <row r="21" spans="1:4" ht="35.1" customHeight="1">
      <c r="A21" s="510" t="s">
        <v>996</v>
      </c>
      <c r="B21" s="510"/>
      <c r="C21" s="510"/>
      <c r="D21" s="510"/>
    </row>
    <row r="22" spans="1:4" ht="22.15" customHeight="1"/>
    <row r="23" spans="1:4" ht="22.15" customHeight="1"/>
  </sheetData>
  <mergeCells count="3">
    <mergeCell ref="A1:B1"/>
    <mergeCell ref="A2:D2"/>
    <mergeCell ref="A21:D21"/>
  </mergeCells>
  <phoneticPr fontId="81" type="noConversion"/>
  <printOptions horizontalCentered="1"/>
  <pageMargins left="0.23622047244094499" right="0.23622047244094499" top="0.511811023622047" bottom="0.31496062992126" header="0.31496062992126" footer="0.31496062992126"/>
  <pageSetup paperSize="9" orientation="portrait" blackAndWhite="1" errors="blank"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A4" sqref="A4:XFD37"/>
    </sheetView>
  </sheetViews>
  <sheetFormatPr defaultRowHeight="13.5"/>
  <cols>
    <col min="1" max="1" width="53.875" style="437" customWidth="1"/>
    <col min="2" max="2" width="25.5" style="439" customWidth="1"/>
    <col min="3" max="16384" width="9" style="437"/>
  </cols>
  <sheetData>
    <row r="1" spans="1:2" s="39" customFormat="1" ht="18.75">
      <c r="A1" s="479" t="s">
        <v>1226</v>
      </c>
      <c r="B1" s="479"/>
    </row>
    <row r="2" spans="1:2" ht="24">
      <c r="A2" s="523" t="s">
        <v>1272</v>
      </c>
      <c r="B2" s="524"/>
    </row>
    <row r="3" spans="1:2">
      <c r="B3" s="438" t="s">
        <v>1227</v>
      </c>
    </row>
    <row r="4" spans="1:2" ht="17.25" customHeight="1">
      <c r="A4" s="453" t="s">
        <v>1228</v>
      </c>
      <c r="B4" s="455" t="s">
        <v>1229</v>
      </c>
    </row>
    <row r="5" spans="1:2" ht="17.25" customHeight="1">
      <c r="A5" s="443" t="s">
        <v>1230</v>
      </c>
      <c r="B5" s="448"/>
    </row>
    <row r="6" spans="1:2" ht="17.25" customHeight="1">
      <c r="A6" s="449" t="s">
        <v>1231</v>
      </c>
      <c r="B6" s="450"/>
    </row>
    <row r="7" spans="1:2" ht="17.25" customHeight="1">
      <c r="A7" s="449" t="s">
        <v>1232</v>
      </c>
      <c r="B7" s="450"/>
    </row>
    <row r="8" spans="1:2" ht="17.25" customHeight="1">
      <c r="A8" s="449" t="s">
        <v>1233</v>
      </c>
      <c r="B8" s="450"/>
    </row>
    <row r="9" spans="1:2" ht="17.25" customHeight="1">
      <c r="A9" s="451" t="s">
        <v>1234</v>
      </c>
      <c r="B9" s="448"/>
    </row>
    <row r="10" spans="1:2" ht="17.25" customHeight="1">
      <c r="A10" s="449" t="s">
        <v>1231</v>
      </c>
      <c r="B10" s="450"/>
    </row>
    <row r="11" spans="1:2" ht="17.25" customHeight="1">
      <c r="A11" s="449" t="s">
        <v>1232</v>
      </c>
      <c r="B11" s="450"/>
    </row>
    <row r="12" spans="1:2" ht="17.25" customHeight="1">
      <c r="A12" s="449" t="s">
        <v>1233</v>
      </c>
      <c r="B12" s="450"/>
    </row>
    <row r="13" spans="1:2" ht="17.25" customHeight="1">
      <c r="A13" s="443" t="s">
        <v>1235</v>
      </c>
      <c r="B13" s="448"/>
    </row>
    <row r="14" spans="1:2" ht="17.25" customHeight="1">
      <c r="A14" s="449" t="s">
        <v>1231</v>
      </c>
      <c r="B14" s="450"/>
    </row>
    <row r="15" spans="1:2" ht="17.25" customHeight="1">
      <c r="A15" s="449" t="s">
        <v>1232</v>
      </c>
      <c r="B15" s="450"/>
    </row>
    <row r="16" spans="1:2" ht="17.25" customHeight="1">
      <c r="A16" s="449" t="s">
        <v>1233</v>
      </c>
      <c r="B16" s="450"/>
    </row>
    <row r="17" spans="1:2" ht="17.25" customHeight="1">
      <c r="A17" s="443" t="s">
        <v>1236</v>
      </c>
      <c r="B17" s="448"/>
    </row>
    <row r="18" spans="1:2" ht="17.25" customHeight="1">
      <c r="A18" s="449" t="s">
        <v>1231</v>
      </c>
      <c r="B18" s="450"/>
    </row>
    <row r="19" spans="1:2" ht="17.25" customHeight="1">
      <c r="A19" s="449" t="s">
        <v>1232</v>
      </c>
      <c r="B19" s="450"/>
    </row>
    <row r="20" spans="1:2" ht="17.25" customHeight="1">
      <c r="A20" s="449" t="s">
        <v>1233</v>
      </c>
      <c r="B20" s="450"/>
    </row>
    <row r="21" spans="1:2" ht="17.25" customHeight="1">
      <c r="A21" s="443" t="s">
        <v>1237</v>
      </c>
      <c r="B21" s="448"/>
    </row>
    <row r="22" spans="1:2" ht="17.25" customHeight="1">
      <c r="A22" s="449" t="s">
        <v>1231</v>
      </c>
      <c r="B22" s="450"/>
    </row>
    <row r="23" spans="1:2" ht="17.25" customHeight="1">
      <c r="A23" s="449" t="s">
        <v>1232</v>
      </c>
      <c r="B23" s="450"/>
    </row>
    <row r="24" spans="1:2" ht="17.25" customHeight="1">
      <c r="A24" s="449" t="s">
        <v>1233</v>
      </c>
      <c r="B24" s="450"/>
    </row>
    <row r="25" spans="1:2" ht="17.25" customHeight="1">
      <c r="A25" s="443" t="s">
        <v>1238</v>
      </c>
      <c r="B25" s="448"/>
    </row>
    <row r="26" spans="1:2" ht="17.25" customHeight="1">
      <c r="A26" s="449" t="s">
        <v>1231</v>
      </c>
      <c r="B26" s="450"/>
    </row>
    <row r="27" spans="1:2" ht="17.25" customHeight="1">
      <c r="A27" s="449" t="s">
        <v>1232</v>
      </c>
      <c r="B27" s="450"/>
    </row>
    <row r="28" spans="1:2" ht="17.25" customHeight="1">
      <c r="A28" s="449" t="s">
        <v>1233</v>
      </c>
      <c r="B28" s="450"/>
    </row>
    <row r="29" spans="1:2" ht="17.25" customHeight="1">
      <c r="A29" s="443" t="s">
        <v>1239</v>
      </c>
      <c r="B29" s="448"/>
    </row>
    <row r="30" spans="1:2" ht="17.25" customHeight="1">
      <c r="A30" s="449" t="s">
        <v>1231</v>
      </c>
      <c r="B30" s="450"/>
    </row>
    <row r="31" spans="1:2" ht="17.25" customHeight="1">
      <c r="A31" s="449" t="s">
        <v>1232</v>
      </c>
      <c r="B31" s="450"/>
    </row>
    <row r="32" spans="1:2" ht="17.25" customHeight="1">
      <c r="A32" s="449" t="s">
        <v>1233</v>
      </c>
      <c r="B32" s="450"/>
    </row>
    <row r="33" spans="1:2" ht="17.25" customHeight="1">
      <c r="A33" s="445"/>
      <c r="B33" s="452"/>
    </row>
    <row r="34" spans="1:2" ht="17.25" customHeight="1">
      <c r="A34" s="447" t="s">
        <v>1240</v>
      </c>
      <c r="B34" s="448"/>
    </row>
    <row r="35" spans="1:2" ht="17.25" customHeight="1">
      <c r="A35" s="449" t="s">
        <v>1231</v>
      </c>
      <c r="B35" s="450"/>
    </row>
    <row r="36" spans="1:2" ht="17.25" customHeight="1">
      <c r="A36" s="449" t="s">
        <v>1232</v>
      </c>
      <c r="B36" s="450"/>
    </row>
    <row r="37" spans="1:2" ht="17.25" customHeight="1">
      <c r="A37" s="449" t="s">
        <v>1233</v>
      </c>
      <c r="B37" s="450"/>
    </row>
    <row r="38" spans="1:2" ht="19.5" customHeight="1">
      <c r="A38" s="511" t="s">
        <v>1276</v>
      </c>
      <c r="B38" s="511"/>
    </row>
  </sheetData>
  <mergeCells count="3">
    <mergeCell ref="A1:B1"/>
    <mergeCell ref="A2:B2"/>
    <mergeCell ref="A38:B38"/>
  </mergeCells>
  <phoneticPr fontId="81" type="noConversion"/>
  <pageMargins left="0.70866141732283472" right="0.70866141732283472" top="0.74803149606299213" bottom="0.74803149606299213" header="0.31496062992125984" footer="0.31496062992125984"/>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7" sqref="A7"/>
    </sheetView>
  </sheetViews>
  <sheetFormatPr defaultRowHeight="13.5"/>
  <cols>
    <col min="1" max="1" width="54.875" style="437" customWidth="1"/>
    <col min="2" max="2" width="17.625" style="437" customWidth="1"/>
    <col min="3" max="16384" width="9" style="437"/>
  </cols>
  <sheetData>
    <row r="1" spans="1:2" ht="18.75">
      <c r="A1" s="479" t="s">
        <v>1241</v>
      </c>
      <c r="B1" s="479"/>
    </row>
    <row r="2" spans="1:2" ht="24">
      <c r="A2" s="523" t="s">
        <v>1273</v>
      </c>
      <c r="B2" s="524"/>
    </row>
    <row r="3" spans="1:2">
      <c r="A3" s="440"/>
      <c r="B3" s="438" t="s">
        <v>1227</v>
      </c>
    </row>
    <row r="4" spans="1:2" s="454" customFormat="1" ht="21.75" customHeight="1">
      <c r="A4" s="453" t="s">
        <v>1228</v>
      </c>
      <c r="B4" s="453" t="s">
        <v>1229</v>
      </c>
    </row>
    <row r="5" spans="1:2" ht="21.75" customHeight="1">
      <c r="A5" s="443" t="s">
        <v>1242</v>
      </c>
      <c r="B5" s="444"/>
    </row>
    <row r="6" spans="1:2" ht="21.75" customHeight="1">
      <c r="A6" s="445" t="s">
        <v>1243</v>
      </c>
      <c r="B6" s="446"/>
    </row>
    <row r="7" spans="1:2" ht="21.75" customHeight="1">
      <c r="A7" s="443" t="s">
        <v>1244</v>
      </c>
      <c r="B7" s="444"/>
    </row>
    <row r="8" spans="1:2" ht="21.75" customHeight="1">
      <c r="A8" s="445" t="s">
        <v>1243</v>
      </c>
      <c r="B8" s="446"/>
    </row>
    <row r="9" spans="1:2" ht="21.75" customHeight="1">
      <c r="A9" s="443" t="s">
        <v>1245</v>
      </c>
      <c r="B9" s="444"/>
    </row>
    <row r="10" spans="1:2" ht="21.75" customHeight="1">
      <c r="A10" s="445" t="s">
        <v>1243</v>
      </c>
      <c r="B10" s="446"/>
    </row>
    <row r="11" spans="1:2" ht="21.75" customHeight="1">
      <c r="A11" s="443" t="s">
        <v>1246</v>
      </c>
      <c r="B11" s="444"/>
    </row>
    <row r="12" spans="1:2" ht="21.75" customHeight="1">
      <c r="A12" s="445" t="s">
        <v>1247</v>
      </c>
      <c r="B12" s="446"/>
    </row>
    <row r="13" spans="1:2" ht="21.75" customHeight="1">
      <c r="A13" s="443" t="s">
        <v>1248</v>
      </c>
      <c r="B13" s="444"/>
    </row>
    <row r="14" spans="1:2" ht="21.75" customHeight="1">
      <c r="A14" s="445" t="s">
        <v>1247</v>
      </c>
      <c r="B14" s="446"/>
    </row>
    <row r="15" spans="1:2" ht="21.75" customHeight="1">
      <c r="A15" s="443" t="s">
        <v>1249</v>
      </c>
      <c r="B15" s="444"/>
    </row>
    <row r="16" spans="1:2" ht="21.75" customHeight="1">
      <c r="A16" s="445" t="s">
        <v>1250</v>
      </c>
      <c r="B16" s="446"/>
    </row>
    <row r="17" spans="1:2" ht="21.75" customHeight="1">
      <c r="A17" s="443" t="s">
        <v>1251</v>
      </c>
      <c r="B17" s="444"/>
    </row>
    <row r="18" spans="1:2" ht="21.75" customHeight="1">
      <c r="A18" s="445" t="s">
        <v>1252</v>
      </c>
      <c r="B18" s="446"/>
    </row>
    <row r="19" spans="1:2" ht="21.75" customHeight="1">
      <c r="A19" s="445"/>
      <c r="B19" s="446"/>
    </row>
    <row r="20" spans="1:2" ht="21.75" customHeight="1">
      <c r="A20" s="447" t="s">
        <v>1253</v>
      </c>
      <c r="B20" s="444"/>
    </row>
    <row r="21" spans="1:2" ht="21.75" customHeight="1">
      <c r="A21" s="442" t="s">
        <v>1254</v>
      </c>
      <c r="B21" s="446"/>
    </row>
    <row r="22" spans="1:2">
      <c r="A22" s="512" t="s">
        <v>1276</v>
      </c>
      <c r="B22" s="512"/>
    </row>
  </sheetData>
  <mergeCells count="3">
    <mergeCell ref="A1:B1"/>
    <mergeCell ref="A2:B2"/>
    <mergeCell ref="A22:B22"/>
  </mergeCells>
  <phoneticPr fontId="81"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8" workbookViewId="0">
      <selection activeCell="A16" sqref="A16"/>
    </sheetView>
  </sheetViews>
  <sheetFormatPr defaultRowHeight="13.5"/>
  <cols>
    <col min="1" max="1" width="55.375" style="441" customWidth="1"/>
    <col min="2" max="2" width="24" style="441" customWidth="1"/>
    <col min="3" max="16384" width="9" style="441"/>
  </cols>
  <sheetData>
    <row r="1" spans="1:2" ht="18.75">
      <c r="A1" s="479" t="s">
        <v>1255</v>
      </c>
      <c r="B1" s="479"/>
    </row>
    <row r="2" spans="1:2" ht="24">
      <c r="A2" s="525" t="s">
        <v>1274</v>
      </c>
      <c r="B2" s="526"/>
    </row>
    <row r="3" spans="1:2">
      <c r="A3" s="440"/>
      <c r="B3" s="438" t="s">
        <v>1227</v>
      </c>
    </row>
    <row r="4" spans="1:2" s="437" customFormat="1" ht="22.5" customHeight="1">
      <c r="A4" s="453" t="s">
        <v>1228</v>
      </c>
      <c r="B4" s="453" t="s">
        <v>1229</v>
      </c>
    </row>
    <row r="5" spans="1:2" s="437" customFormat="1" ht="22.5" customHeight="1">
      <c r="A5" s="445" t="s">
        <v>1256</v>
      </c>
      <c r="B5" s="446"/>
    </row>
    <row r="6" spans="1:2" s="437" customFormat="1" ht="22.5" customHeight="1">
      <c r="A6" s="445" t="s">
        <v>1257</v>
      </c>
      <c r="B6" s="446"/>
    </row>
    <row r="7" spans="1:2" s="437" customFormat="1" ht="22.5" customHeight="1">
      <c r="A7" s="445" t="s">
        <v>1258</v>
      </c>
      <c r="B7" s="446"/>
    </row>
    <row r="8" spans="1:2" s="437" customFormat="1" ht="22.5" customHeight="1">
      <c r="A8" s="445" t="s">
        <v>1259</v>
      </c>
      <c r="B8" s="446"/>
    </row>
    <row r="9" spans="1:2" s="437" customFormat="1" ht="22.5" customHeight="1">
      <c r="A9" s="445" t="s">
        <v>1260</v>
      </c>
      <c r="B9" s="446"/>
    </row>
    <row r="10" spans="1:2" s="437" customFormat="1" ht="22.5" customHeight="1">
      <c r="A10" s="445" t="s">
        <v>1261</v>
      </c>
      <c r="B10" s="446"/>
    </row>
    <row r="11" spans="1:2" s="437" customFormat="1" ht="22.5" customHeight="1">
      <c r="A11" s="445" t="s">
        <v>1262</v>
      </c>
      <c r="B11" s="446"/>
    </row>
    <row r="12" spans="1:2" s="437" customFormat="1" ht="22.5" customHeight="1">
      <c r="A12" s="445" t="s">
        <v>1263</v>
      </c>
      <c r="B12" s="446"/>
    </row>
    <row r="13" spans="1:2" s="437" customFormat="1" ht="22.5" customHeight="1">
      <c r="A13" s="445" t="s">
        <v>1264</v>
      </c>
      <c r="B13" s="446"/>
    </row>
    <row r="14" spans="1:2" s="437" customFormat="1" ht="22.5" customHeight="1">
      <c r="A14" s="445" t="s">
        <v>1265</v>
      </c>
      <c r="B14" s="446"/>
    </row>
    <row r="15" spans="1:2" s="437" customFormat="1" ht="22.5" customHeight="1">
      <c r="A15" s="445" t="s">
        <v>1266</v>
      </c>
      <c r="B15" s="446"/>
    </row>
    <row r="16" spans="1:2" s="437" customFormat="1" ht="22.5" customHeight="1">
      <c r="A16" s="445" t="s">
        <v>1267</v>
      </c>
      <c r="B16" s="446"/>
    </row>
    <row r="17" spans="1:2" s="437" customFormat="1" ht="22.5" customHeight="1">
      <c r="A17" s="445" t="s">
        <v>1268</v>
      </c>
      <c r="B17" s="446"/>
    </row>
    <row r="18" spans="1:2" s="437" customFormat="1" ht="22.5" customHeight="1">
      <c r="A18" s="445" t="s">
        <v>1269</v>
      </c>
      <c r="B18" s="446"/>
    </row>
    <row r="19" spans="1:2" s="437" customFormat="1" ht="22.5" customHeight="1">
      <c r="A19" s="445"/>
      <c r="B19" s="446"/>
    </row>
    <row r="20" spans="1:2" s="437" customFormat="1" ht="22.5" customHeight="1">
      <c r="A20" s="442" t="s">
        <v>1270</v>
      </c>
      <c r="B20" s="446"/>
    </row>
    <row r="21" spans="1:2" s="437" customFormat="1" ht="22.5" customHeight="1">
      <c r="A21" s="442" t="s">
        <v>1271</v>
      </c>
      <c r="B21" s="446"/>
    </row>
    <row r="22" spans="1:2">
      <c r="A22" s="512" t="s">
        <v>1276</v>
      </c>
      <c r="B22" s="512"/>
    </row>
  </sheetData>
  <mergeCells count="3">
    <mergeCell ref="A1:B1"/>
    <mergeCell ref="A2:B2"/>
    <mergeCell ref="A22:B22"/>
  </mergeCells>
  <phoneticPr fontId="81"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9"/>
  <sheetViews>
    <sheetView zoomScale="115" zoomScaleNormal="115" workbookViewId="0">
      <pane ySplit="6" topLeftCell="A7" activePane="bottomLeft" state="frozen"/>
      <selection pane="bottomLeft" sqref="A1:B1"/>
    </sheetView>
  </sheetViews>
  <sheetFormatPr defaultColWidth="10" defaultRowHeight="13.5"/>
  <cols>
    <col min="1" max="1" width="18.375" style="20" customWidth="1"/>
    <col min="2" max="7" width="11.375" style="20" customWidth="1"/>
    <col min="8" max="9" width="9.75" style="20" customWidth="1"/>
    <col min="10" max="16384" width="10" style="20"/>
  </cols>
  <sheetData>
    <row r="1" spans="1:7" s="18" customFormat="1" ht="27.2" customHeight="1">
      <c r="A1" s="462" t="s">
        <v>1279</v>
      </c>
      <c r="B1" s="462"/>
    </row>
    <row r="2" spans="1:7" s="19" customFormat="1" ht="28.7" customHeight="1">
      <c r="A2" s="515" t="s">
        <v>997</v>
      </c>
      <c r="B2" s="515"/>
      <c r="C2" s="515"/>
      <c r="D2" s="515"/>
      <c r="E2" s="515"/>
      <c r="F2" s="515"/>
      <c r="G2" s="515"/>
    </row>
    <row r="3" spans="1:7" ht="14.25" customHeight="1">
      <c r="A3" s="28"/>
      <c r="B3" s="28"/>
      <c r="G3" s="22" t="s">
        <v>998</v>
      </c>
    </row>
    <row r="4" spans="1:7" ht="14.25" customHeight="1">
      <c r="A4" s="514" t="s">
        <v>999</v>
      </c>
      <c r="B4" s="514" t="s">
        <v>1000</v>
      </c>
      <c r="C4" s="514"/>
      <c r="D4" s="514"/>
      <c r="E4" s="514" t="s">
        <v>1001</v>
      </c>
      <c r="F4" s="514"/>
      <c r="G4" s="514"/>
    </row>
    <row r="5" spans="1:7" ht="14.25" customHeight="1">
      <c r="A5" s="514"/>
      <c r="B5" s="35"/>
      <c r="C5" s="34" t="s">
        <v>1002</v>
      </c>
      <c r="D5" s="34" t="s">
        <v>1003</v>
      </c>
      <c r="E5" s="35"/>
      <c r="F5" s="34" t="s">
        <v>1002</v>
      </c>
      <c r="G5" s="34" t="s">
        <v>1003</v>
      </c>
    </row>
    <row r="6" spans="1:7" ht="13.5" customHeight="1">
      <c r="A6" s="34" t="s">
        <v>1004</v>
      </c>
      <c r="B6" s="34" t="s">
        <v>1005</v>
      </c>
      <c r="C6" s="34" t="s">
        <v>1006</v>
      </c>
      <c r="D6" s="34" t="s">
        <v>1007</v>
      </c>
      <c r="E6" s="34" t="s">
        <v>1008</v>
      </c>
      <c r="F6" s="34" t="s">
        <v>1009</v>
      </c>
      <c r="G6" s="34" t="s">
        <v>1010</v>
      </c>
    </row>
    <row r="7" spans="1:7" ht="13.5" customHeight="1">
      <c r="A7" s="36" t="s">
        <v>1011</v>
      </c>
      <c r="B7" s="37">
        <f>SUM(C7:D7)</f>
        <v>127.1</v>
      </c>
      <c r="C7" s="37">
        <v>52.4</v>
      </c>
      <c r="D7" s="37">
        <v>74.7</v>
      </c>
      <c r="E7" s="37">
        <f>SUM(F7:G7)</f>
        <v>127</v>
      </c>
      <c r="F7" s="37">
        <v>52.3</v>
      </c>
      <c r="G7" s="37">
        <v>74.7</v>
      </c>
    </row>
    <row r="8" spans="1:7">
      <c r="A8" s="516" t="s">
        <v>1012</v>
      </c>
      <c r="B8" s="516"/>
      <c r="C8" s="516"/>
      <c r="D8" s="516"/>
      <c r="E8" s="516"/>
      <c r="F8" s="516"/>
      <c r="G8" s="516"/>
    </row>
    <row r="9" spans="1:7">
      <c r="A9" s="513" t="s">
        <v>1013</v>
      </c>
      <c r="B9" s="513"/>
      <c r="C9" s="513"/>
      <c r="D9" s="513"/>
      <c r="E9" s="513"/>
      <c r="F9" s="513"/>
      <c r="G9" s="513"/>
    </row>
  </sheetData>
  <mergeCells count="7">
    <mergeCell ref="A9:G9"/>
    <mergeCell ref="A4:A5"/>
    <mergeCell ref="A1:B1"/>
    <mergeCell ref="A2:G2"/>
    <mergeCell ref="B4:D4"/>
    <mergeCell ref="E4:G4"/>
    <mergeCell ref="A8:G8"/>
  </mergeCells>
  <phoneticPr fontId="81" type="noConversion"/>
  <printOptions horizontalCentered="1"/>
  <pageMargins left="0.39370078740157499" right="0.39370078740157499" top="0.39370078740157499" bottom="0.39370078740157499" header="0" footer="0"/>
  <pageSetup paperSize="9"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
  <sheetViews>
    <sheetView workbookViewId="0">
      <selection activeCell="G7" sqref="G7"/>
    </sheetView>
  </sheetViews>
  <sheetFormatPr defaultColWidth="10" defaultRowHeight="13.5"/>
  <cols>
    <col min="1" max="1" width="54.75" style="20" customWidth="1"/>
    <col min="2" max="3" width="21.125" style="20" customWidth="1"/>
    <col min="4" max="16384" width="10" style="20"/>
  </cols>
  <sheetData>
    <row r="1" spans="1:3" s="32" customFormat="1" ht="26.25" customHeight="1">
      <c r="A1" s="29" t="s">
        <v>1280</v>
      </c>
    </row>
    <row r="2" spans="1:3" s="19" customFormat="1" ht="28.7" customHeight="1">
      <c r="A2" s="515" t="s">
        <v>1014</v>
      </c>
      <c r="B2" s="515"/>
      <c r="C2" s="515"/>
    </row>
    <row r="3" spans="1:3" ht="14.25" customHeight="1">
      <c r="A3" s="28"/>
      <c r="B3" s="28"/>
      <c r="C3" s="22" t="s">
        <v>998</v>
      </c>
    </row>
    <row r="4" spans="1:3" ht="46.5" customHeight="1">
      <c r="A4" s="23" t="s">
        <v>1015</v>
      </c>
      <c r="B4" s="23" t="s">
        <v>56</v>
      </c>
      <c r="C4" s="23" t="s">
        <v>4</v>
      </c>
    </row>
    <row r="5" spans="1:3" ht="56.25" customHeight="1">
      <c r="A5" s="30" t="s">
        <v>1016</v>
      </c>
      <c r="B5" s="31">
        <v>47.4</v>
      </c>
      <c r="C5" s="31">
        <v>47.4</v>
      </c>
    </row>
    <row r="6" spans="1:3" ht="56.25" customHeight="1">
      <c r="A6" s="30" t="s">
        <v>1017</v>
      </c>
      <c r="B6" s="31">
        <v>52.4</v>
      </c>
      <c r="C6" s="31">
        <v>52.4</v>
      </c>
    </row>
    <row r="7" spans="1:3" ht="56.25" customHeight="1">
      <c r="A7" s="30" t="s">
        <v>1018</v>
      </c>
      <c r="B7" s="31">
        <v>22.4</v>
      </c>
      <c r="C7" s="31">
        <v>22.4</v>
      </c>
    </row>
    <row r="8" spans="1:3" ht="56.25" customHeight="1">
      <c r="A8" s="30" t="s">
        <v>1019</v>
      </c>
      <c r="B8" s="31">
        <v>0</v>
      </c>
      <c r="C8" s="31">
        <v>0</v>
      </c>
    </row>
    <row r="9" spans="1:3" ht="56.25" customHeight="1">
      <c r="A9" s="30" t="s">
        <v>1020</v>
      </c>
      <c r="B9" s="31">
        <v>22.4</v>
      </c>
      <c r="C9" s="31">
        <v>22.4</v>
      </c>
    </row>
    <row r="10" spans="1:3" ht="56.25" customHeight="1">
      <c r="A10" s="30" t="s">
        <v>1021</v>
      </c>
      <c r="B10" s="33">
        <v>17.399999999999999</v>
      </c>
      <c r="C10" s="33">
        <v>17.399999999999999</v>
      </c>
    </row>
    <row r="11" spans="1:3" ht="56.25" customHeight="1">
      <c r="A11" s="30" t="s">
        <v>1022</v>
      </c>
      <c r="B11" s="31">
        <v>52.3</v>
      </c>
      <c r="C11" s="31">
        <v>52.3</v>
      </c>
    </row>
    <row r="12" spans="1:3" ht="56.25" customHeight="1">
      <c r="A12" s="30" t="s">
        <v>1023</v>
      </c>
      <c r="B12" s="31"/>
      <c r="C12" s="31"/>
    </row>
    <row r="13" spans="1:3" ht="56.25" customHeight="1">
      <c r="A13" s="30" t="s">
        <v>1024</v>
      </c>
      <c r="B13" s="31"/>
      <c r="C13" s="31"/>
    </row>
    <row r="14" spans="1:3" ht="38.25" customHeight="1">
      <c r="A14" s="513" t="s">
        <v>1025</v>
      </c>
      <c r="B14" s="513"/>
      <c r="C14" s="513"/>
    </row>
  </sheetData>
  <mergeCells count="2">
    <mergeCell ref="A2:C2"/>
    <mergeCell ref="A14:C14"/>
  </mergeCells>
  <phoneticPr fontId="81" type="noConversion"/>
  <printOptions horizontalCentered="1"/>
  <pageMargins left="0.39370078740157499" right="0.39370078740157499" top="0.511811023622047" bottom="0.39370078740157499" header="0" footer="0"/>
  <pageSetup paperSize="9" orientation="portrait"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
  <sheetViews>
    <sheetView workbookViewId="0">
      <selection activeCell="F5" sqref="F5"/>
    </sheetView>
  </sheetViews>
  <sheetFormatPr defaultColWidth="10" defaultRowHeight="13.5"/>
  <cols>
    <col min="1" max="1" width="49" style="20" customWidth="1"/>
    <col min="2" max="3" width="19.25" style="20" customWidth="1"/>
    <col min="4" max="4" width="9.75" style="20" customWidth="1"/>
    <col min="5" max="16384" width="10" style="20"/>
  </cols>
  <sheetData>
    <row r="1" spans="1:3" s="18" customFormat="1" ht="18" customHeight="1">
      <c r="A1" s="29" t="s">
        <v>1281</v>
      </c>
    </row>
    <row r="2" spans="1:3" s="19" customFormat="1" ht="48" customHeight="1">
      <c r="A2" s="515" t="s">
        <v>1026</v>
      </c>
      <c r="B2" s="515"/>
      <c r="C2" s="515"/>
    </row>
    <row r="3" spans="1:3" ht="33" customHeight="1">
      <c r="A3" s="28"/>
      <c r="B3" s="28"/>
      <c r="C3" s="22" t="s">
        <v>998</v>
      </c>
    </row>
    <row r="4" spans="1:3" ht="66.75" customHeight="1">
      <c r="A4" s="23" t="s">
        <v>1015</v>
      </c>
      <c r="B4" s="23" t="s">
        <v>56</v>
      </c>
      <c r="C4" s="23" t="s">
        <v>4</v>
      </c>
    </row>
    <row r="5" spans="1:3" ht="58.5" customHeight="1">
      <c r="A5" s="30" t="s">
        <v>1027</v>
      </c>
      <c r="B5" s="31">
        <v>47.7</v>
      </c>
      <c r="C5" s="31">
        <v>47.7</v>
      </c>
    </row>
    <row r="6" spans="1:3" ht="58.5" customHeight="1">
      <c r="A6" s="30" t="s">
        <v>1028</v>
      </c>
      <c r="B6" s="31">
        <v>74.7</v>
      </c>
      <c r="C6" s="31">
        <v>74.7</v>
      </c>
    </row>
    <row r="7" spans="1:3" ht="58.5" customHeight="1">
      <c r="A7" s="30" t="s">
        <v>1029</v>
      </c>
      <c r="B7" s="31">
        <v>27.8</v>
      </c>
      <c r="C7" s="31">
        <v>27.8</v>
      </c>
    </row>
    <row r="8" spans="1:3" ht="58.5" customHeight="1">
      <c r="A8" s="30" t="s">
        <v>1030</v>
      </c>
      <c r="B8" s="31">
        <v>0.8</v>
      </c>
      <c r="C8" s="31">
        <v>0.8</v>
      </c>
    </row>
    <row r="9" spans="1:3" ht="58.5" customHeight="1">
      <c r="A9" s="30" t="s">
        <v>1031</v>
      </c>
      <c r="B9" s="31">
        <v>74.7</v>
      </c>
      <c r="C9" s="31">
        <v>74.7</v>
      </c>
    </row>
    <row r="10" spans="1:3" ht="58.5" customHeight="1">
      <c r="A10" s="30" t="s">
        <v>1032</v>
      </c>
      <c r="B10" s="31"/>
      <c r="C10" s="31"/>
    </row>
    <row r="11" spans="1:3" ht="58.5" customHeight="1">
      <c r="A11" s="30" t="s">
        <v>1033</v>
      </c>
      <c r="B11" s="31"/>
      <c r="C11" s="31"/>
    </row>
    <row r="12" spans="1:3" ht="45.75" customHeight="1">
      <c r="A12" s="513" t="s">
        <v>1034</v>
      </c>
      <c r="B12" s="513"/>
      <c r="C12" s="513"/>
    </row>
  </sheetData>
  <mergeCells count="2">
    <mergeCell ref="A2:C2"/>
    <mergeCell ref="A12:C12"/>
  </mergeCells>
  <phoneticPr fontId="81" type="noConversion"/>
  <printOptions horizontalCentered="1"/>
  <pageMargins left="0.39370078740157499" right="0.39370078740157499" top="0.511811023622047" bottom="0.39370078740157499" header="0" footer="0"/>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showZeros="0" topLeftCell="A19" zoomScaleNormal="100" workbookViewId="0">
      <selection activeCell="J3" sqref="J1:J1048576"/>
    </sheetView>
  </sheetViews>
  <sheetFormatPr defaultColWidth="9" defaultRowHeight="21.95" customHeight="1"/>
  <cols>
    <col min="1" max="1" width="27" style="274" customWidth="1"/>
    <col min="2" max="4" width="11.875" style="274" customWidth="1"/>
    <col min="5" max="5" width="12.125" style="274" customWidth="1"/>
    <col min="6" max="6" width="9.875" style="275" customWidth="1"/>
    <col min="7" max="7" width="12.5" style="274" customWidth="1"/>
    <col min="8" max="8" width="31.125" style="274" customWidth="1"/>
    <col min="9" max="9" width="11.875" style="274" customWidth="1"/>
    <col min="10" max="10" width="11.875" style="276" customWidth="1"/>
    <col min="11" max="11" width="11.875" style="277" customWidth="1"/>
    <col min="12" max="12" width="12.125" style="274" customWidth="1"/>
    <col min="13" max="13" width="9.25" style="275" customWidth="1"/>
    <col min="14" max="14" width="11.75" style="278" customWidth="1"/>
    <col min="15" max="15" width="17" style="274" hidden="1" customWidth="1"/>
    <col min="16" max="16" width="0" style="274" hidden="1" customWidth="1"/>
    <col min="17" max="17" width="0" style="278" hidden="1" customWidth="1"/>
    <col min="18" max="240" width="9" style="274"/>
    <col min="241" max="241" width="4.875" style="274" customWidth="1"/>
    <col min="242" max="242" width="30.625" style="274" customWidth="1"/>
    <col min="243" max="243" width="17" style="274" customWidth="1"/>
    <col min="244" max="244" width="13.5" style="274" customWidth="1"/>
    <col min="245" max="245" width="32.125" style="274" customWidth="1"/>
    <col min="246" max="246" width="15.5" style="274" customWidth="1"/>
    <col min="247" max="247" width="12.25" style="274" customWidth="1"/>
    <col min="248" max="496" width="9" style="274"/>
    <col min="497" max="497" width="4.875" style="274" customWidth="1"/>
    <col min="498" max="498" width="30.625" style="274" customWidth="1"/>
    <col min="499" max="499" width="17" style="274" customWidth="1"/>
    <col min="500" max="500" width="13.5" style="274" customWidth="1"/>
    <col min="501" max="501" width="32.125" style="274" customWidth="1"/>
    <col min="502" max="502" width="15.5" style="274" customWidth="1"/>
    <col min="503" max="503" width="12.25" style="274" customWidth="1"/>
    <col min="504" max="752" width="9" style="274"/>
    <col min="753" max="753" width="4.875" style="274" customWidth="1"/>
    <col min="754" max="754" width="30.625" style="274" customWidth="1"/>
    <col min="755" max="755" width="17" style="274" customWidth="1"/>
    <col min="756" max="756" width="13.5" style="274" customWidth="1"/>
    <col min="757" max="757" width="32.125" style="274" customWidth="1"/>
    <col min="758" max="758" width="15.5" style="274" customWidth="1"/>
    <col min="759" max="759" width="12.25" style="274" customWidth="1"/>
    <col min="760" max="1008" width="9" style="274"/>
    <col min="1009" max="1009" width="4.875" style="274" customWidth="1"/>
    <col min="1010" max="1010" width="30.625" style="274" customWidth="1"/>
    <col min="1011" max="1011" width="17" style="274" customWidth="1"/>
    <col min="1012" max="1012" width="13.5" style="274" customWidth="1"/>
    <col min="1013" max="1013" width="32.125" style="274" customWidth="1"/>
    <col min="1014" max="1014" width="15.5" style="274" customWidth="1"/>
    <col min="1015" max="1015" width="12.25" style="274" customWidth="1"/>
    <col min="1016" max="1264" width="9" style="274"/>
    <col min="1265" max="1265" width="4.875" style="274" customWidth="1"/>
    <col min="1266" max="1266" width="30.625" style="274" customWidth="1"/>
    <col min="1267" max="1267" width="17" style="274" customWidth="1"/>
    <col min="1268" max="1268" width="13.5" style="274" customWidth="1"/>
    <col min="1269" max="1269" width="32.125" style="274" customWidth="1"/>
    <col min="1270" max="1270" width="15.5" style="274" customWidth="1"/>
    <col min="1271" max="1271" width="12.25" style="274" customWidth="1"/>
    <col min="1272" max="1520" width="9" style="274"/>
    <col min="1521" max="1521" width="4.875" style="274" customWidth="1"/>
    <col min="1522" max="1522" width="30.625" style="274" customWidth="1"/>
    <col min="1523" max="1523" width="17" style="274" customWidth="1"/>
    <col min="1524" max="1524" width="13.5" style="274" customWidth="1"/>
    <col min="1525" max="1525" width="32.125" style="274" customWidth="1"/>
    <col min="1526" max="1526" width="15.5" style="274" customWidth="1"/>
    <col min="1527" max="1527" width="12.25" style="274" customWidth="1"/>
    <col min="1528" max="1776" width="9" style="274"/>
    <col min="1777" max="1777" width="4.875" style="274" customWidth="1"/>
    <col min="1778" max="1778" width="30.625" style="274" customWidth="1"/>
    <col min="1779" max="1779" width="17" style="274" customWidth="1"/>
    <col min="1780" max="1780" width="13.5" style="274" customWidth="1"/>
    <col min="1781" max="1781" width="32.125" style="274" customWidth="1"/>
    <col min="1782" max="1782" width="15.5" style="274" customWidth="1"/>
    <col min="1783" max="1783" width="12.25" style="274" customWidth="1"/>
    <col min="1784" max="2032" width="9" style="274"/>
    <col min="2033" max="2033" width="4.875" style="274" customWidth="1"/>
    <col min="2034" max="2034" width="30.625" style="274" customWidth="1"/>
    <col min="2035" max="2035" width="17" style="274" customWidth="1"/>
    <col min="2036" max="2036" width="13.5" style="274" customWidth="1"/>
    <col min="2037" max="2037" width="32.125" style="274" customWidth="1"/>
    <col min="2038" max="2038" width="15.5" style="274" customWidth="1"/>
    <col min="2039" max="2039" width="12.25" style="274" customWidth="1"/>
    <col min="2040" max="2288" width="9" style="274"/>
    <col min="2289" max="2289" width="4.875" style="274" customWidth="1"/>
    <col min="2290" max="2290" width="30.625" style="274" customWidth="1"/>
    <col min="2291" max="2291" width="17" style="274" customWidth="1"/>
    <col min="2292" max="2292" width="13.5" style="274" customWidth="1"/>
    <col min="2293" max="2293" width="32.125" style="274" customWidth="1"/>
    <col min="2294" max="2294" width="15.5" style="274" customWidth="1"/>
    <col min="2295" max="2295" width="12.25" style="274" customWidth="1"/>
    <col min="2296" max="2544" width="9" style="274"/>
    <col min="2545" max="2545" width="4.875" style="274" customWidth="1"/>
    <col min="2546" max="2546" width="30.625" style="274" customWidth="1"/>
    <col min="2547" max="2547" width="17" style="274" customWidth="1"/>
    <col min="2548" max="2548" width="13.5" style="274" customWidth="1"/>
    <col min="2549" max="2549" width="32.125" style="274" customWidth="1"/>
    <col min="2550" max="2550" width="15.5" style="274" customWidth="1"/>
    <col min="2551" max="2551" width="12.25" style="274" customWidth="1"/>
    <col min="2552" max="2800" width="9" style="274"/>
    <col min="2801" max="2801" width="4.875" style="274" customWidth="1"/>
    <col min="2802" max="2802" width="30.625" style="274" customWidth="1"/>
    <col min="2803" max="2803" width="17" style="274" customWidth="1"/>
    <col min="2804" max="2804" width="13.5" style="274" customWidth="1"/>
    <col min="2805" max="2805" width="32.125" style="274" customWidth="1"/>
    <col min="2806" max="2806" width="15.5" style="274" customWidth="1"/>
    <col min="2807" max="2807" width="12.25" style="274" customWidth="1"/>
    <col min="2808" max="3056" width="9" style="274"/>
    <col min="3057" max="3057" width="4.875" style="274" customWidth="1"/>
    <col min="3058" max="3058" width="30.625" style="274" customWidth="1"/>
    <col min="3059" max="3059" width="17" style="274" customWidth="1"/>
    <col min="3060" max="3060" width="13.5" style="274" customWidth="1"/>
    <col min="3061" max="3061" width="32.125" style="274" customWidth="1"/>
    <col min="3062" max="3062" width="15.5" style="274" customWidth="1"/>
    <col min="3063" max="3063" width="12.25" style="274" customWidth="1"/>
    <col min="3064" max="3312" width="9" style="274"/>
    <col min="3313" max="3313" width="4.875" style="274" customWidth="1"/>
    <col min="3314" max="3314" width="30.625" style="274" customWidth="1"/>
    <col min="3315" max="3315" width="17" style="274" customWidth="1"/>
    <col min="3316" max="3316" width="13.5" style="274" customWidth="1"/>
    <col min="3317" max="3317" width="32.125" style="274" customWidth="1"/>
    <col min="3318" max="3318" width="15.5" style="274" customWidth="1"/>
    <col min="3319" max="3319" width="12.25" style="274" customWidth="1"/>
    <col min="3320" max="3568" width="9" style="274"/>
    <col min="3569" max="3569" width="4.875" style="274" customWidth="1"/>
    <col min="3570" max="3570" width="30.625" style="274" customWidth="1"/>
    <col min="3571" max="3571" width="17" style="274" customWidth="1"/>
    <col min="3572" max="3572" width="13.5" style="274" customWidth="1"/>
    <col min="3573" max="3573" width="32.125" style="274" customWidth="1"/>
    <col min="3574" max="3574" width="15.5" style="274" customWidth="1"/>
    <col min="3575" max="3575" width="12.25" style="274" customWidth="1"/>
    <col min="3576" max="3824" width="9" style="274"/>
    <col min="3825" max="3825" width="4.875" style="274" customWidth="1"/>
    <col min="3826" max="3826" width="30.625" style="274" customWidth="1"/>
    <col min="3827" max="3827" width="17" style="274" customWidth="1"/>
    <col min="3828" max="3828" width="13.5" style="274" customWidth="1"/>
    <col min="3829" max="3829" width="32.125" style="274" customWidth="1"/>
    <col min="3830" max="3830" width="15.5" style="274" customWidth="1"/>
    <col min="3831" max="3831" width="12.25" style="274" customWidth="1"/>
    <col min="3832" max="4080" width="9" style="274"/>
    <col min="4081" max="4081" width="4.875" style="274" customWidth="1"/>
    <col min="4082" max="4082" width="30.625" style="274" customWidth="1"/>
    <col min="4083" max="4083" width="17" style="274" customWidth="1"/>
    <col min="4084" max="4084" width="13.5" style="274" customWidth="1"/>
    <col min="4085" max="4085" width="32.125" style="274" customWidth="1"/>
    <col min="4086" max="4086" width="15.5" style="274" customWidth="1"/>
    <col min="4087" max="4087" width="12.25" style="274" customWidth="1"/>
    <col min="4088" max="4336" width="9" style="274"/>
    <col min="4337" max="4337" width="4.875" style="274" customWidth="1"/>
    <col min="4338" max="4338" width="30.625" style="274" customWidth="1"/>
    <col min="4339" max="4339" width="17" style="274" customWidth="1"/>
    <col min="4340" max="4340" width="13.5" style="274" customWidth="1"/>
    <col min="4341" max="4341" width="32.125" style="274" customWidth="1"/>
    <col min="4342" max="4342" width="15.5" style="274" customWidth="1"/>
    <col min="4343" max="4343" width="12.25" style="274" customWidth="1"/>
    <col min="4344" max="4592" width="9" style="274"/>
    <col min="4593" max="4593" width="4.875" style="274" customWidth="1"/>
    <col min="4594" max="4594" width="30.625" style="274" customWidth="1"/>
    <col min="4595" max="4595" width="17" style="274" customWidth="1"/>
    <col min="4596" max="4596" width="13.5" style="274" customWidth="1"/>
    <col min="4597" max="4597" width="32.125" style="274" customWidth="1"/>
    <col min="4598" max="4598" width="15.5" style="274" customWidth="1"/>
    <col min="4599" max="4599" width="12.25" style="274" customWidth="1"/>
    <col min="4600" max="4848" width="9" style="274"/>
    <col min="4849" max="4849" width="4.875" style="274" customWidth="1"/>
    <col min="4850" max="4850" width="30.625" style="274" customWidth="1"/>
    <col min="4851" max="4851" width="17" style="274" customWidth="1"/>
    <col min="4852" max="4852" width="13.5" style="274" customWidth="1"/>
    <col min="4853" max="4853" width="32.125" style="274" customWidth="1"/>
    <col min="4854" max="4854" width="15.5" style="274" customWidth="1"/>
    <col min="4855" max="4855" width="12.25" style="274" customWidth="1"/>
    <col min="4856" max="5104" width="9" style="274"/>
    <col min="5105" max="5105" width="4.875" style="274" customWidth="1"/>
    <col min="5106" max="5106" width="30.625" style="274" customWidth="1"/>
    <col min="5107" max="5107" width="17" style="274" customWidth="1"/>
    <col min="5108" max="5108" width="13.5" style="274" customWidth="1"/>
    <col min="5109" max="5109" width="32.125" style="274" customWidth="1"/>
    <col min="5110" max="5110" width="15.5" style="274" customWidth="1"/>
    <col min="5111" max="5111" width="12.25" style="274" customWidth="1"/>
    <col min="5112" max="5360" width="9" style="274"/>
    <col min="5361" max="5361" width="4.875" style="274" customWidth="1"/>
    <col min="5362" max="5362" width="30.625" style="274" customWidth="1"/>
    <col min="5363" max="5363" width="17" style="274" customWidth="1"/>
    <col min="5364" max="5364" width="13.5" style="274" customWidth="1"/>
    <col min="5365" max="5365" width="32.125" style="274" customWidth="1"/>
    <col min="5366" max="5366" width="15.5" style="274" customWidth="1"/>
    <col min="5367" max="5367" width="12.25" style="274" customWidth="1"/>
    <col min="5368" max="5616" width="9" style="274"/>
    <col min="5617" max="5617" width="4.875" style="274" customWidth="1"/>
    <col min="5618" max="5618" width="30.625" style="274" customWidth="1"/>
    <col min="5619" max="5619" width="17" style="274" customWidth="1"/>
    <col min="5620" max="5620" width="13.5" style="274" customWidth="1"/>
    <col min="5621" max="5621" width="32.125" style="274" customWidth="1"/>
    <col min="5622" max="5622" width="15.5" style="274" customWidth="1"/>
    <col min="5623" max="5623" width="12.25" style="274" customWidth="1"/>
    <col min="5624" max="5872" width="9" style="274"/>
    <col min="5873" max="5873" width="4.875" style="274" customWidth="1"/>
    <col min="5874" max="5874" width="30.625" style="274" customWidth="1"/>
    <col min="5875" max="5875" width="17" style="274" customWidth="1"/>
    <col min="5876" max="5876" width="13.5" style="274" customWidth="1"/>
    <col min="5877" max="5877" width="32.125" style="274" customWidth="1"/>
    <col min="5878" max="5878" width="15.5" style="274" customWidth="1"/>
    <col min="5879" max="5879" width="12.25" style="274" customWidth="1"/>
    <col min="5880" max="6128" width="9" style="274"/>
    <col min="6129" max="6129" width="4.875" style="274" customWidth="1"/>
    <col min="6130" max="6130" width="30.625" style="274" customWidth="1"/>
    <col min="6131" max="6131" width="17" style="274" customWidth="1"/>
    <col min="6132" max="6132" width="13.5" style="274" customWidth="1"/>
    <col min="6133" max="6133" width="32.125" style="274" customWidth="1"/>
    <col min="6134" max="6134" width="15.5" style="274" customWidth="1"/>
    <col min="6135" max="6135" width="12.25" style="274" customWidth="1"/>
    <col min="6136" max="6384" width="9" style="274"/>
    <col min="6385" max="6385" width="4.875" style="274" customWidth="1"/>
    <col min="6386" max="6386" width="30.625" style="274" customWidth="1"/>
    <col min="6387" max="6387" width="17" style="274" customWidth="1"/>
    <col min="6388" max="6388" width="13.5" style="274" customWidth="1"/>
    <col min="6389" max="6389" width="32.125" style="274" customWidth="1"/>
    <col min="6390" max="6390" width="15.5" style="274" customWidth="1"/>
    <col min="6391" max="6391" width="12.25" style="274" customWidth="1"/>
    <col min="6392" max="6640" width="9" style="274"/>
    <col min="6641" max="6641" width="4.875" style="274" customWidth="1"/>
    <col min="6642" max="6642" width="30.625" style="274" customWidth="1"/>
    <col min="6643" max="6643" width="17" style="274" customWidth="1"/>
    <col min="6644" max="6644" width="13.5" style="274" customWidth="1"/>
    <col min="6645" max="6645" width="32.125" style="274" customWidth="1"/>
    <col min="6646" max="6646" width="15.5" style="274" customWidth="1"/>
    <col min="6647" max="6647" width="12.25" style="274" customWidth="1"/>
    <col min="6648" max="6896" width="9" style="274"/>
    <col min="6897" max="6897" width="4.875" style="274" customWidth="1"/>
    <col min="6898" max="6898" width="30.625" style="274" customWidth="1"/>
    <col min="6899" max="6899" width="17" style="274" customWidth="1"/>
    <col min="6900" max="6900" width="13.5" style="274" customWidth="1"/>
    <col min="6901" max="6901" width="32.125" style="274" customWidth="1"/>
    <col min="6902" max="6902" width="15.5" style="274" customWidth="1"/>
    <col min="6903" max="6903" width="12.25" style="274" customWidth="1"/>
    <col min="6904" max="7152" width="9" style="274"/>
    <col min="7153" max="7153" width="4.875" style="274" customWidth="1"/>
    <col min="7154" max="7154" width="30.625" style="274" customWidth="1"/>
    <col min="7155" max="7155" width="17" style="274" customWidth="1"/>
    <col min="7156" max="7156" width="13.5" style="274" customWidth="1"/>
    <col min="7157" max="7157" width="32.125" style="274" customWidth="1"/>
    <col min="7158" max="7158" width="15.5" style="274" customWidth="1"/>
    <col min="7159" max="7159" width="12.25" style="274" customWidth="1"/>
    <col min="7160" max="7408" width="9" style="274"/>
    <col min="7409" max="7409" width="4.875" style="274" customWidth="1"/>
    <col min="7410" max="7410" width="30.625" style="274" customWidth="1"/>
    <col min="7411" max="7411" width="17" style="274" customWidth="1"/>
    <col min="7412" max="7412" width="13.5" style="274" customWidth="1"/>
    <col min="7413" max="7413" width="32.125" style="274" customWidth="1"/>
    <col min="7414" max="7414" width="15.5" style="274" customWidth="1"/>
    <col min="7415" max="7415" width="12.25" style="274" customWidth="1"/>
    <col min="7416" max="7664" width="9" style="274"/>
    <col min="7665" max="7665" width="4.875" style="274" customWidth="1"/>
    <col min="7666" max="7666" width="30.625" style="274" customWidth="1"/>
    <col min="7667" max="7667" width="17" style="274" customWidth="1"/>
    <col min="7668" max="7668" width="13.5" style="274" customWidth="1"/>
    <col min="7669" max="7669" width="32.125" style="274" customWidth="1"/>
    <col min="7670" max="7670" width="15.5" style="274" customWidth="1"/>
    <col min="7671" max="7671" width="12.25" style="274" customWidth="1"/>
    <col min="7672" max="7920" width="9" style="274"/>
    <col min="7921" max="7921" width="4.875" style="274" customWidth="1"/>
    <col min="7922" max="7922" width="30.625" style="274" customWidth="1"/>
    <col min="7923" max="7923" width="17" style="274" customWidth="1"/>
    <col min="7924" max="7924" width="13.5" style="274" customWidth="1"/>
    <col min="7925" max="7925" width="32.125" style="274" customWidth="1"/>
    <col min="7926" max="7926" width="15.5" style="274" customWidth="1"/>
    <col min="7927" max="7927" width="12.25" style="274" customWidth="1"/>
    <col min="7928" max="8176" width="9" style="274"/>
    <col min="8177" max="8177" width="4.875" style="274" customWidth="1"/>
    <col min="8178" max="8178" width="30.625" style="274" customWidth="1"/>
    <col min="8179" max="8179" width="17" style="274" customWidth="1"/>
    <col min="8180" max="8180" width="13.5" style="274" customWidth="1"/>
    <col min="8181" max="8181" width="32.125" style="274" customWidth="1"/>
    <col min="8182" max="8182" width="15.5" style="274" customWidth="1"/>
    <col min="8183" max="8183" width="12.25" style="274" customWidth="1"/>
    <col min="8184" max="8432" width="9" style="274"/>
    <col min="8433" max="8433" width="4.875" style="274" customWidth="1"/>
    <col min="8434" max="8434" width="30.625" style="274" customWidth="1"/>
    <col min="8435" max="8435" width="17" style="274" customWidth="1"/>
    <col min="8436" max="8436" width="13.5" style="274" customWidth="1"/>
    <col min="8437" max="8437" width="32.125" style="274" customWidth="1"/>
    <col min="8438" max="8438" width="15.5" style="274" customWidth="1"/>
    <col min="8439" max="8439" width="12.25" style="274" customWidth="1"/>
    <col min="8440" max="8688" width="9" style="274"/>
    <col min="8689" max="8689" width="4.875" style="274" customWidth="1"/>
    <col min="8690" max="8690" width="30.625" style="274" customWidth="1"/>
    <col min="8691" max="8691" width="17" style="274" customWidth="1"/>
    <col min="8692" max="8692" width="13.5" style="274" customWidth="1"/>
    <col min="8693" max="8693" width="32.125" style="274" customWidth="1"/>
    <col min="8694" max="8694" width="15.5" style="274" customWidth="1"/>
    <col min="8695" max="8695" width="12.25" style="274" customWidth="1"/>
    <col min="8696" max="8944" width="9" style="274"/>
    <col min="8945" max="8945" width="4.875" style="274" customWidth="1"/>
    <col min="8946" max="8946" width="30.625" style="274" customWidth="1"/>
    <col min="8947" max="8947" width="17" style="274" customWidth="1"/>
    <col min="8948" max="8948" width="13.5" style="274" customWidth="1"/>
    <col min="8949" max="8949" width="32.125" style="274" customWidth="1"/>
    <col min="8950" max="8950" width="15.5" style="274" customWidth="1"/>
    <col min="8951" max="8951" width="12.25" style="274" customWidth="1"/>
    <col min="8952" max="9200" width="9" style="274"/>
    <col min="9201" max="9201" width="4.875" style="274" customWidth="1"/>
    <col min="9202" max="9202" width="30.625" style="274" customWidth="1"/>
    <col min="9203" max="9203" width="17" style="274" customWidth="1"/>
    <col min="9204" max="9204" width="13.5" style="274" customWidth="1"/>
    <col min="9205" max="9205" width="32.125" style="274" customWidth="1"/>
    <col min="9206" max="9206" width="15.5" style="274" customWidth="1"/>
    <col min="9207" max="9207" width="12.25" style="274" customWidth="1"/>
    <col min="9208" max="9456" width="9" style="274"/>
    <col min="9457" max="9457" width="4.875" style="274" customWidth="1"/>
    <col min="9458" max="9458" width="30.625" style="274" customWidth="1"/>
    <col min="9459" max="9459" width="17" style="274" customWidth="1"/>
    <col min="9460" max="9460" width="13.5" style="274" customWidth="1"/>
    <col min="9461" max="9461" width="32.125" style="274" customWidth="1"/>
    <col min="9462" max="9462" width="15.5" style="274" customWidth="1"/>
    <col min="9463" max="9463" width="12.25" style="274" customWidth="1"/>
    <col min="9464" max="9712" width="9" style="274"/>
    <col min="9713" max="9713" width="4.875" style="274" customWidth="1"/>
    <col min="9714" max="9714" width="30.625" style="274" customWidth="1"/>
    <col min="9715" max="9715" width="17" style="274" customWidth="1"/>
    <col min="9716" max="9716" width="13.5" style="274" customWidth="1"/>
    <col min="9717" max="9717" width="32.125" style="274" customWidth="1"/>
    <col min="9718" max="9718" width="15.5" style="274" customWidth="1"/>
    <col min="9719" max="9719" width="12.25" style="274" customWidth="1"/>
    <col min="9720" max="9968" width="9" style="274"/>
    <col min="9969" max="9969" width="4.875" style="274" customWidth="1"/>
    <col min="9970" max="9970" width="30.625" style="274" customWidth="1"/>
    <col min="9971" max="9971" width="17" style="274" customWidth="1"/>
    <col min="9972" max="9972" width="13.5" style="274" customWidth="1"/>
    <col min="9973" max="9973" width="32.125" style="274" customWidth="1"/>
    <col min="9974" max="9974" width="15.5" style="274" customWidth="1"/>
    <col min="9975" max="9975" width="12.25" style="274" customWidth="1"/>
    <col min="9976" max="10224" width="9" style="274"/>
    <col min="10225" max="10225" width="4.875" style="274" customWidth="1"/>
    <col min="10226" max="10226" width="30.625" style="274" customWidth="1"/>
    <col min="10227" max="10227" width="17" style="274" customWidth="1"/>
    <col min="10228" max="10228" width="13.5" style="274" customWidth="1"/>
    <col min="10229" max="10229" width="32.125" style="274" customWidth="1"/>
    <col min="10230" max="10230" width="15.5" style="274" customWidth="1"/>
    <col min="10231" max="10231" width="12.25" style="274" customWidth="1"/>
    <col min="10232" max="10480" width="9" style="274"/>
    <col min="10481" max="10481" width="4.875" style="274" customWidth="1"/>
    <col min="10482" max="10482" width="30.625" style="274" customWidth="1"/>
    <col min="10483" max="10483" width="17" style="274" customWidth="1"/>
    <col min="10484" max="10484" width="13.5" style="274" customWidth="1"/>
    <col min="10485" max="10485" width="32.125" style="274" customWidth="1"/>
    <col min="10486" max="10486" width="15.5" style="274" customWidth="1"/>
    <col min="10487" max="10487" width="12.25" style="274" customWidth="1"/>
    <col min="10488" max="10736" width="9" style="274"/>
    <col min="10737" max="10737" width="4.875" style="274" customWidth="1"/>
    <col min="10738" max="10738" width="30.625" style="274" customWidth="1"/>
    <col min="10739" max="10739" width="17" style="274" customWidth="1"/>
    <col min="10740" max="10740" width="13.5" style="274" customWidth="1"/>
    <col min="10741" max="10741" width="32.125" style="274" customWidth="1"/>
    <col min="10742" max="10742" width="15.5" style="274" customWidth="1"/>
    <col min="10743" max="10743" width="12.25" style="274" customWidth="1"/>
    <col min="10744" max="10992" width="9" style="274"/>
    <col min="10993" max="10993" width="4.875" style="274" customWidth="1"/>
    <col min="10994" max="10994" width="30.625" style="274" customWidth="1"/>
    <col min="10995" max="10995" width="17" style="274" customWidth="1"/>
    <col min="10996" max="10996" width="13.5" style="274" customWidth="1"/>
    <col min="10997" max="10997" width="32.125" style="274" customWidth="1"/>
    <col min="10998" max="10998" width="15.5" style="274" customWidth="1"/>
    <col min="10999" max="10999" width="12.25" style="274" customWidth="1"/>
    <col min="11000" max="11248" width="9" style="274"/>
    <col min="11249" max="11249" width="4.875" style="274" customWidth="1"/>
    <col min="11250" max="11250" width="30.625" style="274" customWidth="1"/>
    <col min="11251" max="11251" width="17" style="274" customWidth="1"/>
    <col min="11252" max="11252" width="13.5" style="274" customWidth="1"/>
    <col min="11253" max="11253" width="32.125" style="274" customWidth="1"/>
    <col min="11254" max="11254" width="15.5" style="274" customWidth="1"/>
    <col min="11255" max="11255" width="12.25" style="274" customWidth="1"/>
    <col min="11256" max="11504" width="9" style="274"/>
    <col min="11505" max="11505" width="4.875" style="274" customWidth="1"/>
    <col min="11506" max="11506" width="30.625" style="274" customWidth="1"/>
    <col min="11507" max="11507" width="17" style="274" customWidth="1"/>
    <col min="11508" max="11508" width="13.5" style="274" customWidth="1"/>
    <col min="11509" max="11509" width="32.125" style="274" customWidth="1"/>
    <col min="11510" max="11510" width="15.5" style="274" customWidth="1"/>
    <col min="11511" max="11511" width="12.25" style="274" customWidth="1"/>
    <col min="11512" max="11760" width="9" style="274"/>
    <col min="11761" max="11761" width="4.875" style="274" customWidth="1"/>
    <col min="11762" max="11762" width="30.625" style="274" customWidth="1"/>
    <col min="11763" max="11763" width="17" style="274" customWidth="1"/>
    <col min="11764" max="11764" width="13.5" style="274" customWidth="1"/>
    <col min="11765" max="11765" width="32.125" style="274" customWidth="1"/>
    <col min="11766" max="11766" width="15.5" style="274" customWidth="1"/>
    <col min="11767" max="11767" width="12.25" style="274" customWidth="1"/>
    <col min="11768" max="12016" width="9" style="274"/>
    <col min="12017" max="12017" width="4.875" style="274" customWidth="1"/>
    <col min="12018" max="12018" width="30.625" style="274" customWidth="1"/>
    <col min="12019" max="12019" width="17" style="274" customWidth="1"/>
    <col min="12020" max="12020" width="13.5" style="274" customWidth="1"/>
    <col min="12021" max="12021" width="32.125" style="274" customWidth="1"/>
    <col min="12022" max="12022" width="15.5" style="274" customWidth="1"/>
    <col min="12023" max="12023" width="12.25" style="274" customWidth="1"/>
    <col min="12024" max="12272" width="9" style="274"/>
    <col min="12273" max="12273" width="4.875" style="274" customWidth="1"/>
    <col min="12274" max="12274" width="30.625" style="274" customWidth="1"/>
    <col min="12275" max="12275" width="17" style="274" customWidth="1"/>
    <col min="12276" max="12276" width="13.5" style="274" customWidth="1"/>
    <col min="12277" max="12277" width="32.125" style="274" customWidth="1"/>
    <col min="12278" max="12278" width="15.5" style="274" customWidth="1"/>
    <col min="12279" max="12279" width="12.25" style="274" customWidth="1"/>
    <col min="12280" max="12528" width="9" style="274"/>
    <col min="12529" max="12529" width="4.875" style="274" customWidth="1"/>
    <col min="12530" max="12530" width="30.625" style="274" customWidth="1"/>
    <col min="12531" max="12531" width="17" style="274" customWidth="1"/>
    <col min="12532" max="12532" width="13.5" style="274" customWidth="1"/>
    <col min="12533" max="12533" width="32.125" style="274" customWidth="1"/>
    <col min="12534" max="12534" width="15.5" style="274" customWidth="1"/>
    <col min="12535" max="12535" width="12.25" style="274" customWidth="1"/>
    <col min="12536" max="12784" width="9" style="274"/>
    <col min="12785" max="12785" width="4.875" style="274" customWidth="1"/>
    <col min="12786" max="12786" width="30.625" style="274" customWidth="1"/>
    <col min="12787" max="12787" width="17" style="274" customWidth="1"/>
    <col min="12788" max="12788" width="13.5" style="274" customWidth="1"/>
    <col min="12789" max="12789" width="32.125" style="274" customWidth="1"/>
    <col min="12790" max="12790" width="15.5" style="274" customWidth="1"/>
    <col min="12791" max="12791" width="12.25" style="274" customWidth="1"/>
    <col min="12792" max="13040" width="9" style="274"/>
    <col min="13041" max="13041" width="4.875" style="274" customWidth="1"/>
    <col min="13042" max="13042" width="30.625" style="274" customWidth="1"/>
    <col min="13043" max="13043" width="17" style="274" customWidth="1"/>
    <col min="13044" max="13044" width="13.5" style="274" customWidth="1"/>
    <col min="13045" max="13045" width="32.125" style="274" customWidth="1"/>
    <col min="13046" max="13046" width="15.5" style="274" customWidth="1"/>
    <col min="13047" max="13047" width="12.25" style="274" customWidth="1"/>
    <col min="13048" max="13296" width="9" style="274"/>
    <col min="13297" max="13297" width="4.875" style="274" customWidth="1"/>
    <col min="13298" max="13298" width="30.625" style="274" customWidth="1"/>
    <col min="13299" max="13299" width="17" style="274" customWidth="1"/>
    <col min="13300" max="13300" width="13.5" style="274" customWidth="1"/>
    <col min="13301" max="13301" width="32.125" style="274" customWidth="1"/>
    <col min="13302" max="13302" width="15.5" style="274" customWidth="1"/>
    <col min="13303" max="13303" width="12.25" style="274" customWidth="1"/>
    <col min="13304" max="13552" width="9" style="274"/>
    <col min="13553" max="13553" width="4.875" style="274" customWidth="1"/>
    <col min="13554" max="13554" width="30.625" style="274" customWidth="1"/>
    <col min="13555" max="13555" width="17" style="274" customWidth="1"/>
    <col min="13556" max="13556" width="13.5" style="274" customWidth="1"/>
    <col min="13557" max="13557" width="32.125" style="274" customWidth="1"/>
    <col min="13558" max="13558" width="15.5" style="274" customWidth="1"/>
    <col min="13559" max="13559" width="12.25" style="274" customWidth="1"/>
    <col min="13560" max="13808" width="9" style="274"/>
    <col min="13809" max="13809" width="4.875" style="274" customWidth="1"/>
    <col min="13810" max="13810" width="30.625" style="274" customWidth="1"/>
    <col min="13811" max="13811" width="17" style="274" customWidth="1"/>
    <col min="13812" max="13812" width="13.5" style="274" customWidth="1"/>
    <col min="13813" max="13813" width="32.125" style="274" customWidth="1"/>
    <col min="13814" max="13814" width="15.5" style="274" customWidth="1"/>
    <col min="13815" max="13815" width="12.25" style="274" customWidth="1"/>
    <col min="13816" max="14064" width="9" style="274"/>
    <col min="14065" max="14065" width="4.875" style="274" customWidth="1"/>
    <col min="14066" max="14066" width="30.625" style="274" customWidth="1"/>
    <col min="14067" max="14067" width="17" style="274" customWidth="1"/>
    <col min="14068" max="14068" width="13.5" style="274" customWidth="1"/>
    <col min="14069" max="14069" width="32.125" style="274" customWidth="1"/>
    <col min="14070" max="14070" width="15.5" style="274" customWidth="1"/>
    <col min="14071" max="14071" width="12.25" style="274" customWidth="1"/>
    <col min="14072" max="14320" width="9" style="274"/>
    <col min="14321" max="14321" width="4.875" style="274" customWidth="1"/>
    <col min="14322" max="14322" width="30.625" style="274" customWidth="1"/>
    <col min="14323" max="14323" width="17" style="274" customWidth="1"/>
    <col min="14324" max="14324" width="13.5" style="274" customWidth="1"/>
    <col min="14325" max="14325" width="32.125" style="274" customWidth="1"/>
    <col min="14326" max="14326" width="15.5" style="274" customWidth="1"/>
    <col min="14327" max="14327" width="12.25" style="274" customWidth="1"/>
    <col min="14328" max="14576" width="9" style="274"/>
    <col min="14577" max="14577" width="4.875" style="274" customWidth="1"/>
    <col min="14578" max="14578" width="30.625" style="274" customWidth="1"/>
    <col min="14579" max="14579" width="17" style="274" customWidth="1"/>
    <col min="14580" max="14580" width="13.5" style="274" customWidth="1"/>
    <col min="14581" max="14581" width="32.125" style="274" customWidth="1"/>
    <col min="14582" max="14582" width="15.5" style="274" customWidth="1"/>
    <col min="14583" max="14583" width="12.25" style="274" customWidth="1"/>
    <col min="14584" max="14832" width="9" style="274"/>
    <col min="14833" max="14833" width="4.875" style="274" customWidth="1"/>
    <col min="14834" max="14834" width="30.625" style="274" customWidth="1"/>
    <col min="14835" max="14835" width="17" style="274" customWidth="1"/>
    <col min="14836" max="14836" width="13.5" style="274" customWidth="1"/>
    <col min="14837" max="14837" width="32.125" style="274" customWidth="1"/>
    <col min="14838" max="14838" width="15.5" style="274" customWidth="1"/>
    <col min="14839" max="14839" width="12.25" style="274" customWidth="1"/>
    <col min="14840" max="15088" width="9" style="274"/>
    <col min="15089" max="15089" width="4.875" style="274" customWidth="1"/>
    <col min="15090" max="15090" width="30.625" style="274" customWidth="1"/>
    <col min="15091" max="15091" width="17" style="274" customWidth="1"/>
    <col min="15092" max="15092" width="13.5" style="274" customWidth="1"/>
    <col min="15093" max="15093" width="32.125" style="274" customWidth="1"/>
    <col min="15094" max="15094" width="15.5" style="274" customWidth="1"/>
    <col min="15095" max="15095" width="12.25" style="274" customWidth="1"/>
    <col min="15096" max="15344" width="9" style="274"/>
    <col min="15345" max="15345" width="4.875" style="274" customWidth="1"/>
    <col min="15346" max="15346" width="30.625" style="274" customWidth="1"/>
    <col min="15347" max="15347" width="17" style="274" customWidth="1"/>
    <col min="15348" max="15348" width="13.5" style="274" customWidth="1"/>
    <col min="15349" max="15349" width="32.125" style="274" customWidth="1"/>
    <col min="15350" max="15350" width="15.5" style="274" customWidth="1"/>
    <col min="15351" max="15351" width="12.25" style="274" customWidth="1"/>
    <col min="15352" max="15600" width="9" style="274"/>
    <col min="15601" max="15601" width="4.875" style="274" customWidth="1"/>
    <col min="15602" max="15602" width="30.625" style="274" customWidth="1"/>
    <col min="15603" max="15603" width="17" style="274" customWidth="1"/>
    <col min="15604" max="15604" width="13.5" style="274" customWidth="1"/>
    <col min="15605" max="15605" width="32.125" style="274" customWidth="1"/>
    <col min="15606" max="15606" width="15.5" style="274" customWidth="1"/>
    <col min="15607" max="15607" width="12.25" style="274" customWidth="1"/>
    <col min="15608" max="15856" width="9" style="274"/>
    <col min="15857" max="15857" width="4.875" style="274" customWidth="1"/>
    <col min="15858" max="15858" width="30.625" style="274" customWidth="1"/>
    <col min="15859" max="15859" width="17" style="274" customWidth="1"/>
    <col min="15860" max="15860" width="13.5" style="274" customWidth="1"/>
    <col min="15861" max="15861" width="32.125" style="274" customWidth="1"/>
    <col min="15862" max="15862" width="15.5" style="274" customWidth="1"/>
    <col min="15863" max="15863" width="12.25" style="274" customWidth="1"/>
    <col min="15864" max="16112" width="9" style="274"/>
    <col min="16113" max="16113" width="4.875" style="274" customWidth="1"/>
    <col min="16114" max="16114" width="30.625" style="274" customWidth="1"/>
    <col min="16115" max="16115" width="17" style="274" customWidth="1"/>
    <col min="16116" max="16116" width="13.5" style="274" customWidth="1"/>
    <col min="16117" max="16117" width="32.125" style="274" customWidth="1"/>
    <col min="16118" max="16118" width="15.5" style="274" customWidth="1"/>
    <col min="16119" max="16119" width="12.25" style="274" customWidth="1"/>
    <col min="16120" max="16384" width="9" style="274"/>
  </cols>
  <sheetData>
    <row r="1" spans="1:17" ht="21" customHeight="1">
      <c r="A1" s="462" t="s">
        <v>54</v>
      </c>
      <c r="B1" s="462"/>
      <c r="C1" s="462"/>
      <c r="D1" s="462"/>
      <c r="E1" s="462"/>
      <c r="F1" s="462"/>
      <c r="G1" s="462"/>
      <c r="H1" s="462"/>
      <c r="I1" s="462"/>
      <c r="J1" s="462"/>
      <c r="K1" s="462"/>
      <c r="L1" s="462"/>
      <c r="M1" s="462"/>
      <c r="N1" s="462"/>
    </row>
    <row r="2" spans="1:17" ht="23.25" customHeight="1">
      <c r="A2" s="463" t="s">
        <v>55</v>
      </c>
      <c r="B2" s="463"/>
      <c r="C2" s="463"/>
      <c r="D2" s="463"/>
      <c r="E2" s="463"/>
      <c r="F2" s="463"/>
      <c r="G2" s="463"/>
      <c r="H2" s="463"/>
      <c r="I2" s="463"/>
      <c r="J2" s="463"/>
      <c r="K2" s="463"/>
      <c r="L2" s="463"/>
      <c r="M2" s="463"/>
      <c r="N2" s="463"/>
    </row>
    <row r="3" spans="1:17" ht="18" customHeight="1">
      <c r="A3" s="279"/>
      <c r="B3" s="279"/>
      <c r="C3" s="279"/>
      <c r="D3" s="279"/>
      <c r="E3" s="279"/>
      <c r="F3" s="280"/>
      <c r="G3" s="279"/>
      <c r="H3" s="279"/>
      <c r="I3" s="279"/>
      <c r="J3" s="286"/>
      <c r="K3" s="287"/>
      <c r="L3" s="279"/>
      <c r="M3" s="280"/>
      <c r="N3" s="288" t="s">
        <v>2</v>
      </c>
    </row>
    <row r="4" spans="1:17" ht="56.25">
      <c r="A4" s="335" t="s">
        <v>3</v>
      </c>
      <c r="B4" s="157" t="s">
        <v>56</v>
      </c>
      <c r="C4" s="157" t="s">
        <v>57</v>
      </c>
      <c r="D4" s="157" t="s">
        <v>58</v>
      </c>
      <c r="E4" s="157" t="s">
        <v>4</v>
      </c>
      <c r="F4" s="336" t="s">
        <v>59</v>
      </c>
      <c r="G4" s="165" t="s">
        <v>60</v>
      </c>
      <c r="H4" s="335" t="s">
        <v>61</v>
      </c>
      <c r="I4" s="157" t="s">
        <v>56</v>
      </c>
      <c r="J4" s="157" t="s">
        <v>57</v>
      </c>
      <c r="K4" s="337" t="s">
        <v>58</v>
      </c>
      <c r="L4" s="157" t="s">
        <v>4</v>
      </c>
      <c r="M4" s="336" t="s">
        <v>59</v>
      </c>
      <c r="N4" s="333" t="s">
        <v>60</v>
      </c>
    </row>
    <row r="5" spans="1:17" ht="15.75" customHeight="1">
      <c r="A5" s="184" t="s">
        <v>62</v>
      </c>
      <c r="B5" s="281">
        <f>B6+B30</f>
        <v>801450</v>
      </c>
      <c r="C5" s="281">
        <f>C6+C30</f>
        <v>1001113.2</v>
      </c>
      <c r="D5" s="281">
        <f>D6+D30</f>
        <v>1006503.2</v>
      </c>
      <c r="E5" s="281">
        <f>E6+E30</f>
        <v>1009457</v>
      </c>
      <c r="F5" s="221" t="s">
        <v>63</v>
      </c>
      <c r="G5" s="200" t="s">
        <v>63</v>
      </c>
      <c r="H5" s="184" t="s">
        <v>62</v>
      </c>
      <c r="I5" s="281">
        <f t="shared" ref="I5:L5" si="0">I6+I30</f>
        <v>801450</v>
      </c>
      <c r="J5" s="281">
        <f t="shared" si="0"/>
        <v>1001113.3946094</v>
      </c>
      <c r="K5" s="289">
        <f t="shared" si="0"/>
        <v>1006503.1844519998</v>
      </c>
      <c r="L5" s="281">
        <f t="shared" si="0"/>
        <v>1009457</v>
      </c>
      <c r="M5" s="221" t="s">
        <v>63</v>
      </c>
      <c r="N5" s="241" t="s">
        <v>63</v>
      </c>
      <c r="P5" s="242" t="s">
        <v>64</v>
      </c>
    </row>
    <row r="6" spans="1:17" ht="15.75" customHeight="1">
      <c r="A6" s="282" t="s">
        <v>65</v>
      </c>
      <c r="B6" s="281">
        <f>SUM(B7,B21)</f>
        <v>306347</v>
      </c>
      <c r="C6" s="281">
        <f>SUM(C7,C21)</f>
        <v>281011.20000000001</v>
      </c>
      <c r="D6" s="281">
        <f>SUM(D7,D21)</f>
        <v>281011.20000000001</v>
      </c>
      <c r="E6" s="281">
        <f>SUM(E7,E21)</f>
        <v>279398</v>
      </c>
      <c r="F6" s="283">
        <f>E6/D6*100</f>
        <v>99.425930354377329</v>
      </c>
      <c r="G6" s="243">
        <v>-7.5</v>
      </c>
      <c r="H6" s="282" t="s">
        <v>66</v>
      </c>
      <c r="I6" s="281">
        <f t="shared" ref="I6:L6" si="1">SUM(I7:I29)</f>
        <v>535011</v>
      </c>
      <c r="J6" s="281">
        <f t="shared" si="1"/>
        <v>699020.39460939995</v>
      </c>
      <c r="K6" s="289">
        <f t="shared" si="1"/>
        <v>658705.18445199984</v>
      </c>
      <c r="L6" s="281">
        <f t="shared" si="1"/>
        <v>607394</v>
      </c>
      <c r="M6" s="290">
        <f>L6/K6*100</f>
        <v>92.210295946784228</v>
      </c>
      <c r="N6" s="243">
        <v>2.6535720382022498</v>
      </c>
      <c r="O6" s="274" t="s">
        <v>66</v>
      </c>
      <c r="P6" s="274">
        <v>591693</v>
      </c>
      <c r="Q6" s="278">
        <f>(L6/P6-1)*100</f>
        <v>2.6535720382022454</v>
      </c>
    </row>
    <row r="7" spans="1:17" ht="15.75" customHeight="1">
      <c r="A7" s="225" t="s">
        <v>67</v>
      </c>
      <c r="B7" s="284">
        <f>SUM(B8:B20)</f>
        <v>259162</v>
      </c>
      <c r="C7" s="284">
        <f>SUM(C8:C20)</f>
        <v>233826.2</v>
      </c>
      <c r="D7" s="284">
        <v>233826.2</v>
      </c>
      <c r="E7" s="284">
        <f>SUM(E8:E20)</f>
        <v>234374</v>
      </c>
      <c r="F7" s="285">
        <f t="shared" ref="F7:F28" si="2">E7/D7*100</f>
        <v>100.23427656952045</v>
      </c>
      <c r="G7" s="227">
        <v>-7.7837714483567204</v>
      </c>
      <c r="H7" s="99" t="s">
        <v>68</v>
      </c>
      <c r="I7" s="284">
        <v>45822</v>
      </c>
      <c r="J7" s="284">
        <v>46407.010131000003</v>
      </c>
      <c r="K7" s="291">
        <v>45407</v>
      </c>
      <c r="L7" s="284">
        <v>36653</v>
      </c>
      <c r="M7" s="285">
        <f t="shared" ref="M7:M29" si="3">L7/K7*100</f>
        <v>80.721034201775055</v>
      </c>
      <c r="N7" s="227">
        <v>2.4914713942173301</v>
      </c>
      <c r="O7" s="274" t="s">
        <v>68</v>
      </c>
      <c r="P7" s="274">
        <v>35762</v>
      </c>
      <c r="Q7" s="278">
        <f>(L7/P7-1)*100</f>
        <v>2.4914713942173261</v>
      </c>
    </row>
    <row r="8" spans="1:17" ht="15.75" customHeight="1">
      <c r="A8" s="172" t="s">
        <v>69</v>
      </c>
      <c r="B8" s="284">
        <v>45667</v>
      </c>
      <c r="C8" s="225">
        <v>41849</v>
      </c>
      <c r="D8" s="225">
        <v>41849</v>
      </c>
      <c r="E8" s="226">
        <v>42171</v>
      </c>
      <c r="F8" s="285">
        <f t="shared" si="2"/>
        <v>100.76943296136109</v>
      </c>
      <c r="G8" s="227">
        <v>-22.858397204895098</v>
      </c>
      <c r="H8" s="99" t="s">
        <v>70</v>
      </c>
      <c r="I8" s="284">
        <v>2103</v>
      </c>
      <c r="J8" s="245">
        <v>2153.9756259999999</v>
      </c>
      <c r="K8" s="228">
        <v>2153.9756259999999</v>
      </c>
      <c r="L8" s="226">
        <v>2110</v>
      </c>
      <c r="M8" s="285">
        <f t="shared" si="3"/>
        <v>97.958397232114265</v>
      </c>
      <c r="N8" s="227">
        <v>7.8732106339468402</v>
      </c>
      <c r="O8" s="274" t="s">
        <v>70</v>
      </c>
      <c r="P8" s="274">
        <v>1956</v>
      </c>
      <c r="Q8" s="278">
        <f t="shared" ref="Q8:Q29" si="4">(L8/P8-1)*100</f>
        <v>7.8732106339468366</v>
      </c>
    </row>
    <row r="9" spans="1:17" ht="15.75" customHeight="1">
      <c r="A9" s="172" t="s">
        <v>71</v>
      </c>
      <c r="B9" s="284">
        <v>17000</v>
      </c>
      <c r="C9" s="225">
        <v>16728</v>
      </c>
      <c r="D9" s="225">
        <v>16728</v>
      </c>
      <c r="E9" s="226">
        <v>16670</v>
      </c>
      <c r="F9" s="285">
        <f t="shared" si="2"/>
        <v>99.653275944524154</v>
      </c>
      <c r="G9" s="227">
        <v>-19.526912865073601</v>
      </c>
      <c r="H9" s="99" t="s">
        <v>72</v>
      </c>
      <c r="I9" s="284">
        <v>49949</v>
      </c>
      <c r="J9" s="245">
        <v>52526.950879999997</v>
      </c>
      <c r="K9" s="228">
        <v>52526.950879999997</v>
      </c>
      <c r="L9" s="226">
        <v>49069</v>
      </c>
      <c r="M9" s="285">
        <f t="shared" si="3"/>
        <v>93.416806378310767</v>
      </c>
      <c r="N9" s="227">
        <v>3.6085304054054101</v>
      </c>
      <c r="O9" s="274" t="s">
        <v>72</v>
      </c>
      <c r="P9" s="274">
        <v>47360</v>
      </c>
      <c r="Q9" s="278">
        <f t="shared" si="4"/>
        <v>3.6085304054054079</v>
      </c>
    </row>
    <row r="10" spans="1:17" ht="15.75" customHeight="1">
      <c r="A10" s="172" t="s">
        <v>73</v>
      </c>
      <c r="B10" s="284">
        <v>6000</v>
      </c>
      <c r="C10" s="225">
        <v>6672</v>
      </c>
      <c r="D10" s="225">
        <v>6672</v>
      </c>
      <c r="E10" s="226">
        <v>6949</v>
      </c>
      <c r="F10" s="285">
        <f t="shared" si="2"/>
        <v>104.15167865707433</v>
      </c>
      <c r="G10" s="227">
        <v>24.7576301615799</v>
      </c>
      <c r="H10" s="99" t="s">
        <v>74</v>
      </c>
      <c r="I10" s="284">
        <v>117123</v>
      </c>
      <c r="J10" s="245">
        <v>147856.7898652</v>
      </c>
      <c r="K10" s="228">
        <v>132872</v>
      </c>
      <c r="L10" s="226">
        <v>132872</v>
      </c>
      <c r="M10" s="285">
        <f t="shared" si="3"/>
        <v>100</v>
      </c>
      <c r="N10" s="227">
        <v>4.9508704306341098</v>
      </c>
      <c r="O10" s="274" t="s">
        <v>74</v>
      </c>
      <c r="P10" s="274">
        <v>126604</v>
      </c>
      <c r="Q10" s="278">
        <f t="shared" si="4"/>
        <v>4.9508704306341134</v>
      </c>
    </row>
    <row r="11" spans="1:17" ht="15.75" customHeight="1">
      <c r="A11" s="172" t="s">
        <v>75</v>
      </c>
      <c r="B11" s="284">
        <v>300</v>
      </c>
      <c r="C11" s="225">
        <v>107</v>
      </c>
      <c r="D11" s="225">
        <v>107</v>
      </c>
      <c r="E11" s="226">
        <v>121</v>
      </c>
      <c r="F11" s="285">
        <f t="shared" si="2"/>
        <v>113.08411214953271</v>
      </c>
      <c r="G11" s="227">
        <v>-55.6776556776557</v>
      </c>
      <c r="H11" s="99" t="s">
        <v>76</v>
      </c>
      <c r="I11" s="284">
        <v>2652</v>
      </c>
      <c r="J11" s="245">
        <v>4002.7948999999999</v>
      </c>
      <c r="K11" s="228">
        <v>6276</v>
      </c>
      <c r="L11" s="226">
        <v>6276</v>
      </c>
      <c r="M11" s="285">
        <f t="shared" si="3"/>
        <v>100</v>
      </c>
      <c r="N11" s="227">
        <v>30.478170478170501</v>
      </c>
      <c r="O11" s="274" t="s">
        <v>76</v>
      </c>
      <c r="P11" s="274">
        <v>4810</v>
      </c>
      <c r="Q11" s="278">
        <f t="shared" si="4"/>
        <v>30.478170478170476</v>
      </c>
    </row>
    <row r="12" spans="1:17" ht="15.75" customHeight="1">
      <c r="A12" s="172" t="s">
        <v>77</v>
      </c>
      <c r="B12" s="284">
        <v>10000</v>
      </c>
      <c r="C12" s="225">
        <v>7205</v>
      </c>
      <c r="D12" s="225">
        <v>7205</v>
      </c>
      <c r="E12" s="226">
        <v>7570</v>
      </c>
      <c r="F12" s="285">
        <f t="shared" si="2"/>
        <v>105.06592643997223</v>
      </c>
      <c r="G12" s="227">
        <v>-9.2761265580057497</v>
      </c>
      <c r="H12" s="99" t="s">
        <v>78</v>
      </c>
      <c r="I12" s="284">
        <v>8273</v>
      </c>
      <c r="J12" s="245">
        <v>9968.2831719999995</v>
      </c>
      <c r="K12" s="228">
        <v>9968.2831719999995</v>
      </c>
      <c r="L12" s="226">
        <v>9657</v>
      </c>
      <c r="M12" s="285">
        <f t="shared" si="3"/>
        <v>96.877263951786958</v>
      </c>
      <c r="N12" s="227">
        <v>10.0136705399863</v>
      </c>
      <c r="O12" s="274" t="s">
        <v>78</v>
      </c>
      <c r="P12" s="274">
        <v>8778</v>
      </c>
      <c r="Q12" s="278">
        <f t="shared" si="4"/>
        <v>10.013670539986318</v>
      </c>
    </row>
    <row r="13" spans="1:17" ht="15.75" customHeight="1">
      <c r="A13" s="172" t="s">
        <v>79</v>
      </c>
      <c r="B13" s="284">
        <v>8000</v>
      </c>
      <c r="C13" s="225">
        <v>4235.2</v>
      </c>
      <c r="D13" s="225">
        <v>4235.2</v>
      </c>
      <c r="E13" s="226">
        <v>4258</v>
      </c>
      <c r="F13" s="285">
        <f t="shared" si="2"/>
        <v>100.53834529656216</v>
      </c>
      <c r="G13" s="227">
        <v>-14.031899858671499</v>
      </c>
      <c r="H13" s="99" t="s">
        <v>80</v>
      </c>
      <c r="I13" s="284">
        <v>56293</v>
      </c>
      <c r="J13" s="245">
        <v>61788.291195999998</v>
      </c>
      <c r="K13" s="228">
        <v>61788.291195999998</v>
      </c>
      <c r="L13" s="226">
        <v>57089</v>
      </c>
      <c r="M13" s="285">
        <f t="shared" si="3"/>
        <v>92.394527984123613</v>
      </c>
      <c r="N13" s="227">
        <v>2.8816002883402398</v>
      </c>
      <c r="O13" s="274" t="s">
        <v>80</v>
      </c>
      <c r="P13" s="274">
        <v>55490</v>
      </c>
      <c r="Q13" s="278">
        <f t="shared" si="4"/>
        <v>2.8816002883402358</v>
      </c>
    </row>
    <row r="14" spans="1:17" ht="15.75" customHeight="1">
      <c r="A14" s="172" t="s">
        <v>81</v>
      </c>
      <c r="B14" s="284">
        <v>6000</v>
      </c>
      <c r="C14" s="225">
        <v>5420</v>
      </c>
      <c r="D14" s="225">
        <v>5420</v>
      </c>
      <c r="E14" s="226">
        <v>5563</v>
      </c>
      <c r="F14" s="285">
        <f t="shared" si="2"/>
        <v>102.63837638376383</v>
      </c>
      <c r="G14" s="227">
        <v>12.497472194135501</v>
      </c>
      <c r="H14" s="99" t="s">
        <v>82</v>
      </c>
      <c r="I14" s="284">
        <v>65758</v>
      </c>
      <c r="J14" s="245">
        <v>81967.790116999997</v>
      </c>
      <c r="K14" s="228">
        <v>78410</v>
      </c>
      <c r="L14" s="226">
        <v>72687</v>
      </c>
      <c r="M14" s="285">
        <f t="shared" si="3"/>
        <v>92.701186073204951</v>
      </c>
      <c r="N14" s="227">
        <v>9.2314859341187798</v>
      </c>
      <c r="O14" s="274" t="s">
        <v>82</v>
      </c>
      <c r="P14" s="274">
        <v>66544</v>
      </c>
      <c r="Q14" s="278">
        <f t="shared" si="4"/>
        <v>9.2314859341187763</v>
      </c>
    </row>
    <row r="15" spans="1:17" ht="15.75" customHeight="1">
      <c r="A15" s="347" t="s">
        <v>83</v>
      </c>
      <c r="B15" s="348">
        <v>29000</v>
      </c>
      <c r="C15" s="349">
        <v>14968</v>
      </c>
      <c r="D15" s="349">
        <v>14968</v>
      </c>
      <c r="E15" s="350">
        <v>14064</v>
      </c>
      <c r="F15" s="351">
        <f t="shared" si="2"/>
        <v>93.960448957776592</v>
      </c>
      <c r="G15" s="352">
        <v>-25.055952254076502</v>
      </c>
      <c r="H15" s="347" t="s">
        <v>84</v>
      </c>
      <c r="I15" s="348">
        <v>14599</v>
      </c>
      <c r="J15" s="353">
        <v>26513.138177000001</v>
      </c>
      <c r="K15" s="354">
        <v>26000</v>
      </c>
      <c r="L15" s="350">
        <v>21761</v>
      </c>
      <c r="M15" s="351">
        <f t="shared" si="3"/>
        <v>83.696153846153848</v>
      </c>
      <c r="N15" s="352">
        <v>32.398393769773698</v>
      </c>
      <c r="O15" s="274" t="s">
        <v>84</v>
      </c>
      <c r="P15" s="274">
        <v>16436</v>
      </c>
      <c r="Q15" s="278">
        <f t="shared" si="4"/>
        <v>32.398393769773669</v>
      </c>
    </row>
    <row r="16" spans="1:17" ht="15.75" customHeight="1">
      <c r="A16" s="347" t="s">
        <v>85</v>
      </c>
      <c r="B16" s="348">
        <v>52000</v>
      </c>
      <c r="C16" s="349">
        <v>40089</v>
      </c>
      <c r="D16" s="349">
        <v>40089</v>
      </c>
      <c r="E16" s="350">
        <v>38323</v>
      </c>
      <c r="F16" s="351">
        <f t="shared" si="2"/>
        <v>95.594801566514505</v>
      </c>
      <c r="G16" s="352">
        <v>-10.7335025971908</v>
      </c>
      <c r="H16" s="347" t="s">
        <v>86</v>
      </c>
      <c r="I16" s="348">
        <v>29314</v>
      </c>
      <c r="J16" s="353">
        <v>73355.318318000005</v>
      </c>
      <c r="K16" s="354">
        <v>70000</v>
      </c>
      <c r="L16" s="350">
        <v>67690</v>
      </c>
      <c r="M16" s="351">
        <f t="shared" si="3"/>
        <v>96.7</v>
      </c>
      <c r="N16" s="352">
        <v>-8.4453701950388194</v>
      </c>
      <c r="O16" s="274" t="s">
        <v>86</v>
      </c>
      <c r="P16" s="274">
        <v>73934</v>
      </c>
      <c r="Q16" s="278">
        <f t="shared" si="4"/>
        <v>-8.4453701950388158</v>
      </c>
    </row>
    <row r="17" spans="1:17" ht="15.75" customHeight="1">
      <c r="A17" s="355" t="s">
        <v>87</v>
      </c>
      <c r="B17" s="348">
        <v>3000</v>
      </c>
      <c r="C17" s="349">
        <v>11449</v>
      </c>
      <c r="D17" s="349">
        <v>11449</v>
      </c>
      <c r="E17" s="350">
        <v>14762</v>
      </c>
      <c r="F17" s="351">
        <f t="shared" si="2"/>
        <v>128.93702506769148</v>
      </c>
      <c r="G17" s="352">
        <v>82.112015790772304</v>
      </c>
      <c r="H17" s="347" t="s">
        <v>88</v>
      </c>
      <c r="I17" s="348">
        <v>36475</v>
      </c>
      <c r="J17" s="353">
        <v>40919.055719999997</v>
      </c>
      <c r="K17" s="350">
        <v>31517</v>
      </c>
      <c r="L17" s="350">
        <v>31517</v>
      </c>
      <c r="M17" s="351">
        <f t="shared" si="3"/>
        <v>100</v>
      </c>
      <c r="N17" s="352">
        <v>-6.5054879857609</v>
      </c>
      <c r="O17" s="274" t="s">
        <v>88</v>
      </c>
      <c r="P17" s="274">
        <v>33710</v>
      </c>
      <c r="Q17" s="278">
        <f t="shared" si="4"/>
        <v>-6.5054879857609045</v>
      </c>
    </row>
    <row r="18" spans="1:17" ht="15.75" customHeight="1">
      <c r="A18" s="355" t="s">
        <v>89</v>
      </c>
      <c r="B18" s="348">
        <v>82000</v>
      </c>
      <c r="C18" s="349">
        <v>85000</v>
      </c>
      <c r="D18" s="349">
        <v>85000</v>
      </c>
      <c r="E18" s="350">
        <v>83803</v>
      </c>
      <c r="F18" s="351">
        <f t="shared" si="2"/>
        <v>98.591764705882355</v>
      </c>
      <c r="G18" s="352">
        <v>-1.0835566152429701</v>
      </c>
      <c r="H18" s="347" t="s">
        <v>90</v>
      </c>
      <c r="I18" s="348">
        <v>20098</v>
      </c>
      <c r="J18" s="353">
        <v>36377.876960000001</v>
      </c>
      <c r="K18" s="354">
        <v>36377.876960000001</v>
      </c>
      <c r="L18" s="350">
        <v>30238</v>
      </c>
      <c r="M18" s="351">
        <f t="shared" si="3"/>
        <v>83.121948081931166</v>
      </c>
      <c r="N18" s="352">
        <v>-17.409592483338798</v>
      </c>
      <c r="O18" s="274" t="s">
        <v>90</v>
      </c>
      <c r="P18" s="274">
        <v>36612</v>
      </c>
      <c r="Q18" s="278">
        <f t="shared" si="4"/>
        <v>-17.409592483338798</v>
      </c>
    </row>
    <row r="19" spans="1:17" ht="15.75" customHeight="1">
      <c r="A19" s="355" t="s">
        <v>91</v>
      </c>
      <c r="B19" s="348">
        <v>80</v>
      </c>
      <c r="C19" s="349">
        <v>100</v>
      </c>
      <c r="D19" s="349">
        <v>100</v>
      </c>
      <c r="E19" s="350">
        <v>116</v>
      </c>
      <c r="F19" s="351">
        <f t="shared" si="2"/>
        <v>115.99999999999999</v>
      </c>
      <c r="G19" s="352">
        <v>136.734693877551</v>
      </c>
      <c r="H19" s="347" t="s">
        <v>92</v>
      </c>
      <c r="I19" s="348">
        <v>15832</v>
      </c>
      <c r="J19" s="353">
        <v>16321.423032999999</v>
      </c>
      <c r="K19" s="354">
        <v>16321.423032999999</v>
      </c>
      <c r="L19" s="350">
        <v>10737</v>
      </c>
      <c r="M19" s="351">
        <f t="shared" si="3"/>
        <v>65.784705036387138</v>
      </c>
      <c r="N19" s="352">
        <v>-44.011054909526997</v>
      </c>
      <c r="O19" s="274" t="s">
        <v>93</v>
      </c>
      <c r="P19" s="274">
        <v>19177</v>
      </c>
      <c r="Q19" s="278">
        <f t="shared" si="4"/>
        <v>-44.011054909527033</v>
      </c>
    </row>
    <row r="20" spans="1:17" ht="15.75" customHeight="1">
      <c r="A20" s="356" t="s">
        <v>94</v>
      </c>
      <c r="B20" s="348">
        <v>115</v>
      </c>
      <c r="C20" s="349">
        <v>4</v>
      </c>
      <c r="D20" s="349">
        <v>4</v>
      </c>
      <c r="E20" s="350">
        <v>4</v>
      </c>
      <c r="F20" s="351">
        <f t="shared" si="2"/>
        <v>100</v>
      </c>
      <c r="G20" s="352">
        <v>-96.581196581196593</v>
      </c>
      <c r="H20" s="347" t="s">
        <v>95</v>
      </c>
      <c r="I20" s="348">
        <v>3491</v>
      </c>
      <c r="J20" s="353">
        <v>4055.7820000000002</v>
      </c>
      <c r="K20" s="354">
        <v>4055.7820000000002</v>
      </c>
      <c r="L20" s="350">
        <v>2720</v>
      </c>
      <c r="M20" s="351">
        <f t="shared" si="3"/>
        <v>67.064748549108415</v>
      </c>
      <c r="N20" s="352">
        <v>5.1004636785162196</v>
      </c>
      <c r="O20" s="274" t="s">
        <v>95</v>
      </c>
      <c r="P20" s="274">
        <v>2588</v>
      </c>
      <c r="Q20" s="278">
        <f t="shared" si="4"/>
        <v>5.1004636785162205</v>
      </c>
    </row>
    <row r="21" spans="1:17" ht="15.75" customHeight="1">
      <c r="A21" s="349" t="s">
        <v>96</v>
      </c>
      <c r="B21" s="348">
        <f>SUM(B22:B28)</f>
        <v>47185</v>
      </c>
      <c r="C21" s="348">
        <f>SUM(C22:C28)</f>
        <v>47185</v>
      </c>
      <c r="D21" s="349">
        <v>47185</v>
      </c>
      <c r="E21" s="350">
        <f>SUM(E22:E28)</f>
        <v>45024</v>
      </c>
      <c r="F21" s="351">
        <f t="shared" si="2"/>
        <v>95.420154710183326</v>
      </c>
      <c r="G21" s="352">
        <v>-6.1</v>
      </c>
      <c r="H21" s="347" t="s">
        <v>97</v>
      </c>
      <c r="I21" s="348">
        <v>322</v>
      </c>
      <c r="J21" s="353">
        <v>5881.9802</v>
      </c>
      <c r="K21" s="354">
        <v>5881.9802</v>
      </c>
      <c r="L21" s="350">
        <v>5809</v>
      </c>
      <c r="M21" s="351">
        <f t="shared" si="3"/>
        <v>98.759257979141097</v>
      </c>
      <c r="N21" s="352">
        <v>184.47600391772801</v>
      </c>
      <c r="O21" s="274" t="s">
        <v>97</v>
      </c>
      <c r="P21" s="274">
        <v>2042</v>
      </c>
      <c r="Q21" s="278">
        <f t="shared" si="4"/>
        <v>184.47600391772772</v>
      </c>
    </row>
    <row r="22" spans="1:17" ht="15.75" customHeight="1">
      <c r="A22" s="349" t="s">
        <v>98</v>
      </c>
      <c r="B22" s="348">
        <v>8000</v>
      </c>
      <c r="C22" s="349">
        <v>8000</v>
      </c>
      <c r="D22" s="349">
        <v>8000</v>
      </c>
      <c r="E22" s="350">
        <v>8196</v>
      </c>
      <c r="F22" s="351">
        <f t="shared" si="2"/>
        <v>102.45</v>
      </c>
      <c r="G22" s="352">
        <v>-9.5364238410595998</v>
      </c>
      <c r="H22" s="347" t="s">
        <v>99</v>
      </c>
      <c r="I22" s="348">
        <v>23750</v>
      </c>
      <c r="J22" s="353">
        <v>24748.621384999999</v>
      </c>
      <c r="K22" s="354">
        <v>24748.621384999999</v>
      </c>
      <c r="L22" s="350">
        <v>19504</v>
      </c>
      <c r="M22" s="351">
        <f t="shared" si="3"/>
        <v>78.808430160967532</v>
      </c>
      <c r="N22" s="352">
        <v>134.959643416456</v>
      </c>
      <c r="O22" s="274" t="s">
        <v>99</v>
      </c>
      <c r="P22" s="274">
        <v>8301</v>
      </c>
      <c r="Q22" s="278">
        <f t="shared" si="4"/>
        <v>134.95964341645586</v>
      </c>
    </row>
    <row r="23" spans="1:17" ht="15.75" customHeight="1">
      <c r="A23" s="349" t="s">
        <v>100</v>
      </c>
      <c r="B23" s="348">
        <v>3000</v>
      </c>
      <c r="C23" s="349">
        <v>3000</v>
      </c>
      <c r="D23" s="349">
        <v>3000</v>
      </c>
      <c r="E23" s="350">
        <v>1184</v>
      </c>
      <c r="F23" s="351">
        <f t="shared" si="2"/>
        <v>39.466666666666669</v>
      </c>
      <c r="G23" s="352">
        <v>-19.015047879617001</v>
      </c>
      <c r="H23" s="357" t="s">
        <v>101</v>
      </c>
      <c r="I23" s="348">
        <v>14923</v>
      </c>
      <c r="J23" s="353">
        <v>29296.312929200001</v>
      </c>
      <c r="K23" s="354">
        <v>24992</v>
      </c>
      <c r="L23" s="350">
        <v>22655</v>
      </c>
      <c r="M23" s="351">
        <f t="shared" si="3"/>
        <v>90.649007682458375</v>
      </c>
      <c r="N23" s="352">
        <v>5.2888413812334401</v>
      </c>
      <c r="O23" s="274" t="s">
        <v>101</v>
      </c>
      <c r="P23" s="274">
        <v>21517</v>
      </c>
      <c r="Q23" s="278">
        <f t="shared" si="4"/>
        <v>5.2888413812334445</v>
      </c>
    </row>
    <row r="24" spans="1:17" ht="15.75" customHeight="1">
      <c r="A24" s="349" t="s">
        <v>102</v>
      </c>
      <c r="B24" s="348">
        <v>7000</v>
      </c>
      <c r="C24" s="349">
        <v>7000</v>
      </c>
      <c r="D24" s="349">
        <v>7000</v>
      </c>
      <c r="E24" s="350">
        <v>6799</v>
      </c>
      <c r="F24" s="351">
        <f t="shared" si="2"/>
        <v>97.128571428571433</v>
      </c>
      <c r="G24" s="352">
        <v>-33.577569363032403</v>
      </c>
      <c r="H24" s="358" t="s">
        <v>103</v>
      </c>
      <c r="I24" s="348"/>
      <c r="J24" s="353">
        <v>504</v>
      </c>
      <c r="K24" s="354">
        <v>504</v>
      </c>
      <c r="L24" s="350">
        <v>504</v>
      </c>
      <c r="M24" s="351">
        <f t="shared" si="3"/>
        <v>100</v>
      </c>
      <c r="N24" s="352">
        <v>430.52631578947398</v>
      </c>
      <c r="O24" s="274" t="s">
        <v>104</v>
      </c>
      <c r="P24" s="274">
        <v>95</v>
      </c>
      <c r="Q24" s="278">
        <f t="shared" si="4"/>
        <v>430.52631578947364</v>
      </c>
    </row>
    <row r="25" spans="1:17" ht="15.75" customHeight="1">
      <c r="A25" s="359" t="s">
        <v>105</v>
      </c>
      <c r="B25" s="348">
        <v>29065</v>
      </c>
      <c r="C25" s="348">
        <v>28185</v>
      </c>
      <c r="D25" s="348">
        <v>28185</v>
      </c>
      <c r="E25" s="348">
        <f>32295-4463</f>
        <v>27832</v>
      </c>
      <c r="F25" s="351">
        <f t="shared" si="2"/>
        <v>98.74756075926912</v>
      </c>
      <c r="G25" s="360">
        <v>2.9</v>
      </c>
      <c r="H25" s="361" t="s">
        <v>106</v>
      </c>
      <c r="I25" s="348">
        <v>5445</v>
      </c>
      <c r="J25" s="353">
        <v>6051</v>
      </c>
      <c r="K25" s="362">
        <v>6051</v>
      </c>
      <c r="L25" s="348">
        <v>5328</v>
      </c>
      <c r="M25" s="351">
        <f t="shared" si="3"/>
        <v>88.051561725334665</v>
      </c>
      <c r="N25" s="352">
        <v>-12.3828317710903</v>
      </c>
      <c r="O25" s="274" t="s">
        <v>106</v>
      </c>
      <c r="P25" s="274">
        <v>6081</v>
      </c>
      <c r="Q25" s="278">
        <f t="shared" si="4"/>
        <v>-12.382831771090286</v>
      </c>
    </row>
    <row r="26" spans="1:17" ht="15.75" customHeight="1">
      <c r="A26" s="359" t="s">
        <v>107</v>
      </c>
      <c r="B26" s="348"/>
      <c r="C26" s="349"/>
      <c r="D26" s="349"/>
      <c r="E26" s="350"/>
      <c r="F26" s="351"/>
      <c r="G26" s="352"/>
      <c r="H26" s="363" t="s">
        <v>108</v>
      </c>
      <c r="I26" s="348">
        <v>6000</v>
      </c>
      <c r="J26" s="348">
        <v>6000</v>
      </c>
      <c r="K26" s="354"/>
      <c r="L26" s="350"/>
      <c r="M26" s="351"/>
      <c r="N26" s="352"/>
      <c r="O26" s="274" t="s">
        <v>109</v>
      </c>
    </row>
    <row r="27" spans="1:17" ht="15.75" customHeight="1">
      <c r="A27" s="359" t="s">
        <v>110</v>
      </c>
      <c r="B27" s="348">
        <v>100</v>
      </c>
      <c r="C27" s="349">
        <v>100</v>
      </c>
      <c r="D27" s="349">
        <v>100</v>
      </c>
      <c r="E27" s="350">
        <v>153</v>
      </c>
      <c r="F27" s="351">
        <f t="shared" si="2"/>
        <v>153</v>
      </c>
      <c r="G27" s="352">
        <v>30.769230769230798</v>
      </c>
      <c r="H27" s="363" t="s">
        <v>111</v>
      </c>
      <c r="I27" s="348">
        <v>16749</v>
      </c>
      <c r="J27" s="353">
        <v>18000</v>
      </c>
      <c r="K27" s="354">
        <v>18000</v>
      </c>
      <c r="L27" s="350">
        <v>17665</v>
      </c>
      <c r="M27" s="351">
        <f t="shared" si="3"/>
        <v>98.138888888888886</v>
      </c>
      <c r="N27" s="352">
        <v>11.422984735713399</v>
      </c>
      <c r="O27" s="274" t="s">
        <v>112</v>
      </c>
      <c r="P27" s="274">
        <v>15854</v>
      </c>
      <c r="Q27" s="278">
        <f t="shared" si="4"/>
        <v>11.422984735713392</v>
      </c>
    </row>
    <row r="28" spans="1:17" ht="15.75" customHeight="1">
      <c r="A28" s="359" t="s">
        <v>113</v>
      </c>
      <c r="B28" s="348">
        <v>20</v>
      </c>
      <c r="C28" s="349">
        <v>900</v>
      </c>
      <c r="D28" s="349">
        <v>900</v>
      </c>
      <c r="E28" s="350">
        <v>860</v>
      </c>
      <c r="F28" s="351">
        <f t="shared" si="2"/>
        <v>95.555555555555557</v>
      </c>
      <c r="G28" s="352">
        <v>3340</v>
      </c>
      <c r="H28" s="363" t="s">
        <v>114</v>
      </c>
      <c r="I28" s="348"/>
      <c r="J28" s="353">
        <v>10</v>
      </c>
      <c r="K28" s="354">
        <v>10</v>
      </c>
      <c r="L28" s="350">
        <v>10</v>
      </c>
      <c r="M28" s="351">
        <f t="shared" si="3"/>
        <v>100</v>
      </c>
      <c r="N28" s="352">
        <v>400</v>
      </c>
      <c r="O28" s="274" t="s">
        <v>115</v>
      </c>
      <c r="P28" s="274">
        <v>2</v>
      </c>
      <c r="Q28" s="278">
        <f t="shared" si="4"/>
        <v>400</v>
      </c>
    </row>
    <row r="29" spans="1:17" ht="15.75" customHeight="1">
      <c r="A29" s="359"/>
      <c r="B29" s="348"/>
      <c r="C29" s="349"/>
      <c r="D29" s="349"/>
      <c r="E29" s="350"/>
      <c r="F29" s="351"/>
      <c r="G29" s="352"/>
      <c r="H29" s="363" t="s">
        <v>116</v>
      </c>
      <c r="I29" s="348">
        <v>40</v>
      </c>
      <c r="J29" s="353">
        <v>4314</v>
      </c>
      <c r="K29" s="354">
        <v>4843</v>
      </c>
      <c r="L29" s="350">
        <v>4843</v>
      </c>
      <c r="M29" s="351">
        <f t="shared" si="3"/>
        <v>100</v>
      </c>
      <c r="N29" s="352">
        <v>-39.763681592039802</v>
      </c>
      <c r="O29" s="274" t="s">
        <v>117</v>
      </c>
      <c r="P29" s="274">
        <v>8040</v>
      </c>
      <c r="Q29" s="278">
        <f t="shared" si="4"/>
        <v>-39.763681592039802</v>
      </c>
    </row>
    <row r="30" spans="1:17" ht="15.75" customHeight="1">
      <c r="A30" s="364" t="s">
        <v>118</v>
      </c>
      <c r="B30" s="365">
        <f>SUM(B31:B35)+B39</f>
        <v>495103</v>
      </c>
      <c r="C30" s="365">
        <f t="shared" ref="C30:E30" si="5">SUM(C31:C35)+C39</f>
        <v>720102</v>
      </c>
      <c r="D30" s="365">
        <f t="shared" si="5"/>
        <v>725492</v>
      </c>
      <c r="E30" s="365">
        <f t="shared" si="5"/>
        <v>730059</v>
      </c>
      <c r="F30" s="366" t="s">
        <v>63</v>
      </c>
      <c r="G30" s="367" t="s">
        <v>63</v>
      </c>
      <c r="H30" s="364" t="s">
        <v>119</v>
      </c>
      <c r="I30" s="365">
        <f>SUM(I31:I33,I36,I37)</f>
        <v>266439</v>
      </c>
      <c r="J30" s="365">
        <f>SUM(J31:J33,J36,J37)</f>
        <v>302093</v>
      </c>
      <c r="K30" s="368">
        <f t="shared" ref="K30:L30" si="6">SUM(K31:K33,K36,K37)</f>
        <v>347798</v>
      </c>
      <c r="L30" s="365">
        <f t="shared" si="6"/>
        <v>402063</v>
      </c>
      <c r="M30" s="366" t="s">
        <v>63</v>
      </c>
      <c r="N30" s="369" t="s">
        <v>63</v>
      </c>
    </row>
    <row r="31" spans="1:17" ht="15.75" customHeight="1">
      <c r="A31" s="370" t="s">
        <v>120</v>
      </c>
      <c r="B31" s="350">
        <v>192457</v>
      </c>
      <c r="C31" s="370">
        <v>320000</v>
      </c>
      <c r="D31" s="370">
        <v>322854</v>
      </c>
      <c r="E31" s="350">
        <v>322854</v>
      </c>
      <c r="F31" s="351"/>
      <c r="G31" s="359"/>
      <c r="H31" s="370" t="s">
        <v>121</v>
      </c>
      <c r="I31" s="350">
        <v>42514</v>
      </c>
      <c r="J31" s="371">
        <v>56121</v>
      </c>
      <c r="K31" s="372">
        <v>57154</v>
      </c>
      <c r="L31" s="350">
        <v>57154</v>
      </c>
      <c r="M31" s="351"/>
      <c r="N31" s="346"/>
    </row>
    <row r="32" spans="1:17" ht="15.75" customHeight="1">
      <c r="A32" s="370" t="s">
        <v>122</v>
      </c>
      <c r="B32" s="350"/>
      <c r="C32" s="370"/>
      <c r="D32" s="370">
        <v>2536</v>
      </c>
      <c r="E32" s="350">
        <v>2536</v>
      </c>
      <c r="F32" s="351"/>
      <c r="G32" s="359"/>
      <c r="H32" s="370" t="s">
        <v>123</v>
      </c>
      <c r="I32" s="350">
        <v>49925</v>
      </c>
      <c r="J32" s="371">
        <v>71972</v>
      </c>
      <c r="K32" s="372">
        <v>87749</v>
      </c>
      <c r="L32" s="350">
        <v>87749</v>
      </c>
      <c r="M32" s="351"/>
      <c r="N32" s="346"/>
    </row>
    <row r="33" spans="1:17" ht="15.75" customHeight="1">
      <c r="A33" s="370" t="s">
        <v>124</v>
      </c>
      <c r="B33" s="350">
        <v>20000</v>
      </c>
      <c r="C33" s="370">
        <v>20000</v>
      </c>
      <c r="D33" s="370">
        <v>20000</v>
      </c>
      <c r="E33" s="350">
        <v>24567</v>
      </c>
      <c r="F33" s="351"/>
      <c r="G33" s="359"/>
      <c r="H33" s="370" t="s">
        <v>125</v>
      </c>
      <c r="I33" s="350">
        <v>174000</v>
      </c>
      <c r="J33" s="371">
        <v>174000</v>
      </c>
      <c r="K33" s="372">
        <v>174000</v>
      </c>
      <c r="L33" s="350">
        <v>174263</v>
      </c>
      <c r="M33" s="351"/>
      <c r="N33" s="346"/>
    </row>
    <row r="34" spans="1:17" ht="15.75" customHeight="1">
      <c r="A34" s="370" t="s">
        <v>126</v>
      </c>
      <c r="B34" s="350">
        <v>46688</v>
      </c>
      <c r="C34" s="370">
        <v>94144</v>
      </c>
      <c r="D34" s="370">
        <v>94144</v>
      </c>
      <c r="E34" s="350">
        <v>94144</v>
      </c>
      <c r="F34" s="351"/>
      <c r="G34" s="359"/>
      <c r="H34" s="370" t="s">
        <v>127</v>
      </c>
      <c r="I34" s="350">
        <v>174000</v>
      </c>
      <c r="J34" s="371">
        <v>174000</v>
      </c>
      <c r="K34" s="372">
        <v>174000</v>
      </c>
      <c r="L34" s="350">
        <v>174000</v>
      </c>
      <c r="M34" s="351"/>
      <c r="N34" s="346"/>
    </row>
    <row r="35" spans="1:17" ht="15.75" customHeight="1">
      <c r="A35" s="370" t="s">
        <v>128</v>
      </c>
      <c r="B35" s="350">
        <v>174000</v>
      </c>
      <c r="C35" s="350">
        <v>224000</v>
      </c>
      <c r="D35" s="350">
        <v>224000</v>
      </c>
      <c r="E35" s="373">
        <v>224000</v>
      </c>
      <c r="F35" s="351"/>
      <c r="G35" s="359"/>
      <c r="H35" s="370" t="s">
        <v>129</v>
      </c>
      <c r="I35" s="350">
        <f t="shared" ref="I35:J35" si="7">SUM(I36:I38)</f>
        <v>0</v>
      </c>
      <c r="J35" s="374">
        <f t="shared" si="7"/>
        <v>0</v>
      </c>
      <c r="K35" s="350">
        <v>0</v>
      </c>
      <c r="L35" s="350">
        <v>263</v>
      </c>
      <c r="M35" s="351"/>
      <c r="N35" s="346"/>
    </row>
    <row r="36" spans="1:17" ht="15.75" customHeight="1">
      <c r="A36" s="370" t="s">
        <v>130</v>
      </c>
      <c r="B36" s="350">
        <v>0</v>
      </c>
      <c r="C36" s="370">
        <v>50000</v>
      </c>
      <c r="D36" s="370">
        <v>50000</v>
      </c>
      <c r="E36" s="373">
        <v>50000</v>
      </c>
      <c r="F36" s="351"/>
      <c r="G36" s="359"/>
      <c r="H36" s="370" t="s">
        <v>131</v>
      </c>
      <c r="I36" s="350"/>
      <c r="J36" s="371"/>
      <c r="K36" s="372">
        <v>28895</v>
      </c>
      <c r="L36" s="350">
        <v>28895</v>
      </c>
      <c r="M36" s="351"/>
      <c r="N36" s="346"/>
    </row>
    <row r="37" spans="1:17" ht="15.75" customHeight="1">
      <c r="A37" s="370" t="s">
        <v>132</v>
      </c>
      <c r="B37" s="350">
        <v>174000</v>
      </c>
      <c r="C37" s="370">
        <v>174000</v>
      </c>
      <c r="D37" s="370">
        <v>174000</v>
      </c>
      <c r="E37" s="370">
        <v>174000</v>
      </c>
      <c r="F37" s="351"/>
      <c r="G37" s="359"/>
      <c r="H37" s="370" t="s">
        <v>133</v>
      </c>
      <c r="I37" s="350"/>
      <c r="J37" s="371"/>
      <c r="K37" s="372"/>
      <c r="L37" s="350">
        <v>54002</v>
      </c>
      <c r="M37" s="351"/>
      <c r="N37" s="346"/>
    </row>
    <row r="38" spans="1:17" ht="15.75" customHeight="1">
      <c r="A38" s="359" t="s">
        <v>134</v>
      </c>
      <c r="B38" s="359"/>
      <c r="C38" s="359"/>
      <c r="D38" s="359"/>
      <c r="E38" s="350"/>
      <c r="F38" s="351"/>
      <c r="G38" s="359"/>
      <c r="H38" s="370"/>
      <c r="I38" s="359"/>
      <c r="J38" s="345"/>
      <c r="K38" s="375"/>
      <c r="L38" s="350"/>
      <c r="M38" s="351"/>
      <c r="N38" s="346"/>
    </row>
    <row r="39" spans="1:17" ht="15.75" customHeight="1">
      <c r="A39" s="370" t="s">
        <v>135</v>
      </c>
      <c r="B39" s="370">
        <v>61958</v>
      </c>
      <c r="C39" s="370">
        <v>61958</v>
      </c>
      <c r="D39" s="370">
        <v>61958</v>
      </c>
      <c r="E39" s="350">
        <v>61958</v>
      </c>
      <c r="F39" s="351"/>
      <c r="G39" s="376"/>
      <c r="H39" s="370"/>
      <c r="I39" s="370"/>
      <c r="J39" s="371"/>
      <c r="K39" s="372"/>
      <c r="L39" s="350"/>
      <c r="M39" s="351"/>
      <c r="N39" s="377"/>
      <c r="O39" s="273"/>
      <c r="P39" s="273"/>
      <c r="Q39" s="292"/>
    </row>
    <row r="40" spans="1:17" s="273" customFormat="1" ht="83.25" customHeight="1">
      <c r="A40" s="464" t="s">
        <v>1163</v>
      </c>
      <c r="B40" s="465"/>
      <c r="C40" s="465"/>
      <c r="D40" s="465"/>
      <c r="E40" s="465"/>
      <c r="F40" s="465"/>
      <c r="G40" s="465"/>
      <c r="H40" s="465"/>
      <c r="I40" s="465"/>
      <c r="J40" s="465"/>
      <c r="K40" s="465"/>
      <c r="L40" s="465"/>
      <c r="M40" s="465"/>
      <c r="N40" s="465"/>
      <c r="O40" s="274"/>
      <c r="P40" s="274"/>
      <c r="Q40" s="278"/>
    </row>
  </sheetData>
  <mergeCells count="3">
    <mergeCell ref="A1:N1"/>
    <mergeCell ref="A2:N2"/>
    <mergeCell ref="A40:N40"/>
  </mergeCells>
  <phoneticPr fontId="81" type="noConversion"/>
  <printOptions horizontalCentered="1"/>
  <pageMargins left="0.43307086614173229" right="0.43307086614173229" top="0.39370078740157483" bottom="0" header="0.15748031496062992" footer="0.31496062992125984"/>
  <pageSetup paperSize="9" scale="67" fitToWidth="0" orientation="landscape" blackAndWhite="1" errors="blank"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6"/>
  <sheetViews>
    <sheetView workbookViewId="0">
      <pane ySplit="4" topLeftCell="A17" activePane="bottomLeft" state="frozen"/>
      <selection pane="bottomLeft" activeCell="F20" sqref="F20"/>
    </sheetView>
  </sheetViews>
  <sheetFormatPr defaultColWidth="10" defaultRowHeight="13.5"/>
  <cols>
    <col min="1" max="1" width="33.375" style="20" customWidth="1"/>
    <col min="2" max="2" width="16.75" style="20" customWidth="1"/>
    <col min="3" max="4" width="21" style="412" customWidth="1"/>
    <col min="5" max="5" width="9.75" style="20" customWidth="1"/>
    <col min="6" max="16384" width="10" style="20"/>
  </cols>
  <sheetData>
    <row r="1" spans="1:4" s="18" customFormat="1" ht="24" customHeight="1">
      <c r="A1" s="21" t="s">
        <v>1282</v>
      </c>
      <c r="C1" s="411"/>
      <c r="D1" s="411"/>
    </row>
    <row r="2" spans="1:4" s="19" customFormat="1" ht="28.7" customHeight="1">
      <c r="A2" s="515" t="s">
        <v>1035</v>
      </c>
      <c r="B2" s="515"/>
      <c r="C2" s="515"/>
      <c r="D2" s="515"/>
    </row>
    <row r="3" spans="1:4" ht="14.25" customHeight="1">
      <c r="D3" s="413" t="s">
        <v>998</v>
      </c>
    </row>
    <row r="4" spans="1:4" ht="28.5" customHeight="1">
      <c r="A4" s="23" t="s">
        <v>1015</v>
      </c>
      <c r="B4" s="23" t="s">
        <v>1036</v>
      </c>
      <c r="C4" s="23" t="s">
        <v>1037</v>
      </c>
      <c r="D4" s="23" t="s">
        <v>1038</v>
      </c>
    </row>
    <row r="5" spans="1:4" ht="28.5" customHeight="1">
      <c r="A5" s="24" t="s">
        <v>1039</v>
      </c>
      <c r="B5" s="25" t="s">
        <v>1040</v>
      </c>
      <c r="C5" s="26">
        <v>50.2</v>
      </c>
      <c r="D5" s="26">
        <v>50.2</v>
      </c>
    </row>
    <row r="6" spans="1:4" ht="28.5" customHeight="1">
      <c r="A6" s="24" t="s">
        <v>1041</v>
      </c>
      <c r="B6" s="25" t="s">
        <v>1006</v>
      </c>
      <c r="C6" s="26">
        <v>22.4</v>
      </c>
      <c r="D6" s="26">
        <v>22.4</v>
      </c>
    </row>
    <row r="7" spans="1:4" ht="28.5" customHeight="1">
      <c r="A7" s="24" t="s">
        <v>1042</v>
      </c>
      <c r="B7" s="25" t="s">
        <v>1007</v>
      </c>
      <c r="C7" s="26">
        <v>17.399999999999999</v>
      </c>
      <c r="D7" s="26">
        <v>17.399999999999999</v>
      </c>
    </row>
    <row r="8" spans="1:4" ht="28.5" customHeight="1">
      <c r="A8" s="24" t="s">
        <v>1043</v>
      </c>
      <c r="B8" s="25" t="s">
        <v>1044</v>
      </c>
      <c r="C8" s="26">
        <v>27.8</v>
      </c>
      <c r="D8" s="26">
        <v>27.8</v>
      </c>
    </row>
    <row r="9" spans="1:4" ht="28.5" customHeight="1">
      <c r="A9" s="24" t="s">
        <v>1042</v>
      </c>
      <c r="B9" s="25" t="s">
        <v>1009</v>
      </c>
      <c r="C9" s="26">
        <v>0.8</v>
      </c>
      <c r="D9" s="26">
        <v>0.8</v>
      </c>
    </row>
    <row r="10" spans="1:4" ht="28.5" customHeight="1">
      <c r="A10" s="24" t="s">
        <v>1045</v>
      </c>
      <c r="B10" s="25" t="s">
        <v>1046</v>
      </c>
      <c r="C10" s="26">
        <v>18.2</v>
      </c>
      <c r="D10" s="26">
        <v>18.2</v>
      </c>
    </row>
    <row r="11" spans="1:4" ht="28.5" customHeight="1">
      <c r="A11" s="24" t="s">
        <v>1041</v>
      </c>
      <c r="B11" s="25" t="s">
        <v>1047</v>
      </c>
      <c r="C11" s="27">
        <v>17.399999999999999</v>
      </c>
      <c r="D11" s="27">
        <v>17.399999999999999</v>
      </c>
    </row>
    <row r="12" spans="1:4" ht="28.5" customHeight="1">
      <c r="A12" s="24" t="s">
        <v>1043</v>
      </c>
      <c r="B12" s="25" t="s">
        <v>1048</v>
      </c>
      <c r="C12" s="27">
        <v>0.8</v>
      </c>
      <c r="D12" s="27">
        <v>0.8</v>
      </c>
    </row>
    <row r="13" spans="1:4" ht="28.5" customHeight="1">
      <c r="A13" s="24" t="s">
        <v>1049</v>
      </c>
      <c r="B13" s="25" t="s">
        <v>1050</v>
      </c>
      <c r="C13" s="27">
        <v>3.93</v>
      </c>
      <c r="D13" s="27">
        <v>3.93</v>
      </c>
    </row>
    <row r="14" spans="1:4" ht="28.5" customHeight="1">
      <c r="A14" s="24" t="s">
        <v>1041</v>
      </c>
      <c r="B14" s="25" t="s">
        <v>1051</v>
      </c>
      <c r="C14" s="27">
        <v>1.77</v>
      </c>
      <c r="D14" s="27">
        <v>1.77</v>
      </c>
    </row>
    <row r="15" spans="1:4" ht="28.5" customHeight="1">
      <c r="A15" s="24" t="s">
        <v>1043</v>
      </c>
      <c r="B15" s="25" t="s">
        <v>1052</v>
      </c>
      <c r="C15" s="27">
        <v>2.16</v>
      </c>
      <c r="D15" s="27">
        <v>2.16</v>
      </c>
    </row>
    <row r="16" spans="1:4" ht="28.5" customHeight="1">
      <c r="A16" s="24" t="s">
        <v>1053</v>
      </c>
      <c r="B16" s="25" t="s">
        <v>1054</v>
      </c>
      <c r="C16" s="26">
        <v>17.5</v>
      </c>
      <c r="D16" s="26">
        <v>17.5</v>
      </c>
    </row>
    <row r="17" spans="1:4" ht="28.5" customHeight="1">
      <c r="A17" s="24" t="s">
        <v>1041</v>
      </c>
      <c r="B17" s="25" t="s">
        <v>1055</v>
      </c>
      <c r="C17" s="26">
        <v>8.6</v>
      </c>
      <c r="D17" s="26">
        <v>8.6</v>
      </c>
    </row>
    <row r="18" spans="1:4" ht="28.5" customHeight="1">
      <c r="A18" s="24" t="s">
        <v>1056</v>
      </c>
      <c r="B18" s="25"/>
      <c r="C18" s="26">
        <v>8.6</v>
      </c>
      <c r="D18" s="26">
        <v>8.6</v>
      </c>
    </row>
    <row r="19" spans="1:4" ht="28.5" customHeight="1">
      <c r="A19" s="24" t="s">
        <v>1057</v>
      </c>
      <c r="B19" s="25" t="s">
        <v>1058</v>
      </c>
      <c r="C19" s="26">
        <v>0</v>
      </c>
      <c r="D19" s="26">
        <v>0</v>
      </c>
    </row>
    <row r="20" spans="1:4" ht="28.5" customHeight="1">
      <c r="A20" s="24" t="s">
        <v>1043</v>
      </c>
      <c r="B20" s="25" t="s">
        <v>1059</v>
      </c>
      <c r="C20" s="26">
        <v>8.9</v>
      </c>
      <c r="D20" s="26">
        <v>8.9</v>
      </c>
    </row>
    <row r="21" spans="1:4" ht="28.5" customHeight="1">
      <c r="A21" s="24" t="s">
        <v>1056</v>
      </c>
      <c r="B21" s="25"/>
      <c r="C21" s="26">
        <v>0.9</v>
      </c>
      <c r="D21" s="26">
        <v>0.9</v>
      </c>
    </row>
    <row r="22" spans="1:4" ht="28.5" customHeight="1">
      <c r="A22" s="24" t="s">
        <v>1060</v>
      </c>
      <c r="B22" s="25" t="s">
        <v>1061</v>
      </c>
      <c r="C22" s="26">
        <v>8</v>
      </c>
      <c r="D22" s="26">
        <v>8</v>
      </c>
    </row>
    <row r="23" spans="1:4" ht="28.5" customHeight="1">
      <c r="A23" s="24" t="s">
        <v>1062</v>
      </c>
      <c r="B23" s="25" t="s">
        <v>1063</v>
      </c>
      <c r="C23" s="27">
        <v>4.4800000000000004</v>
      </c>
      <c r="D23" s="27">
        <v>4.4800000000000004</v>
      </c>
    </row>
    <row r="24" spans="1:4" ht="28.5" customHeight="1">
      <c r="A24" s="24" t="s">
        <v>1041</v>
      </c>
      <c r="B24" s="25" t="s">
        <v>1064</v>
      </c>
      <c r="C24" s="27">
        <v>1.71</v>
      </c>
      <c r="D24" s="27">
        <v>1.71</v>
      </c>
    </row>
    <row r="25" spans="1:4" ht="28.5" customHeight="1">
      <c r="A25" s="24" t="s">
        <v>1043</v>
      </c>
      <c r="B25" s="25" t="s">
        <v>1065</v>
      </c>
      <c r="C25" s="27">
        <v>2.77</v>
      </c>
      <c r="D25" s="27">
        <v>2.77</v>
      </c>
    </row>
    <row r="26" spans="1:4" ht="43.5" customHeight="1">
      <c r="A26" s="513" t="s">
        <v>1066</v>
      </c>
      <c r="B26" s="513"/>
      <c r="C26" s="513"/>
      <c r="D26" s="513"/>
    </row>
  </sheetData>
  <mergeCells count="2">
    <mergeCell ref="A2:D2"/>
    <mergeCell ref="A26:D26"/>
  </mergeCells>
  <phoneticPr fontId="81" type="noConversion"/>
  <printOptions horizontalCentered="1"/>
  <pageMargins left="0.39370078740157499" right="0.39370078740157499" top="0.511811023622047" bottom="0.39370078740157499" header="0" footer="0"/>
  <pageSetup paperSize="9" orientation="portrait"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1"/>
  <sheetViews>
    <sheetView workbookViewId="0">
      <selection activeCell="F5" sqref="F5"/>
    </sheetView>
  </sheetViews>
  <sheetFormatPr defaultColWidth="10" defaultRowHeight="13.5"/>
  <cols>
    <col min="1" max="1" width="35" style="12" customWidth="1"/>
    <col min="2" max="5" width="15.125" style="12" customWidth="1"/>
    <col min="6" max="6" width="9.75" style="12" customWidth="1"/>
    <col min="7" max="16384" width="10" style="12"/>
  </cols>
  <sheetData>
    <row r="1" spans="1:5" s="10" customFormat="1" ht="21" customHeight="1">
      <c r="A1" s="13" t="s">
        <v>1283</v>
      </c>
      <c r="B1" s="14"/>
      <c r="C1" s="14"/>
      <c r="D1" s="14"/>
    </row>
    <row r="2" spans="1:5" s="11" customFormat="1" ht="28.7" customHeight="1">
      <c r="A2" s="517" t="s">
        <v>1067</v>
      </c>
      <c r="B2" s="517"/>
      <c r="C2" s="517"/>
      <c r="D2" s="517"/>
      <c r="E2" s="517"/>
    </row>
    <row r="3" spans="1:5" ht="14.25" customHeight="1">
      <c r="A3" s="518" t="s">
        <v>998</v>
      </c>
      <c r="B3" s="518"/>
      <c r="C3" s="518"/>
      <c r="D3" s="518"/>
      <c r="E3" s="518"/>
    </row>
    <row r="4" spans="1:5" ht="57.75" customHeight="1">
      <c r="A4" s="15" t="s">
        <v>668</v>
      </c>
      <c r="B4" s="15" t="s">
        <v>1036</v>
      </c>
      <c r="C4" s="15" t="s">
        <v>1037</v>
      </c>
      <c r="D4" s="15" t="s">
        <v>1038</v>
      </c>
      <c r="E4" s="15" t="s">
        <v>1068</v>
      </c>
    </row>
    <row r="5" spans="1:5" ht="57.75" customHeight="1">
      <c r="A5" s="16" t="s">
        <v>1186</v>
      </c>
      <c r="B5" s="17" t="s">
        <v>1005</v>
      </c>
      <c r="C5" s="16">
        <v>127.1</v>
      </c>
      <c r="D5" s="16">
        <v>127.1</v>
      </c>
      <c r="E5" s="17"/>
    </row>
    <row r="6" spans="1:5" ht="57.75" customHeight="1">
      <c r="A6" s="16" t="s">
        <v>1069</v>
      </c>
      <c r="B6" s="17" t="s">
        <v>1006</v>
      </c>
      <c r="C6" s="16">
        <v>52.4</v>
      </c>
      <c r="D6" s="16">
        <v>52.4</v>
      </c>
      <c r="E6" s="17"/>
    </row>
    <row r="7" spans="1:5" ht="57.75" customHeight="1">
      <c r="A7" s="16" t="s">
        <v>1070</v>
      </c>
      <c r="B7" s="17" t="s">
        <v>1007</v>
      </c>
      <c r="C7" s="16">
        <v>74.7</v>
      </c>
      <c r="D7" s="16">
        <v>74.7</v>
      </c>
      <c r="E7" s="17"/>
    </row>
    <row r="8" spans="1:5" ht="57.75" customHeight="1">
      <c r="A8" s="16" t="s">
        <v>1187</v>
      </c>
      <c r="B8" s="17" t="s">
        <v>1008</v>
      </c>
      <c r="C8" s="16"/>
      <c r="D8" s="16"/>
      <c r="E8" s="17"/>
    </row>
    <row r="9" spans="1:5" ht="57.75" customHeight="1">
      <c r="A9" s="16" t="s">
        <v>1069</v>
      </c>
      <c r="B9" s="17" t="s">
        <v>1009</v>
      </c>
      <c r="C9" s="16"/>
      <c r="D9" s="16"/>
      <c r="E9" s="17"/>
    </row>
    <row r="10" spans="1:5" ht="57.75" customHeight="1">
      <c r="A10" s="16" t="s">
        <v>1070</v>
      </c>
      <c r="B10" s="17" t="s">
        <v>1010</v>
      </c>
      <c r="C10" s="16"/>
      <c r="D10" s="16"/>
      <c r="E10" s="17"/>
    </row>
    <row r="11" spans="1:5" ht="41.45" customHeight="1">
      <c r="A11" s="519" t="s">
        <v>1071</v>
      </c>
      <c r="B11" s="519"/>
      <c r="C11" s="519"/>
      <c r="D11" s="519"/>
      <c r="E11" s="519"/>
    </row>
  </sheetData>
  <mergeCells count="3">
    <mergeCell ref="A2:E2"/>
    <mergeCell ref="A3:E3"/>
    <mergeCell ref="A11:E11"/>
  </mergeCells>
  <phoneticPr fontId="81" type="noConversion"/>
  <printOptions horizontalCentered="1"/>
  <pageMargins left="0.39370078740157499" right="0.39370078740157499" top="0.39370078740157499" bottom="0.39370078740157499" header="0" footer="0"/>
  <pageSetup paperSize="9" orientation="portrait"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pane ySplit="4" topLeftCell="A5" activePane="bottomLeft" state="frozen"/>
      <selection pane="bottomLeft" activeCell="G9" sqref="G9"/>
    </sheetView>
  </sheetViews>
  <sheetFormatPr defaultColWidth="10" defaultRowHeight="13.5"/>
  <cols>
    <col min="1" max="1" width="5.875" style="3" customWidth="1"/>
    <col min="2" max="2" width="10.25" style="3" customWidth="1"/>
    <col min="3" max="3" width="27.625" style="3" customWidth="1"/>
    <col min="4" max="4" width="13.375" style="3" customWidth="1"/>
    <col min="5" max="5" width="16.75" style="3" customWidth="1"/>
    <col min="6" max="6" width="14.875" style="3" customWidth="1"/>
    <col min="7" max="7" width="9.75" style="3" customWidth="1"/>
    <col min="8" max="16384" width="10" style="3"/>
  </cols>
  <sheetData>
    <row r="1" spans="1:8" s="1" customFormat="1" ht="19.5" customHeight="1">
      <c r="A1" s="462" t="s">
        <v>1284</v>
      </c>
      <c r="B1" s="462"/>
    </row>
    <row r="2" spans="1:8" s="2" customFormat="1" ht="28.7" customHeight="1">
      <c r="A2" s="520" t="s">
        <v>1285</v>
      </c>
      <c r="B2" s="520"/>
      <c r="C2" s="520"/>
      <c r="D2" s="520"/>
      <c r="E2" s="520"/>
      <c r="F2" s="520"/>
    </row>
    <row r="3" spans="1:8" ht="14.25" customHeight="1">
      <c r="A3" s="521" t="s">
        <v>998</v>
      </c>
      <c r="B3" s="521"/>
      <c r="C3" s="521"/>
      <c r="D3" s="521"/>
      <c r="E3" s="521"/>
      <c r="F3" s="521"/>
    </row>
    <row r="4" spans="1:8" ht="42.75" customHeight="1">
      <c r="A4" s="5" t="s">
        <v>1072</v>
      </c>
      <c r="B4" s="5" t="s">
        <v>1073</v>
      </c>
      <c r="C4" s="5" t="s">
        <v>1074</v>
      </c>
      <c r="D4" s="5" t="s">
        <v>1075</v>
      </c>
      <c r="E4" s="5" t="s">
        <v>1076</v>
      </c>
      <c r="F4" s="5" t="s">
        <v>1077</v>
      </c>
    </row>
    <row r="5" spans="1:8" ht="38.25" customHeight="1">
      <c r="A5" s="6">
        <v>1</v>
      </c>
      <c r="B5" s="5"/>
      <c r="C5" s="7"/>
      <c r="D5" s="5"/>
      <c r="E5" s="6"/>
      <c r="F5" s="5"/>
    </row>
    <row r="6" spans="1:8" ht="38.25" customHeight="1">
      <c r="A6" s="6">
        <v>2</v>
      </c>
      <c r="B6" s="5"/>
      <c r="C6" s="7"/>
      <c r="D6" s="5"/>
      <c r="E6" s="6"/>
      <c r="F6" s="5"/>
    </row>
    <row r="7" spans="1:8" ht="38.25" customHeight="1">
      <c r="A7" s="6">
        <v>3</v>
      </c>
      <c r="B7" s="8"/>
      <c r="C7" s="8"/>
      <c r="D7" s="8"/>
      <c r="E7" s="8"/>
      <c r="F7" s="9"/>
    </row>
    <row r="8" spans="1:8" ht="40.5" customHeight="1">
      <c r="A8" s="522" t="s">
        <v>1120</v>
      </c>
      <c r="B8" s="522"/>
      <c r="C8" s="522"/>
      <c r="D8" s="522"/>
      <c r="E8" s="522"/>
      <c r="F8" s="522"/>
    </row>
    <row r="10" spans="1:8">
      <c r="H10" s="415"/>
    </row>
    <row r="11" spans="1:8">
      <c r="H11" s="415"/>
    </row>
    <row r="12" spans="1:8">
      <c r="H12" s="415"/>
    </row>
    <row r="13" spans="1:8">
      <c r="H13" s="415"/>
    </row>
    <row r="14" spans="1:8">
      <c r="H14" s="415"/>
    </row>
    <row r="15" spans="1:8">
      <c r="H15" s="415"/>
    </row>
    <row r="16" spans="1:8">
      <c r="H16" s="415"/>
    </row>
    <row r="17" spans="8:8">
      <c r="H17" s="415"/>
    </row>
    <row r="18" spans="8:8">
      <c r="H18" s="415"/>
    </row>
    <row r="19" spans="8:8">
      <c r="H19" s="415"/>
    </row>
    <row r="20" spans="8:8">
      <c r="H20" s="415"/>
    </row>
    <row r="21" spans="8:8">
      <c r="H21" s="415"/>
    </row>
    <row r="22" spans="8:8">
      <c r="H22" s="415"/>
    </row>
    <row r="23" spans="8:8">
      <c r="H23" s="415"/>
    </row>
    <row r="24" spans="8:8">
      <c r="H24" s="415"/>
    </row>
  </sheetData>
  <mergeCells count="4">
    <mergeCell ref="A1:B1"/>
    <mergeCell ref="A2:F2"/>
    <mergeCell ref="A3:F3"/>
    <mergeCell ref="A8:F8"/>
  </mergeCells>
  <phoneticPr fontId="81" type="noConversion"/>
  <printOptions horizontalCentered="1"/>
  <pageMargins left="0.39370078740157499" right="0.39370078740157499" top="0.511811023622047" bottom="0.39370078740157499" header="0" footer="0"/>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27"/>
  <sheetViews>
    <sheetView showZeros="0" topLeftCell="A502" workbookViewId="0">
      <selection activeCell="D10" sqref="D10"/>
    </sheetView>
  </sheetViews>
  <sheetFormatPr defaultColWidth="21.5" defaultRowHeight="21.95" customHeight="1"/>
  <cols>
    <col min="1" max="1" width="56.625" style="131" customWidth="1"/>
    <col min="2" max="2" width="17.125" style="264" customWidth="1"/>
    <col min="3" max="3" width="8.25" style="265" customWidth="1"/>
    <col min="4" max="10" width="21.5" style="265"/>
    <col min="11" max="16384" width="21.5" style="131"/>
  </cols>
  <sheetData>
    <row r="1" spans="1:10" ht="21.95" customHeight="1">
      <c r="A1" s="462" t="s">
        <v>136</v>
      </c>
      <c r="B1" s="466"/>
    </row>
    <row r="2" spans="1:10" s="130" customFormat="1" ht="21.95" customHeight="1">
      <c r="A2" s="467" t="s">
        <v>137</v>
      </c>
      <c r="B2" s="468"/>
      <c r="C2" s="266"/>
      <c r="D2" s="266"/>
      <c r="E2" s="266"/>
      <c r="F2" s="266"/>
      <c r="G2" s="266"/>
      <c r="H2" s="266"/>
      <c r="I2" s="266"/>
      <c r="J2" s="266"/>
    </row>
    <row r="3" spans="1:10" s="130" customFormat="1" ht="18.75" customHeight="1">
      <c r="A3" s="91"/>
      <c r="B3" s="267"/>
      <c r="C3" s="266"/>
      <c r="D3" s="266"/>
      <c r="E3" s="266"/>
      <c r="F3" s="266"/>
      <c r="G3" s="266"/>
      <c r="H3" s="266"/>
      <c r="I3" s="266"/>
      <c r="J3" s="266"/>
    </row>
    <row r="4" spans="1:10" ht="24" customHeight="1">
      <c r="A4" s="469" t="s">
        <v>2</v>
      </c>
      <c r="B4" s="470"/>
    </row>
    <row r="5" spans="1:10" ht="20.100000000000001" customHeight="1">
      <c r="A5" s="115" t="s">
        <v>138</v>
      </c>
      <c r="B5" s="268" t="s">
        <v>139</v>
      </c>
    </row>
    <row r="6" spans="1:10" ht="20.100000000000001" customHeight="1">
      <c r="A6" s="269" t="s">
        <v>66</v>
      </c>
      <c r="B6" s="270">
        <v>607394</v>
      </c>
    </row>
    <row r="7" spans="1:10" s="263" customFormat="1" ht="16.5" customHeight="1">
      <c r="A7" s="212" t="s">
        <v>68</v>
      </c>
      <c r="B7" s="271">
        <v>36653</v>
      </c>
      <c r="C7" s="272"/>
      <c r="D7" s="272"/>
      <c r="E7" s="272"/>
      <c r="F7" s="272"/>
      <c r="G7" s="272"/>
      <c r="H7" s="272"/>
      <c r="I7" s="272"/>
      <c r="J7" s="272"/>
    </row>
    <row r="8" spans="1:10" s="263" customFormat="1" ht="16.5" customHeight="1">
      <c r="A8" s="212" t="s">
        <v>140</v>
      </c>
      <c r="B8" s="271">
        <v>1234</v>
      </c>
      <c r="C8" s="272"/>
      <c r="D8" s="272"/>
      <c r="E8" s="272"/>
      <c r="F8" s="272"/>
      <c r="G8" s="272"/>
      <c r="H8" s="272"/>
      <c r="I8" s="272"/>
      <c r="J8" s="272"/>
    </row>
    <row r="9" spans="1:10" s="263" customFormat="1" ht="16.5" customHeight="1">
      <c r="A9" s="212" t="s">
        <v>141</v>
      </c>
      <c r="B9" s="271">
        <v>855</v>
      </c>
      <c r="C9" s="272"/>
      <c r="D9" s="272"/>
      <c r="E9" s="272"/>
      <c r="F9" s="272"/>
      <c r="G9" s="272"/>
      <c r="H9" s="272"/>
      <c r="I9" s="272"/>
      <c r="J9" s="272"/>
    </row>
    <row r="10" spans="1:10" s="263" customFormat="1" ht="16.5" customHeight="1">
      <c r="A10" s="212" t="s">
        <v>142</v>
      </c>
      <c r="B10" s="271">
        <v>25</v>
      </c>
      <c r="C10" s="272"/>
      <c r="D10" s="272"/>
      <c r="E10" s="272"/>
      <c r="F10" s="272"/>
      <c r="G10" s="272"/>
      <c r="H10" s="272"/>
      <c r="I10" s="272"/>
      <c r="J10" s="272"/>
    </row>
    <row r="11" spans="1:10" s="263" customFormat="1" ht="16.5" customHeight="1">
      <c r="A11" s="212" t="s">
        <v>144</v>
      </c>
      <c r="B11" s="271">
        <v>130</v>
      </c>
      <c r="C11" s="272"/>
      <c r="D11" s="272"/>
      <c r="E11" s="272"/>
      <c r="F11" s="272"/>
      <c r="G11" s="272"/>
      <c r="H11" s="272"/>
      <c r="I11" s="272"/>
      <c r="J11" s="272"/>
    </row>
    <row r="12" spans="1:10" s="263" customFormat="1" ht="16.5" customHeight="1">
      <c r="A12" s="212" t="s">
        <v>145</v>
      </c>
      <c r="B12" s="271">
        <v>87</v>
      </c>
      <c r="C12" s="272"/>
      <c r="D12" s="272"/>
      <c r="E12" s="272"/>
      <c r="F12" s="272"/>
      <c r="G12" s="272"/>
      <c r="H12" s="272"/>
      <c r="I12" s="272"/>
      <c r="J12" s="272"/>
    </row>
    <row r="13" spans="1:10" s="263" customFormat="1" ht="16.5" customHeight="1">
      <c r="A13" s="212" t="s">
        <v>146</v>
      </c>
      <c r="B13" s="271">
        <v>102</v>
      </c>
      <c r="C13" s="272"/>
      <c r="D13" s="272"/>
      <c r="E13" s="272"/>
      <c r="F13" s="272"/>
      <c r="G13" s="272"/>
      <c r="H13" s="272"/>
      <c r="I13" s="272"/>
      <c r="J13" s="272"/>
    </row>
    <row r="14" spans="1:10" s="263" customFormat="1" ht="16.5" customHeight="1">
      <c r="A14" s="212" t="s">
        <v>147</v>
      </c>
      <c r="B14" s="271">
        <v>35</v>
      </c>
      <c r="C14" s="272"/>
      <c r="D14" s="272"/>
      <c r="E14" s="272"/>
      <c r="F14" s="272"/>
      <c r="G14" s="272"/>
      <c r="H14" s="272"/>
      <c r="I14" s="272"/>
      <c r="J14" s="272"/>
    </row>
    <row r="15" spans="1:10" s="263" customFormat="1" ht="16.5" customHeight="1">
      <c r="A15" s="212" t="s">
        <v>149</v>
      </c>
      <c r="B15" s="271">
        <v>1076</v>
      </c>
      <c r="C15" s="272"/>
      <c r="D15" s="272"/>
      <c r="E15" s="272"/>
      <c r="F15" s="272"/>
      <c r="G15" s="272"/>
      <c r="H15" s="272"/>
      <c r="I15" s="272"/>
      <c r="J15" s="272"/>
    </row>
    <row r="16" spans="1:10" s="263" customFormat="1" ht="16.5" customHeight="1">
      <c r="A16" s="212" t="s">
        <v>141</v>
      </c>
      <c r="B16" s="271">
        <v>640</v>
      </c>
      <c r="C16" s="272"/>
      <c r="D16" s="272"/>
      <c r="E16" s="272"/>
      <c r="F16" s="272"/>
      <c r="G16" s="272"/>
      <c r="H16" s="272"/>
      <c r="I16" s="272"/>
      <c r="J16" s="272"/>
    </row>
    <row r="17" spans="1:10" s="263" customFormat="1" ht="16.5" customHeight="1">
      <c r="A17" s="212" t="s">
        <v>142</v>
      </c>
      <c r="B17" s="271">
        <v>155</v>
      </c>
      <c r="C17" s="272"/>
      <c r="D17" s="272"/>
      <c r="E17" s="272"/>
      <c r="F17" s="272"/>
      <c r="G17" s="272"/>
      <c r="H17" s="272"/>
      <c r="I17" s="272"/>
      <c r="J17" s="272"/>
    </row>
    <row r="18" spans="1:10" s="263" customFormat="1" ht="16.5" customHeight="1">
      <c r="A18" s="212" t="s">
        <v>150</v>
      </c>
      <c r="B18" s="271">
        <v>68</v>
      </c>
      <c r="C18" s="272"/>
      <c r="D18" s="272"/>
      <c r="E18" s="272"/>
      <c r="F18" s="272"/>
      <c r="G18" s="272"/>
      <c r="H18" s="272"/>
      <c r="I18" s="272"/>
      <c r="J18" s="272"/>
    </row>
    <row r="19" spans="1:10" s="263" customFormat="1" ht="16.5" customHeight="1">
      <c r="A19" s="212" t="s">
        <v>151</v>
      </c>
      <c r="B19" s="271">
        <v>40</v>
      </c>
      <c r="C19" s="272"/>
      <c r="D19" s="272"/>
      <c r="E19" s="272"/>
      <c r="F19" s="272"/>
      <c r="G19" s="272"/>
      <c r="H19" s="272"/>
      <c r="I19" s="272"/>
      <c r="J19" s="272"/>
    </row>
    <row r="20" spans="1:10" s="263" customFormat="1" ht="16.5" customHeight="1">
      <c r="A20" s="212" t="s">
        <v>152</v>
      </c>
      <c r="B20" s="271">
        <v>84</v>
      </c>
      <c r="C20" s="272"/>
      <c r="D20" s="272"/>
      <c r="E20" s="272"/>
      <c r="F20" s="272"/>
      <c r="G20" s="272"/>
      <c r="H20" s="272"/>
      <c r="I20" s="272"/>
      <c r="J20" s="272"/>
    </row>
    <row r="21" spans="1:10" s="263" customFormat="1" ht="16.5" customHeight="1">
      <c r="A21" s="212" t="s">
        <v>147</v>
      </c>
      <c r="B21" s="271">
        <v>89</v>
      </c>
      <c r="C21" s="272"/>
      <c r="D21" s="272"/>
      <c r="E21" s="272"/>
      <c r="F21" s="272"/>
      <c r="G21" s="272"/>
      <c r="H21" s="272"/>
      <c r="I21" s="272"/>
      <c r="J21" s="272"/>
    </row>
    <row r="22" spans="1:10" s="263" customFormat="1" ht="16.5" customHeight="1">
      <c r="A22" s="212" t="s">
        <v>153</v>
      </c>
      <c r="B22" s="271">
        <v>3245</v>
      </c>
      <c r="C22" s="272"/>
      <c r="D22" s="272"/>
      <c r="E22" s="272"/>
      <c r="F22" s="272"/>
      <c r="G22" s="272"/>
      <c r="H22" s="272"/>
      <c r="I22" s="272"/>
      <c r="J22" s="272"/>
    </row>
    <row r="23" spans="1:10" s="263" customFormat="1" ht="16.5" customHeight="1">
      <c r="A23" s="212" t="s">
        <v>141</v>
      </c>
      <c r="B23" s="271">
        <v>1365</v>
      </c>
      <c r="C23" s="272"/>
      <c r="D23" s="272"/>
      <c r="E23" s="272"/>
      <c r="F23" s="272"/>
      <c r="G23" s="272"/>
      <c r="H23" s="272"/>
      <c r="I23" s="272"/>
      <c r="J23" s="272"/>
    </row>
    <row r="24" spans="1:10" s="263" customFormat="1" ht="16.5" customHeight="1">
      <c r="A24" s="212" t="s">
        <v>142</v>
      </c>
      <c r="B24" s="271">
        <v>480</v>
      </c>
      <c r="C24" s="272"/>
      <c r="D24" s="272"/>
      <c r="E24" s="272"/>
      <c r="F24" s="272"/>
      <c r="G24" s="272"/>
      <c r="H24" s="272"/>
      <c r="I24" s="272"/>
      <c r="J24" s="272"/>
    </row>
    <row r="25" spans="1:10" s="263" customFormat="1" ht="16.5" customHeight="1">
      <c r="A25" s="212" t="s">
        <v>154</v>
      </c>
      <c r="B25" s="271">
        <v>732</v>
      </c>
      <c r="C25" s="272"/>
      <c r="D25" s="272"/>
      <c r="E25" s="272"/>
      <c r="F25" s="272"/>
      <c r="G25" s="272"/>
      <c r="H25" s="272"/>
      <c r="I25" s="272"/>
      <c r="J25" s="272"/>
    </row>
    <row r="26" spans="1:10" s="263" customFormat="1" ht="16.5" customHeight="1">
      <c r="A26" s="212" t="s">
        <v>147</v>
      </c>
      <c r="B26" s="271">
        <v>316</v>
      </c>
      <c r="C26" s="272"/>
      <c r="D26" s="272"/>
      <c r="E26" s="272"/>
      <c r="F26" s="272"/>
      <c r="G26" s="272"/>
      <c r="H26" s="272"/>
      <c r="I26" s="272"/>
      <c r="J26" s="272"/>
    </row>
    <row r="27" spans="1:10" s="263" customFormat="1" ht="16.5" customHeight="1">
      <c r="A27" s="212" t="s">
        <v>155</v>
      </c>
      <c r="B27" s="271">
        <v>352</v>
      </c>
      <c r="C27" s="272"/>
      <c r="D27" s="272"/>
      <c r="E27" s="272"/>
      <c r="F27" s="272"/>
      <c r="G27" s="272"/>
      <c r="H27" s="272"/>
      <c r="I27" s="272"/>
      <c r="J27" s="272"/>
    </row>
    <row r="28" spans="1:10" s="263" customFormat="1" ht="16.5" customHeight="1">
      <c r="A28" s="212" t="s">
        <v>156</v>
      </c>
      <c r="B28" s="271">
        <v>2307</v>
      </c>
      <c r="C28" s="272"/>
      <c r="D28" s="272"/>
      <c r="E28" s="272"/>
      <c r="F28" s="272"/>
      <c r="G28" s="272"/>
      <c r="H28" s="272"/>
      <c r="I28" s="272"/>
      <c r="J28" s="272"/>
    </row>
    <row r="29" spans="1:10" s="263" customFormat="1" ht="16.5" customHeight="1">
      <c r="A29" s="212" t="s">
        <v>141</v>
      </c>
      <c r="B29" s="271">
        <v>863</v>
      </c>
      <c r="C29" s="272"/>
      <c r="D29" s="272"/>
      <c r="E29" s="272"/>
      <c r="F29" s="272"/>
      <c r="G29" s="272"/>
      <c r="H29" s="272"/>
      <c r="I29" s="272"/>
      <c r="J29" s="272"/>
    </row>
    <row r="30" spans="1:10" s="263" customFormat="1" ht="16.5" customHeight="1">
      <c r="A30" s="212" t="s">
        <v>142</v>
      </c>
      <c r="B30" s="271">
        <v>1104</v>
      </c>
      <c r="C30" s="272"/>
      <c r="D30" s="272"/>
      <c r="E30" s="272"/>
      <c r="F30" s="272"/>
      <c r="G30" s="272"/>
      <c r="H30" s="272"/>
      <c r="I30" s="272"/>
      <c r="J30" s="272"/>
    </row>
    <row r="31" spans="1:10" s="263" customFormat="1" ht="16.5" customHeight="1">
      <c r="A31" s="212" t="s">
        <v>147</v>
      </c>
      <c r="B31" s="271">
        <v>340</v>
      </c>
      <c r="C31" s="272"/>
      <c r="D31" s="272"/>
      <c r="E31" s="272"/>
      <c r="F31" s="272"/>
      <c r="G31" s="272"/>
      <c r="H31" s="272"/>
      <c r="I31" s="272"/>
      <c r="J31" s="272"/>
    </row>
    <row r="32" spans="1:10" s="263" customFormat="1" ht="16.5" customHeight="1">
      <c r="A32" s="212" t="s">
        <v>158</v>
      </c>
      <c r="B32" s="271">
        <v>1492</v>
      </c>
      <c r="C32" s="272"/>
      <c r="D32" s="272"/>
      <c r="E32" s="272"/>
      <c r="F32" s="272"/>
      <c r="G32" s="272"/>
      <c r="H32" s="272"/>
      <c r="I32" s="272"/>
      <c r="J32" s="272"/>
    </row>
    <row r="33" spans="1:10" s="263" customFormat="1" ht="16.5" customHeight="1">
      <c r="A33" s="212" t="s">
        <v>141</v>
      </c>
      <c r="B33" s="271">
        <v>415</v>
      </c>
      <c r="C33" s="272"/>
      <c r="D33" s="272"/>
      <c r="E33" s="272"/>
      <c r="F33" s="272"/>
      <c r="G33" s="272"/>
      <c r="H33" s="272"/>
      <c r="I33" s="272"/>
      <c r="J33" s="272"/>
    </row>
    <row r="34" spans="1:10" s="263" customFormat="1" ht="16.5" customHeight="1">
      <c r="A34" s="212" t="s">
        <v>142</v>
      </c>
      <c r="B34" s="271">
        <v>62</v>
      </c>
      <c r="C34" s="272"/>
      <c r="D34" s="272"/>
      <c r="E34" s="272"/>
      <c r="F34" s="272"/>
      <c r="G34" s="272"/>
      <c r="H34" s="272"/>
      <c r="I34" s="272"/>
      <c r="J34" s="272"/>
    </row>
    <row r="35" spans="1:10" s="263" customFormat="1" ht="16.5" customHeight="1">
      <c r="A35" s="212" t="s">
        <v>159</v>
      </c>
      <c r="B35" s="271">
        <v>183</v>
      </c>
      <c r="C35" s="272"/>
      <c r="D35" s="272"/>
      <c r="E35" s="272"/>
      <c r="F35" s="272"/>
      <c r="G35" s="272"/>
      <c r="H35" s="272"/>
      <c r="I35" s="272"/>
      <c r="J35" s="272"/>
    </row>
    <row r="36" spans="1:10" s="263" customFormat="1" ht="16.5" customHeight="1">
      <c r="A36" s="212" t="s">
        <v>160</v>
      </c>
      <c r="B36" s="271">
        <v>655</v>
      </c>
      <c r="C36" s="272"/>
      <c r="D36" s="272"/>
      <c r="E36" s="272"/>
      <c r="F36" s="272"/>
      <c r="G36" s="272"/>
      <c r="H36" s="272"/>
      <c r="I36" s="272"/>
      <c r="J36" s="272"/>
    </row>
    <row r="37" spans="1:10" s="263" customFormat="1" ht="16.5" customHeight="1">
      <c r="A37" s="212" t="s">
        <v>161</v>
      </c>
      <c r="B37" s="271">
        <v>35</v>
      </c>
      <c r="C37" s="272"/>
      <c r="D37" s="272"/>
      <c r="E37" s="272"/>
      <c r="F37" s="272"/>
      <c r="G37" s="272"/>
      <c r="H37" s="272"/>
      <c r="I37" s="272"/>
      <c r="J37" s="272"/>
    </row>
    <row r="38" spans="1:10" s="263" customFormat="1" ht="16.5" customHeight="1">
      <c r="A38" s="212" t="s">
        <v>147</v>
      </c>
      <c r="B38" s="271">
        <v>142</v>
      </c>
      <c r="C38" s="272"/>
      <c r="D38" s="272"/>
      <c r="E38" s="272"/>
      <c r="F38" s="272"/>
      <c r="G38" s="272"/>
      <c r="H38" s="272"/>
      <c r="I38" s="272"/>
      <c r="J38" s="272"/>
    </row>
    <row r="39" spans="1:10" s="263" customFormat="1" ht="16.5" customHeight="1">
      <c r="A39" s="212" t="s">
        <v>163</v>
      </c>
      <c r="B39" s="271">
        <v>1845</v>
      </c>
      <c r="C39" s="272"/>
      <c r="D39" s="272"/>
      <c r="E39" s="272"/>
      <c r="F39" s="272"/>
      <c r="G39" s="272"/>
      <c r="H39" s="272"/>
      <c r="I39" s="272"/>
      <c r="J39" s="272"/>
    </row>
    <row r="40" spans="1:10" s="263" customFormat="1" ht="16.5" customHeight="1">
      <c r="A40" s="212" t="s">
        <v>141</v>
      </c>
      <c r="B40" s="271">
        <v>1114</v>
      </c>
      <c r="C40" s="272"/>
      <c r="D40" s="272"/>
      <c r="E40" s="272"/>
      <c r="F40" s="272"/>
      <c r="G40" s="272"/>
      <c r="H40" s="272"/>
      <c r="I40" s="272"/>
      <c r="J40" s="272"/>
    </row>
    <row r="41" spans="1:10" s="263" customFormat="1" ht="16.5" customHeight="1">
      <c r="A41" s="212" t="s">
        <v>142</v>
      </c>
      <c r="B41" s="271">
        <v>518</v>
      </c>
      <c r="C41" s="272"/>
      <c r="D41" s="272"/>
      <c r="E41" s="272"/>
      <c r="F41" s="272"/>
      <c r="G41" s="272"/>
      <c r="H41" s="272"/>
      <c r="I41" s="272"/>
      <c r="J41" s="272"/>
    </row>
    <row r="42" spans="1:10" s="263" customFormat="1" ht="16.5" customHeight="1">
      <c r="A42" s="212" t="s">
        <v>147</v>
      </c>
      <c r="B42" s="271">
        <v>200</v>
      </c>
      <c r="C42" s="272"/>
      <c r="D42" s="272"/>
      <c r="E42" s="272"/>
      <c r="F42" s="272"/>
      <c r="G42" s="272"/>
      <c r="H42" s="272"/>
      <c r="I42" s="272"/>
      <c r="J42" s="272"/>
    </row>
    <row r="43" spans="1:10" s="263" customFormat="1" ht="16.5" customHeight="1">
      <c r="A43" s="212" t="s">
        <v>165</v>
      </c>
      <c r="B43" s="271">
        <v>13</v>
      </c>
      <c r="C43" s="272"/>
      <c r="D43" s="272"/>
      <c r="E43" s="272"/>
      <c r="F43" s="272"/>
      <c r="G43" s="272"/>
      <c r="H43" s="272"/>
      <c r="I43" s="272"/>
      <c r="J43" s="272"/>
    </row>
    <row r="44" spans="1:10" s="263" customFormat="1" ht="16.5" customHeight="1">
      <c r="A44" s="212" t="s">
        <v>166</v>
      </c>
      <c r="B44" s="271">
        <v>3160</v>
      </c>
      <c r="C44" s="272"/>
      <c r="D44" s="272"/>
      <c r="E44" s="272"/>
      <c r="F44" s="272"/>
      <c r="G44" s="272"/>
      <c r="H44" s="272"/>
      <c r="I44" s="272"/>
      <c r="J44" s="272"/>
    </row>
    <row r="45" spans="1:10" s="263" customFormat="1" ht="16.5" customHeight="1">
      <c r="A45" s="212" t="s">
        <v>142</v>
      </c>
      <c r="B45" s="271">
        <v>2908</v>
      </c>
      <c r="C45" s="272"/>
      <c r="D45" s="272"/>
      <c r="E45" s="272"/>
      <c r="F45" s="272"/>
      <c r="G45" s="272"/>
      <c r="H45" s="272"/>
      <c r="I45" s="272"/>
      <c r="J45" s="272"/>
    </row>
    <row r="46" spans="1:10" s="263" customFormat="1" ht="16.5" customHeight="1">
      <c r="A46" s="212" t="s">
        <v>167</v>
      </c>
      <c r="B46" s="271">
        <v>252</v>
      </c>
      <c r="C46" s="272"/>
      <c r="D46" s="272"/>
      <c r="E46" s="272"/>
      <c r="F46" s="272"/>
      <c r="G46" s="272"/>
      <c r="H46" s="272"/>
      <c r="I46" s="272"/>
      <c r="J46" s="272"/>
    </row>
    <row r="47" spans="1:10" s="263" customFormat="1" ht="16.5" customHeight="1">
      <c r="A47" s="212" t="s">
        <v>168</v>
      </c>
      <c r="B47" s="271">
        <v>1258</v>
      </c>
      <c r="C47" s="272"/>
      <c r="D47" s="272"/>
      <c r="E47" s="272"/>
      <c r="F47" s="272"/>
      <c r="G47" s="272"/>
      <c r="H47" s="272"/>
      <c r="I47" s="272"/>
      <c r="J47" s="272"/>
    </row>
    <row r="48" spans="1:10" s="263" customFormat="1" ht="16.5" customHeight="1">
      <c r="A48" s="212" t="s">
        <v>169</v>
      </c>
      <c r="B48" s="271">
        <v>1258</v>
      </c>
      <c r="C48" s="272"/>
      <c r="D48" s="272"/>
      <c r="E48" s="272"/>
      <c r="F48" s="272"/>
      <c r="G48" s="272"/>
      <c r="H48" s="272"/>
      <c r="I48" s="272"/>
      <c r="J48" s="272"/>
    </row>
    <row r="49" spans="1:10" s="263" customFormat="1" ht="16.5" customHeight="1">
      <c r="A49" s="212" t="s">
        <v>170</v>
      </c>
      <c r="B49" s="271">
        <v>229</v>
      </c>
      <c r="C49" s="272"/>
      <c r="D49" s="272"/>
      <c r="E49" s="272"/>
      <c r="F49" s="272"/>
      <c r="G49" s="272"/>
      <c r="H49" s="272"/>
      <c r="I49" s="272"/>
      <c r="J49" s="272"/>
    </row>
    <row r="50" spans="1:10" s="263" customFormat="1" ht="16.5" customHeight="1">
      <c r="A50" s="212" t="s">
        <v>141</v>
      </c>
      <c r="B50" s="271">
        <v>112</v>
      </c>
      <c r="C50" s="272"/>
      <c r="D50" s="272"/>
      <c r="E50" s="272"/>
      <c r="F50" s="272"/>
      <c r="G50" s="272"/>
      <c r="H50" s="272"/>
      <c r="I50" s="272"/>
      <c r="J50" s="272"/>
    </row>
    <row r="51" spans="1:10" s="263" customFormat="1" ht="16.5" customHeight="1">
      <c r="A51" s="212" t="s">
        <v>142</v>
      </c>
      <c r="B51" s="271">
        <v>38</v>
      </c>
      <c r="C51" s="272"/>
      <c r="D51" s="272"/>
      <c r="E51" s="272"/>
      <c r="F51" s="272"/>
      <c r="G51" s="272"/>
      <c r="H51" s="272"/>
      <c r="I51" s="272"/>
      <c r="J51" s="272"/>
    </row>
    <row r="52" spans="1:10" s="263" customFormat="1" ht="16.5" customHeight="1">
      <c r="A52" s="212" t="s">
        <v>171</v>
      </c>
      <c r="B52" s="271">
        <v>73</v>
      </c>
      <c r="C52" s="272"/>
      <c r="D52" s="272"/>
      <c r="E52" s="272"/>
      <c r="F52" s="272"/>
      <c r="G52" s="272"/>
      <c r="H52" s="272"/>
      <c r="I52" s="272"/>
      <c r="J52" s="272"/>
    </row>
    <row r="53" spans="1:10" s="263" customFormat="1" ht="16.5" customHeight="1">
      <c r="A53" s="212" t="s">
        <v>172</v>
      </c>
      <c r="B53" s="271">
        <v>6</v>
      </c>
      <c r="C53" s="272"/>
      <c r="D53" s="272"/>
      <c r="E53" s="272"/>
      <c r="F53" s="272"/>
      <c r="G53" s="272"/>
      <c r="H53" s="272"/>
      <c r="I53" s="272"/>
      <c r="J53" s="272"/>
    </row>
    <row r="54" spans="1:10" s="263" customFormat="1" ht="16.5" customHeight="1">
      <c r="A54" s="212" t="s">
        <v>173</v>
      </c>
      <c r="B54" s="271">
        <v>2192</v>
      </c>
      <c r="C54" s="272"/>
      <c r="D54" s="272"/>
      <c r="E54" s="272"/>
      <c r="F54" s="272"/>
      <c r="G54" s="272"/>
      <c r="H54" s="272"/>
      <c r="I54" s="272"/>
      <c r="J54" s="272"/>
    </row>
    <row r="55" spans="1:10" s="263" customFormat="1" ht="16.5" customHeight="1">
      <c r="A55" s="212" t="s">
        <v>141</v>
      </c>
      <c r="B55" s="271">
        <v>1521</v>
      </c>
      <c r="C55" s="272"/>
      <c r="D55" s="272"/>
      <c r="E55" s="272"/>
      <c r="F55" s="272"/>
      <c r="G55" s="272"/>
      <c r="H55" s="272"/>
      <c r="I55" s="272"/>
      <c r="J55" s="272"/>
    </row>
    <row r="56" spans="1:10" s="263" customFormat="1" ht="16.5" customHeight="1">
      <c r="A56" s="212" t="s">
        <v>142</v>
      </c>
      <c r="B56" s="271">
        <v>585</v>
      </c>
      <c r="C56" s="272"/>
      <c r="D56" s="272"/>
      <c r="E56" s="272"/>
      <c r="F56" s="272"/>
      <c r="G56" s="272"/>
      <c r="H56" s="272"/>
      <c r="I56" s="272"/>
      <c r="J56" s="272"/>
    </row>
    <row r="57" spans="1:10" s="263" customFormat="1" ht="16.5" customHeight="1">
      <c r="A57" s="212" t="s">
        <v>174</v>
      </c>
      <c r="B57" s="271">
        <v>15</v>
      </c>
      <c r="C57" s="272"/>
      <c r="D57" s="272"/>
      <c r="E57" s="272"/>
      <c r="F57" s="272"/>
      <c r="G57" s="272"/>
      <c r="H57" s="272"/>
      <c r="I57" s="272"/>
      <c r="J57" s="272"/>
    </row>
    <row r="58" spans="1:10" s="263" customFormat="1" ht="16.5" customHeight="1">
      <c r="A58" s="212" t="s">
        <v>147</v>
      </c>
      <c r="B58" s="271">
        <v>71</v>
      </c>
      <c r="C58" s="272"/>
      <c r="D58" s="272"/>
      <c r="E58" s="272"/>
      <c r="F58" s="272"/>
      <c r="G58" s="272"/>
      <c r="H58" s="272"/>
      <c r="I58" s="272"/>
      <c r="J58" s="272"/>
    </row>
    <row r="59" spans="1:10" s="263" customFormat="1" ht="16.5" customHeight="1">
      <c r="A59" s="212" t="s">
        <v>176</v>
      </c>
      <c r="B59" s="271">
        <v>1396</v>
      </c>
      <c r="C59" s="272"/>
      <c r="D59" s="272"/>
      <c r="E59" s="272"/>
      <c r="F59" s="272"/>
      <c r="G59" s="272"/>
      <c r="H59" s="272"/>
      <c r="I59" s="272"/>
      <c r="J59" s="272"/>
    </row>
    <row r="60" spans="1:10" s="263" customFormat="1" ht="16.5" customHeight="1">
      <c r="A60" s="212" t="s">
        <v>141</v>
      </c>
      <c r="B60" s="271">
        <v>636</v>
      </c>
      <c r="C60" s="272"/>
      <c r="D60" s="272"/>
      <c r="E60" s="272"/>
      <c r="F60" s="272"/>
      <c r="G60" s="272"/>
      <c r="H60" s="272"/>
      <c r="I60" s="272"/>
      <c r="J60" s="272"/>
    </row>
    <row r="61" spans="1:10" s="263" customFormat="1" ht="16.5" customHeight="1">
      <c r="A61" s="212" t="s">
        <v>177</v>
      </c>
      <c r="B61" s="271">
        <v>515</v>
      </c>
      <c r="C61" s="272"/>
      <c r="D61" s="272"/>
      <c r="E61" s="272"/>
      <c r="F61" s="272"/>
      <c r="G61" s="272"/>
      <c r="H61" s="272"/>
      <c r="I61" s="272"/>
      <c r="J61" s="272"/>
    </row>
    <row r="62" spans="1:10" s="263" customFormat="1" ht="16.5" customHeight="1">
      <c r="A62" s="212" t="s">
        <v>147</v>
      </c>
      <c r="B62" s="271">
        <v>245</v>
      </c>
      <c r="C62" s="272"/>
      <c r="D62" s="272"/>
      <c r="E62" s="272"/>
      <c r="F62" s="272"/>
      <c r="G62" s="272"/>
      <c r="H62" s="272"/>
      <c r="I62" s="272"/>
      <c r="J62" s="272"/>
    </row>
    <row r="63" spans="1:10" s="263" customFormat="1" ht="16.5" customHeight="1">
      <c r="A63" s="212" t="s">
        <v>178</v>
      </c>
      <c r="B63" s="271">
        <v>258</v>
      </c>
      <c r="C63" s="272"/>
      <c r="D63" s="272"/>
      <c r="E63" s="272"/>
      <c r="F63" s="272"/>
      <c r="G63" s="272"/>
      <c r="H63" s="272"/>
      <c r="I63" s="272"/>
      <c r="J63" s="272"/>
    </row>
    <row r="64" spans="1:10" s="263" customFormat="1" ht="16.5" customHeight="1">
      <c r="A64" s="212" t="s">
        <v>141</v>
      </c>
      <c r="B64" s="271">
        <v>190</v>
      </c>
      <c r="C64" s="272"/>
      <c r="D64" s="272"/>
      <c r="E64" s="272"/>
      <c r="F64" s="272"/>
      <c r="G64" s="272"/>
      <c r="H64" s="272"/>
      <c r="I64" s="272"/>
      <c r="J64" s="272"/>
    </row>
    <row r="65" spans="1:10" s="263" customFormat="1" ht="16.5" customHeight="1">
      <c r="A65" s="212" t="s">
        <v>179</v>
      </c>
      <c r="B65" s="271">
        <v>68</v>
      </c>
      <c r="C65" s="272"/>
      <c r="D65" s="272"/>
      <c r="E65" s="272"/>
      <c r="F65" s="272"/>
      <c r="G65" s="272"/>
      <c r="H65" s="272"/>
      <c r="I65" s="272"/>
      <c r="J65" s="272"/>
    </row>
    <row r="66" spans="1:10" s="263" customFormat="1" ht="16.5" customHeight="1">
      <c r="A66" s="212" t="s">
        <v>180</v>
      </c>
      <c r="B66" s="271">
        <v>151</v>
      </c>
      <c r="C66" s="272"/>
      <c r="D66" s="272"/>
      <c r="E66" s="272"/>
      <c r="F66" s="272"/>
      <c r="G66" s="272"/>
      <c r="H66" s="272"/>
      <c r="I66" s="272"/>
      <c r="J66" s="272"/>
    </row>
    <row r="67" spans="1:10" s="263" customFormat="1" ht="16.5" customHeight="1">
      <c r="A67" s="212" t="s">
        <v>141</v>
      </c>
      <c r="B67" s="271">
        <v>137</v>
      </c>
      <c r="C67" s="272"/>
      <c r="D67" s="272"/>
      <c r="E67" s="272"/>
      <c r="F67" s="272"/>
      <c r="G67" s="272"/>
      <c r="H67" s="272"/>
      <c r="I67" s="272"/>
      <c r="J67" s="272"/>
    </row>
    <row r="68" spans="1:10" s="263" customFormat="1" ht="16.5" customHeight="1">
      <c r="A68" s="212" t="s">
        <v>142</v>
      </c>
      <c r="B68" s="271">
        <v>14</v>
      </c>
      <c r="C68" s="272"/>
      <c r="D68" s="272"/>
      <c r="E68" s="272"/>
      <c r="F68" s="272"/>
      <c r="G68" s="272"/>
      <c r="H68" s="272"/>
      <c r="I68" s="272"/>
      <c r="J68" s="272"/>
    </row>
    <row r="69" spans="1:10" s="263" customFormat="1" ht="16.5" customHeight="1">
      <c r="A69" s="212" t="s">
        <v>181</v>
      </c>
      <c r="B69" s="271">
        <v>883</v>
      </c>
      <c r="C69" s="272"/>
      <c r="D69" s="272"/>
      <c r="E69" s="272"/>
      <c r="F69" s="272"/>
      <c r="G69" s="272"/>
      <c r="H69" s="272"/>
      <c r="I69" s="272"/>
      <c r="J69" s="272"/>
    </row>
    <row r="70" spans="1:10" s="263" customFormat="1" ht="16.5" customHeight="1">
      <c r="A70" s="212" t="s">
        <v>141</v>
      </c>
      <c r="B70" s="271">
        <v>264</v>
      </c>
      <c r="C70" s="272"/>
      <c r="D70" s="272"/>
      <c r="E70" s="272"/>
      <c r="F70" s="272"/>
      <c r="G70" s="272"/>
      <c r="H70" s="272"/>
      <c r="I70" s="272"/>
      <c r="J70" s="272"/>
    </row>
    <row r="71" spans="1:10" s="263" customFormat="1" ht="16.5" customHeight="1">
      <c r="A71" s="212" t="s">
        <v>142</v>
      </c>
      <c r="B71" s="271">
        <v>147</v>
      </c>
      <c r="C71" s="272"/>
      <c r="D71" s="272"/>
      <c r="E71" s="272"/>
      <c r="F71" s="272"/>
      <c r="G71" s="272"/>
      <c r="H71" s="272"/>
      <c r="I71" s="272"/>
      <c r="J71" s="272"/>
    </row>
    <row r="72" spans="1:10" s="263" customFormat="1" ht="16.5" customHeight="1">
      <c r="A72" s="212" t="s">
        <v>147</v>
      </c>
      <c r="B72" s="271">
        <v>123</v>
      </c>
      <c r="C72" s="272"/>
      <c r="D72" s="272"/>
      <c r="E72" s="272"/>
      <c r="F72" s="272"/>
      <c r="G72" s="272"/>
      <c r="H72" s="272"/>
      <c r="I72" s="272"/>
      <c r="J72" s="272"/>
    </row>
    <row r="73" spans="1:10" s="263" customFormat="1" ht="16.5" customHeight="1">
      <c r="A73" s="212" t="s">
        <v>183</v>
      </c>
      <c r="B73" s="271">
        <v>349</v>
      </c>
      <c r="C73" s="272"/>
      <c r="D73" s="272"/>
      <c r="E73" s="272"/>
      <c r="F73" s="272"/>
      <c r="G73" s="272"/>
      <c r="H73" s="272"/>
      <c r="I73" s="272"/>
      <c r="J73" s="272"/>
    </row>
    <row r="74" spans="1:10" s="263" customFormat="1" ht="16.5" customHeight="1">
      <c r="A74" s="212" t="s">
        <v>184</v>
      </c>
      <c r="B74" s="271">
        <v>4892</v>
      </c>
      <c r="C74" s="272"/>
      <c r="D74" s="272"/>
      <c r="E74" s="272"/>
      <c r="F74" s="272"/>
      <c r="G74" s="272"/>
      <c r="H74" s="272"/>
      <c r="I74" s="272"/>
      <c r="J74" s="272"/>
    </row>
    <row r="75" spans="1:10" s="263" customFormat="1" ht="16.5" customHeight="1">
      <c r="A75" s="212" t="s">
        <v>141</v>
      </c>
      <c r="B75" s="271">
        <v>1283</v>
      </c>
      <c r="C75" s="272"/>
      <c r="D75" s="272"/>
      <c r="E75" s="272"/>
      <c r="F75" s="272"/>
      <c r="G75" s="272"/>
      <c r="H75" s="272"/>
      <c r="I75" s="272"/>
      <c r="J75" s="272"/>
    </row>
    <row r="76" spans="1:10" s="263" customFormat="1" ht="16.5" customHeight="1">
      <c r="A76" s="212" t="s">
        <v>142</v>
      </c>
      <c r="B76" s="271">
        <v>3363</v>
      </c>
      <c r="C76" s="272"/>
      <c r="D76" s="272"/>
      <c r="E76" s="272"/>
      <c r="F76" s="272"/>
      <c r="G76" s="272"/>
      <c r="H76" s="272"/>
      <c r="I76" s="272"/>
      <c r="J76" s="272"/>
    </row>
    <row r="77" spans="1:10" s="263" customFormat="1" ht="16.5" customHeight="1">
      <c r="A77" s="212" t="s">
        <v>143</v>
      </c>
      <c r="B77" s="271">
        <v>148</v>
      </c>
      <c r="C77" s="272"/>
      <c r="D77" s="272"/>
      <c r="E77" s="272"/>
      <c r="F77" s="272"/>
      <c r="G77" s="272"/>
      <c r="H77" s="272"/>
      <c r="I77" s="272"/>
      <c r="J77" s="272"/>
    </row>
    <row r="78" spans="1:10" s="263" customFormat="1" ht="16.5" customHeight="1">
      <c r="A78" s="212" t="s">
        <v>147</v>
      </c>
      <c r="B78" s="271">
        <v>98</v>
      </c>
      <c r="C78" s="272"/>
      <c r="D78" s="272"/>
      <c r="E78" s="272"/>
      <c r="F78" s="272"/>
      <c r="G78" s="272"/>
      <c r="H78" s="272"/>
      <c r="I78" s="272"/>
      <c r="J78" s="272"/>
    </row>
    <row r="79" spans="1:10" s="263" customFormat="1" ht="16.5" customHeight="1">
      <c r="A79" s="212" t="s">
        <v>185</v>
      </c>
      <c r="B79" s="271">
        <v>1475</v>
      </c>
      <c r="C79" s="272"/>
      <c r="D79" s="272"/>
      <c r="E79" s="272"/>
      <c r="F79" s="272"/>
      <c r="G79" s="272"/>
      <c r="H79" s="272"/>
      <c r="I79" s="272"/>
      <c r="J79" s="272"/>
    </row>
    <row r="80" spans="1:10" s="263" customFormat="1" ht="16.5" customHeight="1">
      <c r="A80" s="212" t="s">
        <v>141</v>
      </c>
      <c r="B80" s="271">
        <v>465</v>
      </c>
      <c r="C80" s="272"/>
      <c r="D80" s="272"/>
      <c r="E80" s="272"/>
      <c r="F80" s="272"/>
      <c r="G80" s="272"/>
      <c r="H80" s="272"/>
      <c r="I80" s="272"/>
      <c r="J80" s="272"/>
    </row>
    <row r="81" spans="1:10" s="263" customFormat="1" ht="16.5" customHeight="1">
      <c r="A81" s="212" t="s">
        <v>142</v>
      </c>
      <c r="B81" s="271">
        <v>840</v>
      </c>
      <c r="C81" s="272"/>
      <c r="D81" s="272"/>
      <c r="E81" s="272"/>
      <c r="F81" s="272"/>
      <c r="G81" s="272"/>
      <c r="H81" s="272"/>
      <c r="I81" s="272"/>
      <c r="J81" s="272"/>
    </row>
    <row r="82" spans="1:10" s="263" customFormat="1" ht="16.5" customHeight="1">
      <c r="A82" s="212" t="s">
        <v>186</v>
      </c>
      <c r="B82" s="271">
        <v>50</v>
      </c>
      <c r="C82" s="272"/>
      <c r="D82" s="272"/>
      <c r="E82" s="272"/>
      <c r="F82" s="272"/>
      <c r="G82" s="272"/>
      <c r="H82" s="272"/>
      <c r="I82" s="272"/>
      <c r="J82" s="272"/>
    </row>
    <row r="83" spans="1:10" s="263" customFormat="1" ht="16.5" customHeight="1">
      <c r="A83" s="212" t="s">
        <v>147</v>
      </c>
      <c r="B83" s="271">
        <v>120</v>
      </c>
      <c r="C83" s="272"/>
      <c r="D83" s="272"/>
      <c r="E83" s="272"/>
      <c r="F83" s="272"/>
      <c r="G83" s="272"/>
      <c r="H83" s="272"/>
      <c r="I83" s="272"/>
      <c r="J83" s="272"/>
    </row>
    <row r="84" spans="1:10" s="263" customFormat="1" ht="16.5" customHeight="1">
      <c r="A84" s="212" t="s">
        <v>188</v>
      </c>
      <c r="B84" s="271">
        <v>2215</v>
      </c>
      <c r="C84" s="272"/>
      <c r="D84" s="272"/>
      <c r="E84" s="272"/>
      <c r="F84" s="272"/>
      <c r="G84" s="272"/>
      <c r="H84" s="272"/>
      <c r="I84" s="272"/>
      <c r="J84" s="272"/>
    </row>
    <row r="85" spans="1:10" s="263" customFormat="1" ht="16.5" customHeight="1">
      <c r="A85" s="212" t="s">
        <v>141</v>
      </c>
      <c r="B85" s="271">
        <v>504</v>
      </c>
      <c r="C85" s="272"/>
      <c r="D85" s="272"/>
      <c r="E85" s="272"/>
      <c r="F85" s="272"/>
      <c r="G85" s="272"/>
      <c r="H85" s="272"/>
      <c r="I85" s="272"/>
      <c r="J85" s="272"/>
    </row>
    <row r="86" spans="1:10" s="263" customFormat="1" ht="16.5" customHeight="1">
      <c r="A86" s="212" t="s">
        <v>142</v>
      </c>
      <c r="B86" s="271">
        <v>1490</v>
      </c>
      <c r="C86" s="272"/>
      <c r="D86" s="272"/>
      <c r="E86" s="272"/>
      <c r="F86" s="272"/>
      <c r="G86" s="272"/>
      <c r="H86" s="272"/>
      <c r="I86" s="272"/>
      <c r="J86" s="272"/>
    </row>
    <row r="87" spans="1:10" s="263" customFormat="1" ht="16.5" customHeight="1">
      <c r="A87" s="212" t="s">
        <v>147</v>
      </c>
      <c r="B87" s="271">
        <v>221</v>
      </c>
      <c r="C87" s="272"/>
      <c r="D87" s="272"/>
      <c r="E87" s="272"/>
      <c r="F87" s="272"/>
      <c r="G87" s="272"/>
      <c r="H87" s="272"/>
      <c r="I87" s="272"/>
      <c r="J87" s="272"/>
    </row>
    <row r="88" spans="1:10" s="263" customFormat="1" ht="16.5" customHeight="1">
      <c r="A88" s="212" t="s">
        <v>190</v>
      </c>
      <c r="B88" s="271">
        <v>1164</v>
      </c>
      <c r="C88" s="272"/>
      <c r="D88" s="272"/>
      <c r="E88" s="272"/>
      <c r="F88" s="272"/>
      <c r="G88" s="272"/>
      <c r="H88" s="272"/>
      <c r="I88" s="272"/>
      <c r="J88" s="272"/>
    </row>
    <row r="89" spans="1:10" s="263" customFormat="1" ht="16.5" customHeight="1">
      <c r="A89" s="212" t="s">
        <v>141</v>
      </c>
      <c r="B89" s="271">
        <v>525</v>
      </c>
      <c r="C89" s="272"/>
      <c r="D89" s="272"/>
      <c r="E89" s="272"/>
      <c r="F89" s="272"/>
      <c r="G89" s="272"/>
      <c r="H89" s="272"/>
      <c r="I89" s="272"/>
      <c r="J89" s="272"/>
    </row>
    <row r="90" spans="1:10" s="263" customFormat="1" ht="16.5" customHeight="1">
      <c r="A90" s="212" t="s">
        <v>142</v>
      </c>
      <c r="B90" s="271">
        <v>283</v>
      </c>
      <c r="C90" s="272"/>
      <c r="D90" s="272"/>
      <c r="E90" s="272"/>
      <c r="F90" s="272"/>
      <c r="G90" s="272"/>
      <c r="H90" s="272"/>
      <c r="I90" s="272"/>
      <c r="J90" s="272"/>
    </row>
    <row r="91" spans="1:10" s="263" customFormat="1" ht="16.5" customHeight="1">
      <c r="A91" s="212" t="s">
        <v>191</v>
      </c>
      <c r="B91" s="271">
        <v>242</v>
      </c>
      <c r="C91" s="272"/>
      <c r="D91" s="272"/>
      <c r="E91" s="272"/>
      <c r="F91" s="272"/>
      <c r="G91" s="272"/>
      <c r="H91" s="272"/>
      <c r="I91" s="272"/>
      <c r="J91" s="272"/>
    </row>
    <row r="92" spans="1:10" s="263" customFormat="1" ht="16.5" customHeight="1">
      <c r="A92" s="212" t="s">
        <v>147</v>
      </c>
      <c r="B92" s="271">
        <v>114</v>
      </c>
      <c r="C92" s="272"/>
      <c r="D92" s="272"/>
      <c r="E92" s="272"/>
      <c r="F92" s="272"/>
      <c r="G92" s="272"/>
      <c r="H92" s="272"/>
      <c r="I92" s="272"/>
      <c r="J92" s="272"/>
    </row>
    <row r="93" spans="1:10" s="263" customFormat="1" ht="16.5" customHeight="1">
      <c r="A93" s="212" t="s">
        <v>193</v>
      </c>
      <c r="B93" s="271">
        <v>12</v>
      </c>
      <c r="C93" s="272"/>
      <c r="D93" s="272"/>
      <c r="E93" s="272"/>
      <c r="F93" s="272"/>
      <c r="G93" s="272"/>
      <c r="H93" s="272"/>
      <c r="I93" s="272"/>
      <c r="J93" s="272"/>
    </row>
    <row r="94" spans="1:10" s="263" customFormat="1" ht="16.5" customHeight="1">
      <c r="A94" s="212" t="s">
        <v>194</v>
      </c>
      <c r="B94" s="271">
        <v>12</v>
      </c>
      <c r="C94" s="272"/>
      <c r="D94" s="272"/>
      <c r="E94" s="272"/>
      <c r="F94" s="272"/>
      <c r="G94" s="272"/>
      <c r="H94" s="272"/>
      <c r="I94" s="272"/>
      <c r="J94" s="272"/>
    </row>
    <row r="95" spans="1:10" s="263" customFormat="1" ht="16.5" customHeight="1">
      <c r="A95" s="212" t="s">
        <v>195</v>
      </c>
      <c r="B95" s="271">
        <v>74</v>
      </c>
      <c r="C95" s="272"/>
      <c r="D95" s="272"/>
      <c r="E95" s="272"/>
      <c r="F95" s="272"/>
      <c r="G95" s="272"/>
      <c r="H95" s="272"/>
      <c r="I95" s="272"/>
      <c r="J95" s="272"/>
    </row>
    <row r="96" spans="1:10" s="263" customFormat="1" ht="16.5" customHeight="1">
      <c r="A96" s="212" t="s">
        <v>142</v>
      </c>
      <c r="B96" s="271">
        <v>74</v>
      </c>
      <c r="C96" s="272"/>
      <c r="D96" s="272"/>
      <c r="E96" s="272"/>
      <c r="F96" s="272"/>
      <c r="G96" s="272"/>
      <c r="H96" s="272"/>
      <c r="I96" s="272"/>
      <c r="J96" s="272"/>
    </row>
    <row r="97" spans="1:10" s="263" customFormat="1" ht="16.5" customHeight="1">
      <c r="A97" s="212" t="s">
        <v>196</v>
      </c>
      <c r="B97" s="271">
        <v>360</v>
      </c>
      <c r="C97" s="272"/>
      <c r="D97" s="272"/>
      <c r="E97" s="272"/>
      <c r="F97" s="272"/>
      <c r="G97" s="272"/>
      <c r="H97" s="272"/>
      <c r="I97" s="272"/>
      <c r="J97" s="272"/>
    </row>
    <row r="98" spans="1:10" s="263" customFormat="1" ht="16.5" customHeight="1">
      <c r="A98" s="212" t="s">
        <v>198</v>
      </c>
      <c r="B98" s="271">
        <v>360</v>
      </c>
      <c r="C98" s="272"/>
      <c r="D98" s="272"/>
      <c r="E98" s="272"/>
      <c r="F98" s="272"/>
      <c r="G98" s="272"/>
      <c r="H98" s="272"/>
      <c r="I98" s="272"/>
      <c r="J98" s="272"/>
    </row>
    <row r="99" spans="1:10" s="263" customFormat="1" ht="16.5" customHeight="1">
      <c r="A99" s="212" t="s">
        <v>201</v>
      </c>
      <c r="B99" s="271">
        <v>5735</v>
      </c>
      <c r="C99" s="272"/>
      <c r="D99" s="272"/>
      <c r="E99" s="272"/>
      <c r="F99" s="272"/>
      <c r="G99" s="272"/>
      <c r="H99" s="272"/>
      <c r="I99" s="272"/>
      <c r="J99" s="272"/>
    </row>
    <row r="100" spans="1:10" s="263" customFormat="1" ht="16.5" customHeight="1">
      <c r="A100" s="212" t="s">
        <v>202</v>
      </c>
      <c r="B100" s="271">
        <v>5735</v>
      </c>
      <c r="C100" s="272"/>
      <c r="D100" s="272"/>
      <c r="E100" s="272"/>
      <c r="F100" s="272"/>
      <c r="G100" s="272"/>
      <c r="H100" s="272"/>
      <c r="I100" s="272"/>
      <c r="J100" s="272"/>
    </row>
    <row r="101" spans="1:10" s="263" customFormat="1" ht="16.5" customHeight="1">
      <c r="A101" s="212" t="s">
        <v>70</v>
      </c>
      <c r="B101" s="271">
        <v>2110</v>
      </c>
      <c r="C101" s="272"/>
      <c r="D101" s="272"/>
      <c r="E101" s="272"/>
      <c r="F101" s="272"/>
      <c r="G101" s="272"/>
      <c r="H101" s="272"/>
      <c r="I101" s="272"/>
      <c r="J101" s="272"/>
    </row>
    <row r="102" spans="1:10" s="263" customFormat="1" ht="16.5" customHeight="1">
      <c r="A102" s="212" t="s">
        <v>203</v>
      </c>
      <c r="B102" s="271">
        <v>2060</v>
      </c>
      <c r="C102" s="272"/>
      <c r="D102" s="272"/>
      <c r="E102" s="272"/>
      <c r="F102" s="272"/>
      <c r="G102" s="272"/>
      <c r="H102" s="272"/>
      <c r="I102" s="272"/>
      <c r="J102" s="272"/>
    </row>
    <row r="103" spans="1:10" s="263" customFormat="1" ht="16.5" customHeight="1">
      <c r="A103" s="212" t="s">
        <v>204</v>
      </c>
      <c r="B103" s="271">
        <v>110</v>
      </c>
      <c r="C103" s="272"/>
      <c r="D103" s="272"/>
      <c r="E103" s="272"/>
      <c r="F103" s="272"/>
      <c r="G103" s="272"/>
      <c r="H103" s="272"/>
      <c r="I103" s="272"/>
      <c r="J103" s="272"/>
    </row>
    <row r="104" spans="1:10" s="263" customFormat="1" ht="16.5" customHeight="1">
      <c r="A104" s="212" t="s">
        <v>205</v>
      </c>
      <c r="B104" s="271">
        <v>1806</v>
      </c>
      <c r="C104" s="272"/>
      <c r="D104" s="272"/>
      <c r="E104" s="272"/>
      <c r="F104" s="272"/>
      <c r="G104" s="272"/>
      <c r="H104" s="272"/>
      <c r="I104" s="272"/>
      <c r="J104" s="272"/>
    </row>
    <row r="105" spans="1:10" s="263" customFormat="1" ht="16.5" customHeight="1">
      <c r="A105" s="212" t="s">
        <v>207</v>
      </c>
      <c r="B105" s="271">
        <v>29</v>
      </c>
      <c r="C105" s="272"/>
      <c r="D105" s="272"/>
      <c r="E105" s="272"/>
      <c r="F105" s="272"/>
      <c r="G105" s="272"/>
      <c r="H105" s="272"/>
      <c r="I105" s="272"/>
      <c r="J105" s="272"/>
    </row>
    <row r="106" spans="1:10" s="263" customFormat="1" ht="16.5" customHeight="1">
      <c r="A106" s="212" t="s">
        <v>208</v>
      </c>
      <c r="B106" s="271">
        <v>110</v>
      </c>
      <c r="C106" s="272"/>
      <c r="D106" s="272"/>
      <c r="E106" s="272"/>
      <c r="F106" s="272"/>
      <c r="G106" s="272"/>
      <c r="H106" s="272"/>
      <c r="I106" s="272"/>
      <c r="J106" s="272"/>
    </row>
    <row r="107" spans="1:10" s="263" customFormat="1" ht="16.5" customHeight="1">
      <c r="A107" s="212" t="s">
        <v>209</v>
      </c>
      <c r="B107" s="271">
        <v>5</v>
      </c>
      <c r="C107" s="272"/>
      <c r="D107" s="272"/>
      <c r="E107" s="272"/>
      <c r="F107" s="272"/>
      <c r="G107" s="272"/>
      <c r="H107" s="272"/>
      <c r="I107" s="272"/>
      <c r="J107" s="272"/>
    </row>
    <row r="108" spans="1:10" s="263" customFormat="1" ht="16.5" customHeight="1">
      <c r="A108" s="212" t="s">
        <v>210</v>
      </c>
      <c r="B108" s="271">
        <v>50</v>
      </c>
      <c r="C108" s="272"/>
      <c r="D108" s="272"/>
      <c r="E108" s="272"/>
      <c r="F108" s="272"/>
      <c r="G108" s="272"/>
      <c r="H108" s="272"/>
      <c r="I108" s="272"/>
      <c r="J108" s="272"/>
    </row>
    <row r="109" spans="1:10" s="263" customFormat="1" ht="16.5" customHeight="1">
      <c r="A109" s="212" t="s">
        <v>211</v>
      </c>
      <c r="B109" s="271">
        <v>50</v>
      </c>
      <c r="C109" s="272"/>
      <c r="D109" s="272"/>
      <c r="E109" s="272"/>
      <c r="F109" s="272"/>
      <c r="G109" s="272"/>
      <c r="H109" s="272"/>
      <c r="I109" s="272"/>
      <c r="J109" s="272"/>
    </row>
    <row r="110" spans="1:10" s="263" customFormat="1" ht="16.5" customHeight="1">
      <c r="A110" s="212" t="s">
        <v>72</v>
      </c>
      <c r="B110" s="271">
        <v>49069</v>
      </c>
      <c r="C110" s="272"/>
      <c r="D110" s="272"/>
      <c r="E110" s="272"/>
      <c r="F110" s="272"/>
      <c r="G110" s="272"/>
      <c r="H110" s="272"/>
      <c r="I110" s="272"/>
      <c r="J110" s="272"/>
    </row>
    <row r="111" spans="1:10" s="263" customFormat="1" ht="16.5" customHeight="1">
      <c r="A111" s="212" t="s">
        <v>212</v>
      </c>
      <c r="B111" s="271">
        <v>50</v>
      </c>
      <c r="C111" s="272"/>
      <c r="D111" s="272"/>
      <c r="E111" s="272"/>
      <c r="F111" s="272"/>
      <c r="G111" s="272"/>
      <c r="H111" s="272"/>
      <c r="I111" s="272"/>
      <c r="J111" s="272"/>
    </row>
    <row r="112" spans="1:10" s="263" customFormat="1" ht="16.5" customHeight="1">
      <c r="A112" s="212" t="s">
        <v>213</v>
      </c>
      <c r="B112" s="271">
        <v>50</v>
      </c>
      <c r="C112" s="272"/>
      <c r="D112" s="272"/>
      <c r="E112" s="272"/>
      <c r="F112" s="272"/>
      <c r="G112" s="272"/>
      <c r="H112" s="272"/>
      <c r="I112" s="272"/>
      <c r="J112" s="272"/>
    </row>
    <row r="113" spans="1:10" s="263" customFormat="1" ht="16.5" customHeight="1">
      <c r="A113" s="212" t="s">
        <v>214</v>
      </c>
      <c r="B113" s="271">
        <v>47615</v>
      </c>
      <c r="C113" s="272"/>
      <c r="D113" s="272"/>
      <c r="E113" s="272"/>
      <c r="F113" s="272"/>
      <c r="G113" s="272"/>
      <c r="H113" s="272"/>
      <c r="I113" s="272"/>
      <c r="J113" s="272"/>
    </row>
    <row r="114" spans="1:10" s="263" customFormat="1" ht="16.5" customHeight="1">
      <c r="A114" s="212" t="s">
        <v>141</v>
      </c>
      <c r="B114" s="271">
        <v>32426</v>
      </c>
      <c r="C114" s="272"/>
      <c r="D114" s="272"/>
      <c r="E114" s="272"/>
      <c r="F114" s="272"/>
      <c r="G114" s="272"/>
      <c r="H114" s="272"/>
      <c r="I114" s="272"/>
      <c r="J114" s="272"/>
    </row>
    <row r="115" spans="1:10" s="263" customFormat="1" ht="16.5" customHeight="1">
      <c r="A115" s="212" t="s">
        <v>142</v>
      </c>
      <c r="B115" s="271">
        <v>14901</v>
      </c>
      <c r="C115" s="272"/>
      <c r="D115" s="272"/>
      <c r="E115" s="272"/>
      <c r="F115" s="272"/>
      <c r="G115" s="272"/>
      <c r="H115" s="272"/>
      <c r="I115" s="272"/>
      <c r="J115" s="272"/>
    </row>
    <row r="116" spans="1:10" s="263" customFormat="1" ht="16.5" customHeight="1">
      <c r="A116" s="212" t="s">
        <v>215</v>
      </c>
      <c r="B116" s="271">
        <v>173</v>
      </c>
      <c r="C116" s="272"/>
      <c r="D116" s="272"/>
      <c r="E116" s="272"/>
      <c r="F116" s="272"/>
      <c r="G116" s="272"/>
      <c r="H116" s="272"/>
      <c r="I116" s="272"/>
      <c r="J116" s="272"/>
    </row>
    <row r="117" spans="1:10" s="263" customFormat="1" ht="16.5" customHeight="1">
      <c r="A117" s="212" t="s">
        <v>216</v>
      </c>
      <c r="B117" s="271">
        <v>115</v>
      </c>
      <c r="C117" s="272"/>
      <c r="D117" s="272"/>
      <c r="E117" s="272"/>
      <c r="F117" s="272"/>
      <c r="G117" s="272"/>
      <c r="H117" s="272"/>
      <c r="I117" s="272"/>
      <c r="J117" s="272"/>
    </row>
    <row r="118" spans="1:10" s="263" customFormat="1" ht="16.5" customHeight="1">
      <c r="A118" s="212" t="s">
        <v>218</v>
      </c>
      <c r="B118" s="271">
        <v>1384</v>
      </c>
      <c r="C118" s="272"/>
      <c r="D118" s="272"/>
      <c r="E118" s="272"/>
      <c r="F118" s="272"/>
      <c r="G118" s="272"/>
      <c r="H118" s="272"/>
      <c r="I118" s="272"/>
      <c r="J118" s="272"/>
    </row>
    <row r="119" spans="1:10" s="263" customFormat="1" ht="16.5" customHeight="1">
      <c r="A119" s="212" t="s">
        <v>141</v>
      </c>
      <c r="B119" s="271">
        <v>644</v>
      </c>
      <c r="C119" s="272"/>
      <c r="D119" s="272"/>
      <c r="E119" s="272"/>
      <c r="F119" s="272"/>
      <c r="G119" s="272"/>
      <c r="H119" s="272"/>
      <c r="I119" s="272"/>
      <c r="J119" s="272"/>
    </row>
    <row r="120" spans="1:10" s="263" customFormat="1" ht="16.5" customHeight="1">
      <c r="A120" s="212" t="s">
        <v>142</v>
      </c>
      <c r="B120" s="271">
        <v>297</v>
      </c>
      <c r="C120" s="272"/>
      <c r="D120" s="272"/>
      <c r="E120" s="272"/>
      <c r="F120" s="272"/>
      <c r="G120" s="272"/>
      <c r="H120" s="272"/>
      <c r="I120" s="272"/>
      <c r="J120" s="272"/>
    </row>
    <row r="121" spans="1:10" s="263" customFormat="1" ht="16.5" customHeight="1">
      <c r="A121" s="212" t="s">
        <v>219</v>
      </c>
      <c r="B121" s="271">
        <v>17</v>
      </c>
      <c r="C121" s="272"/>
      <c r="D121" s="272"/>
      <c r="E121" s="272"/>
      <c r="F121" s="272"/>
      <c r="G121" s="272"/>
      <c r="H121" s="272"/>
      <c r="I121" s="272"/>
      <c r="J121" s="272"/>
    </row>
    <row r="122" spans="1:10" s="263" customFormat="1" ht="16.5" customHeight="1">
      <c r="A122" s="212" t="s">
        <v>220</v>
      </c>
      <c r="B122" s="271">
        <v>9</v>
      </c>
      <c r="C122" s="272"/>
      <c r="D122" s="272"/>
      <c r="E122" s="272"/>
      <c r="F122" s="272"/>
      <c r="G122" s="272"/>
      <c r="H122" s="272"/>
      <c r="I122" s="272"/>
      <c r="J122" s="272"/>
    </row>
    <row r="123" spans="1:10" s="263" customFormat="1" ht="16.5" customHeight="1">
      <c r="A123" s="212" t="s">
        <v>221</v>
      </c>
      <c r="B123" s="271">
        <v>141</v>
      </c>
      <c r="C123" s="272"/>
      <c r="D123" s="272"/>
      <c r="E123" s="272"/>
      <c r="F123" s="272"/>
      <c r="G123" s="272"/>
      <c r="H123" s="272"/>
      <c r="I123" s="272"/>
      <c r="J123" s="272"/>
    </row>
    <row r="124" spans="1:10" s="263" customFormat="1" ht="16.5" customHeight="1">
      <c r="A124" s="212" t="s">
        <v>222</v>
      </c>
      <c r="B124" s="271">
        <v>75</v>
      </c>
      <c r="C124" s="272"/>
      <c r="D124" s="272"/>
      <c r="E124" s="272"/>
      <c r="F124" s="272"/>
      <c r="G124" s="272"/>
      <c r="H124" s="272"/>
      <c r="I124" s="272"/>
      <c r="J124" s="272"/>
    </row>
    <row r="125" spans="1:10" s="263" customFormat="1" ht="16.5" customHeight="1">
      <c r="A125" s="212" t="s">
        <v>223</v>
      </c>
      <c r="B125" s="271">
        <v>145</v>
      </c>
      <c r="C125" s="272"/>
      <c r="D125" s="272"/>
      <c r="E125" s="272"/>
      <c r="F125" s="272"/>
      <c r="G125" s="272"/>
      <c r="H125" s="272"/>
      <c r="I125" s="272"/>
      <c r="J125" s="272"/>
    </row>
    <row r="126" spans="1:10" s="263" customFormat="1" ht="16.5" customHeight="1">
      <c r="A126" s="212" t="s">
        <v>147</v>
      </c>
      <c r="B126" s="271">
        <v>25</v>
      </c>
      <c r="C126" s="272"/>
      <c r="D126" s="272"/>
      <c r="E126" s="272"/>
      <c r="F126" s="272"/>
      <c r="G126" s="272"/>
      <c r="H126" s="272"/>
      <c r="I126" s="272"/>
      <c r="J126" s="272"/>
    </row>
    <row r="127" spans="1:10" s="263" customFormat="1" ht="16.5" customHeight="1">
      <c r="A127" s="212" t="s">
        <v>224</v>
      </c>
      <c r="B127" s="271">
        <v>31</v>
      </c>
      <c r="C127" s="272"/>
      <c r="D127" s="272"/>
      <c r="E127" s="272"/>
      <c r="F127" s="272"/>
      <c r="G127" s="272"/>
      <c r="H127" s="272"/>
      <c r="I127" s="272"/>
      <c r="J127" s="272"/>
    </row>
    <row r="128" spans="1:10" s="263" customFormat="1" ht="16.5" customHeight="1">
      <c r="A128" s="212" t="s">
        <v>225</v>
      </c>
      <c r="B128" s="271">
        <v>20</v>
      </c>
      <c r="C128" s="272"/>
      <c r="D128" s="272"/>
      <c r="E128" s="272"/>
      <c r="F128" s="272"/>
      <c r="G128" s="272"/>
      <c r="H128" s="272"/>
      <c r="I128" s="272"/>
      <c r="J128" s="272"/>
    </row>
    <row r="129" spans="1:10" s="263" customFormat="1" ht="16.5" customHeight="1">
      <c r="A129" s="212" t="s">
        <v>226</v>
      </c>
      <c r="B129" s="271">
        <v>20</v>
      </c>
      <c r="C129" s="272"/>
      <c r="D129" s="272"/>
      <c r="E129" s="272"/>
      <c r="F129" s="272"/>
      <c r="G129" s="272"/>
      <c r="H129" s="272"/>
      <c r="I129" s="272"/>
      <c r="J129" s="272"/>
    </row>
    <row r="130" spans="1:10" s="263" customFormat="1" ht="16.5" customHeight="1">
      <c r="A130" s="212" t="s">
        <v>74</v>
      </c>
      <c r="B130" s="271">
        <v>132872</v>
      </c>
      <c r="C130" s="272"/>
      <c r="D130" s="272"/>
      <c r="E130" s="272"/>
      <c r="F130" s="272"/>
      <c r="G130" s="272"/>
      <c r="H130" s="272"/>
      <c r="I130" s="272"/>
      <c r="J130" s="272"/>
    </row>
    <row r="131" spans="1:10" s="263" customFormat="1" ht="16.5" customHeight="1">
      <c r="A131" s="212" t="s">
        <v>227</v>
      </c>
      <c r="B131" s="271">
        <v>1664</v>
      </c>
      <c r="C131" s="272"/>
      <c r="D131" s="272"/>
      <c r="E131" s="272"/>
      <c r="F131" s="272"/>
      <c r="G131" s="272"/>
      <c r="H131" s="272"/>
      <c r="I131" s="272"/>
      <c r="J131" s="272"/>
    </row>
    <row r="132" spans="1:10" s="263" customFormat="1" ht="16.5" customHeight="1">
      <c r="A132" s="212" t="s">
        <v>141</v>
      </c>
      <c r="B132" s="271">
        <v>618</v>
      </c>
      <c r="C132" s="272"/>
      <c r="D132" s="272"/>
      <c r="E132" s="272"/>
      <c r="F132" s="272"/>
      <c r="G132" s="272"/>
      <c r="H132" s="272"/>
      <c r="I132" s="272"/>
      <c r="J132" s="272"/>
    </row>
    <row r="133" spans="1:10" s="263" customFormat="1" ht="16.5" customHeight="1">
      <c r="A133" s="212" t="s">
        <v>142</v>
      </c>
      <c r="B133" s="271">
        <v>33</v>
      </c>
      <c r="C133" s="272"/>
      <c r="D133" s="272"/>
      <c r="E133" s="272"/>
      <c r="F133" s="272"/>
      <c r="G133" s="272"/>
      <c r="H133" s="272"/>
      <c r="I133" s="272"/>
      <c r="J133" s="272"/>
    </row>
    <row r="134" spans="1:10" s="263" customFormat="1" ht="16.5" customHeight="1">
      <c r="A134" s="212" t="s">
        <v>143</v>
      </c>
      <c r="B134" s="271">
        <v>293</v>
      </c>
      <c r="C134" s="272"/>
      <c r="D134" s="272"/>
      <c r="E134" s="272"/>
      <c r="F134" s="272"/>
      <c r="G134" s="272"/>
      <c r="H134" s="272"/>
      <c r="I134" s="272"/>
      <c r="J134" s="272"/>
    </row>
    <row r="135" spans="1:10" s="263" customFormat="1" ht="16.5" customHeight="1">
      <c r="A135" s="212" t="s">
        <v>228</v>
      </c>
      <c r="B135" s="271">
        <v>720</v>
      </c>
      <c r="C135" s="272"/>
      <c r="D135" s="272"/>
      <c r="E135" s="272"/>
      <c r="F135" s="272"/>
      <c r="G135" s="272"/>
      <c r="H135" s="272"/>
      <c r="I135" s="272"/>
      <c r="J135" s="272"/>
    </row>
    <row r="136" spans="1:10" s="263" customFormat="1" ht="16.5" customHeight="1">
      <c r="A136" s="212" t="s">
        <v>229</v>
      </c>
      <c r="B136" s="271">
        <v>110106</v>
      </c>
      <c r="C136" s="272"/>
      <c r="D136" s="272"/>
      <c r="E136" s="272"/>
      <c r="F136" s="272"/>
      <c r="G136" s="272"/>
      <c r="H136" s="272"/>
      <c r="I136" s="272"/>
      <c r="J136" s="272"/>
    </row>
    <row r="137" spans="1:10" s="263" customFormat="1" ht="16.5" customHeight="1">
      <c r="A137" s="212" t="s">
        <v>230</v>
      </c>
      <c r="B137" s="271">
        <v>10072</v>
      </c>
      <c r="C137" s="272"/>
      <c r="D137" s="272"/>
      <c r="E137" s="272"/>
      <c r="F137" s="272"/>
      <c r="G137" s="272"/>
      <c r="H137" s="272"/>
      <c r="I137" s="272"/>
      <c r="J137" s="272"/>
    </row>
    <row r="138" spans="1:10" s="263" customFormat="1" ht="16.5" customHeight="1">
      <c r="A138" s="212" t="s">
        <v>231</v>
      </c>
      <c r="B138" s="271">
        <v>50290</v>
      </c>
      <c r="C138" s="272"/>
      <c r="D138" s="272"/>
      <c r="E138" s="272"/>
      <c r="F138" s="272"/>
      <c r="G138" s="272"/>
      <c r="H138" s="272"/>
      <c r="I138" s="272"/>
      <c r="J138" s="272"/>
    </row>
    <row r="139" spans="1:10" s="263" customFormat="1" ht="16.5" customHeight="1">
      <c r="A139" s="212" t="s">
        <v>232</v>
      </c>
      <c r="B139" s="271">
        <v>37690</v>
      </c>
      <c r="C139" s="272"/>
      <c r="D139" s="272"/>
      <c r="E139" s="272"/>
      <c r="F139" s="272"/>
      <c r="G139" s="272"/>
      <c r="H139" s="272"/>
      <c r="I139" s="272"/>
      <c r="J139" s="272"/>
    </row>
    <row r="140" spans="1:10" s="263" customFormat="1" ht="16.5" customHeight="1">
      <c r="A140" s="212" t="s">
        <v>233</v>
      </c>
      <c r="B140" s="271">
        <v>12006</v>
      </c>
      <c r="C140" s="272"/>
      <c r="D140" s="272"/>
      <c r="E140" s="272"/>
      <c r="F140" s="272"/>
      <c r="G140" s="272"/>
      <c r="H140" s="272"/>
      <c r="I140" s="272"/>
      <c r="J140" s="272"/>
    </row>
    <row r="141" spans="1:10" s="263" customFormat="1" ht="16.5" customHeight="1">
      <c r="A141" s="212" t="s">
        <v>234</v>
      </c>
      <c r="B141" s="271">
        <v>48</v>
      </c>
      <c r="C141" s="272"/>
      <c r="D141" s="272"/>
      <c r="E141" s="272"/>
      <c r="F141" s="272"/>
      <c r="G141" s="272"/>
      <c r="H141" s="272"/>
      <c r="I141" s="272"/>
      <c r="J141" s="272"/>
    </row>
    <row r="142" spans="1:10" s="263" customFormat="1" ht="16.5" customHeight="1">
      <c r="A142" s="212" t="s">
        <v>235</v>
      </c>
      <c r="B142" s="271">
        <v>11480</v>
      </c>
      <c r="C142" s="272"/>
      <c r="D142" s="272"/>
      <c r="E142" s="272"/>
      <c r="F142" s="272"/>
      <c r="G142" s="272"/>
      <c r="H142" s="272"/>
      <c r="I142" s="272"/>
      <c r="J142" s="272"/>
    </row>
    <row r="143" spans="1:10" s="263" customFormat="1" ht="16.5" customHeight="1">
      <c r="A143" s="212" t="s">
        <v>236</v>
      </c>
      <c r="B143" s="271">
        <v>11116</v>
      </c>
      <c r="C143" s="272"/>
      <c r="D143" s="272"/>
      <c r="E143" s="272"/>
      <c r="F143" s="272"/>
      <c r="G143" s="272"/>
      <c r="H143" s="272"/>
      <c r="I143" s="272"/>
      <c r="J143" s="272"/>
    </row>
    <row r="144" spans="1:10" s="263" customFormat="1" ht="16.5" customHeight="1">
      <c r="A144" s="212" t="s">
        <v>237</v>
      </c>
      <c r="B144" s="271">
        <v>364</v>
      </c>
      <c r="C144" s="272"/>
      <c r="D144" s="272"/>
      <c r="E144" s="272"/>
      <c r="F144" s="272"/>
      <c r="G144" s="272"/>
      <c r="H144" s="272"/>
      <c r="I144" s="272"/>
      <c r="J144" s="272"/>
    </row>
    <row r="145" spans="1:10" s="263" customFormat="1" ht="16.5" customHeight="1">
      <c r="A145" s="212" t="s">
        <v>238</v>
      </c>
      <c r="B145" s="271">
        <v>770</v>
      </c>
      <c r="C145" s="272"/>
      <c r="D145" s="272"/>
      <c r="E145" s="272"/>
      <c r="F145" s="272"/>
      <c r="G145" s="272"/>
      <c r="H145" s="272"/>
      <c r="I145" s="272"/>
      <c r="J145" s="272"/>
    </row>
    <row r="146" spans="1:10" s="263" customFormat="1" ht="16.5" customHeight="1">
      <c r="A146" s="212" t="s">
        <v>239</v>
      </c>
      <c r="B146" s="271">
        <v>770</v>
      </c>
      <c r="C146" s="272"/>
      <c r="D146" s="272"/>
      <c r="E146" s="272"/>
      <c r="F146" s="272"/>
      <c r="G146" s="272"/>
      <c r="H146" s="272"/>
      <c r="I146" s="272"/>
      <c r="J146" s="272"/>
    </row>
    <row r="147" spans="1:10" s="263" customFormat="1" ht="16.5" customHeight="1">
      <c r="A147" s="212" t="s">
        <v>240</v>
      </c>
      <c r="B147" s="271">
        <v>2504</v>
      </c>
      <c r="C147" s="272"/>
      <c r="D147" s="272"/>
      <c r="E147" s="272"/>
      <c r="F147" s="272"/>
      <c r="G147" s="272"/>
      <c r="H147" s="272"/>
      <c r="I147" s="272"/>
      <c r="J147" s="272"/>
    </row>
    <row r="148" spans="1:10" s="263" customFormat="1" ht="16.5" customHeight="1">
      <c r="A148" s="212" t="s">
        <v>241</v>
      </c>
      <c r="B148" s="271">
        <v>1967</v>
      </c>
      <c r="C148" s="272"/>
      <c r="D148" s="272"/>
      <c r="E148" s="272"/>
      <c r="F148" s="272"/>
      <c r="G148" s="272"/>
      <c r="H148" s="272"/>
      <c r="I148" s="272"/>
      <c r="J148" s="272"/>
    </row>
    <row r="149" spans="1:10" s="263" customFormat="1" ht="16.5" customHeight="1">
      <c r="A149" s="212" t="s">
        <v>242</v>
      </c>
      <c r="B149" s="271">
        <v>537</v>
      </c>
      <c r="C149" s="272"/>
      <c r="D149" s="272"/>
      <c r="E149" s="272"/>
      <c r="F149" s="272"/>
      <c r="G149" s="272"/>
      <c r="H149" s="272"/>
      <c r="I149" s="272"/>
      <c r="J149" s="272"/>
    </row>
    <row r="150" spans="1:10" s="263" customFormat="1" ht="16.5" customHeight="1">
      <c r="A150" s="212" t="s">
        <v>243</v>
      </c>
      <c r="B150" s="271">
        <v>6162</v>
      </c>
      <c r="C150" s="272"/>
      <c r="D150" s="272"/>
      <c r="E150" s="272"/>
      <c r="F150" s="272"/>
      <c r="G150" s="272"/>
      <c r="H150" s="272"/>
      <c r="I150" s="272"/>
      <c r="J150" s="272"/>
    </row>
    <row r="151" spans="1:10" s="263" customFormat="1" ht="16.5" customHeight="1">
      <c r="A151" s="212" t="s">
        <v>244</v>
      </c>
      <c r="B151" s="271">
        <v>6162</v>
      </c>
      <c r="C151" s="272"/>
      <c r="D151" s="272"/>
      <c r="E151" s="272"/>
      <c r="F151" s="272"/>
      <c r="G151" s="272"/>
      <c r="H151" s="272"/>
      <c r="I151" s="272"/>
      <c r="J151" s="272"/>
    </row>
    <row r="152" spans="1:10" s="263" customFormat="1" ht="16.5" customHeight="1">
      <c r="A152" s="212" t="s">
        <v>245</v>
      </c>
      <c r="B152" s="271">
        <v>186</v>
      </c>
      <c r="C152" s="272"/>
      <c r="D152" s="272"/>
      <c r="E152" s="272"/>
      <c r="F152" s="272"/>
      <c r="G152" s="272"/>
      <c r="H152" s="272"/>
      <c r="I152" s="272"/>
      <c r="J152" s="272"/>
    </row>
    <row r="153" spans="1:10" s="263" customFormat="1" ht="16.5" customHeight="1">
      <c r="A153" s="212" t="s">
        <v>246</v>
      </c>
      <c r="B153" s="271">
        <v>186</v>
      </c>
      <c r="C153" s="272"/>
      <c r="D153" s="272"/>
      <c r="E153" s="272"/>
      <c r="F153" s="272"/>
      <c r="G153" s="272"/>
      <c r="H153" s="272"/>
      <c r="I153" s="272"/>
      <c r="J153" s="272"/>
    </row>
    <row r="154" spans="1:10" s="263" customFormat="1" ht="16.5" customHeight="1">
      <c r="A154" s="212" t="s">
        <v>76</v>
      </c>
      <c r="B154" s="271">
        <v>6276</v>
      </c>
      <c r="C154" s="272"/>
      <c r="D154" s="272"/>
      <c r="E154" s="272"/>
      <c r="F154" s="272"/>
      <c r="G154" s="272"/>
      <c r="H154" s="272"/>
      <c r="I154" s="272"/>
      <c r="J154" s="272"/>
    </row>
    <row r="155" spans="1:10" s="263" customFormat="1" ht="16.5" customHeight="1">
      <c r="A155" s="212" t="s">
        <v>247</v>
      </c>
      <c r="B155" s="271">
        <v>2466</v>
      </c>
      <c r="C155" s="272"/>
      <c r="D155" s="272"/>
      <c r="E155" s="272"/>
      <c r="F155" s="272"/>
      <c r="G155" s="272"/>
      <c r="H155" s="272"/>
      <c r="I155" s="272"/>
      <c r="J155" s="272"/>
    </row>
    <row r="156" spans="1:10" s="263" customFormat="1" ht="16.5" customHeight="1">
      <c r="A156" s="212" t="s">
        <v>141</v>
      </c>
      <c r="B156" s="271">
        <v>483</v>
      </c>
      <c r="C156" s="272"/>
      <c r="D156" s="272"/>
      <c r="E156" s="272"/>
      <c r="F156" s="272"/>
      <c r="G156" s="272"/>
      <c r="H156" s="272"/>
      <c r="I156" s="272"/>
      <c r="J156" s="272"/>
    </row>
    <row r="157" spans="1:10" s="263" customFormat="1" ht="16.5" customHeight="1">
      <c r="A157" s="212" t="s">
        <v>142</v>
      </c>
      <c r="B157" s="271">
        <v>792</v>
      </c>
      <c r="C157" s="272"/>
      <c r="D157" s="272"/>
      <c r="E157" s="272"/>
      <c r="F157" s="272"/>
      <c r="G157" s="272"/>
      <c r="H157" s="272"/>
      <c r="I157" s="272"/>
      <c r="J157" s="272"/>
    </row>
    <row r="158" spans="1:10" s="263" customFormat="1" ht="16.5" customHeight="1">
      <c r="A158" s="212" t="s">
        <v>248</v>
      </c>
      <c r="B158" s="271">
        <v>1191</v>
      </c>
      <c r="C158" s="272"/>
      <c r="D158" s="272"/>
      <c r="E158" s="272"/>
      <c r="F158" s="272"/>
      <c r="G158" s="272"/>
      <c r="H158" s="272"/>
      <c r="I158" s="272"/>
      <c r="J158" s="272"/>
    </row>
    <row r="159" spans="1:10" s="263" customFormat="1" ht="16.5" customHeight="1">
      <c r="A159" s="212" t="s">
        <v>249</v>
      </c>
      <c r="B159" s="271">
        <v>1100</v>
      </c>
      <c r="C159" s="272"/>
      <c r="D159" s="272"/>
      <c r="E159" s="272"/>
      <c r="F159" s="272"/>
      <c r="G159" s="272"/>
      <c r="H159" s="272"/>
      <c r="I159" s="272"/>
      <c r="J159" s="272"/>
    </row>
    <row r="160" spans="1:10" s="263" customFormat="1" ht="16.5" customHeight="1">
      <c r="A160" s="212" t="s">
        <v>250</v>
      </c>
      <c r="B160" s="271">
        <v>1100</v>
      </c>
      <c r="C160" s="272"/>
      <c r="D160" s="272"/>
      <c r="E160" s="272"/>
      <c r="F160" s="272"/>
      <c r="G160" s="272"/>
      <c r="H160" s="272"/>
      <c r="I160" s="272"/>
      <c r="J160" s="272"/>
    </row>
    <row r="161" spans="1:10" s="263" customFormat="1" ht="16.5" customHeight="1">
      <c r="A161" s="212" t="s">
        <v>251</v>
      </c>
      <c r="B161" s="271">
        <v>2695</v>
      </c>
      <c r="C161" s="272"/>
      <c r="D161" s="272"/>
      <c r="E161" s="272"/>
      <c r="F161" s="272"/>
      <c r="G161" s="272"/>
      <c r="H161" s="272"/>
      <c r="I161" s="272"/>
      <c r="J161" s="272"/>
    </row>
    <row r="162" spans="1:10" s="263" customFormat="1" ht="16.5" customHeight="1">
      <c r="A162" s="212" t="s">
        <v>252</v>
      </c>
      <c r="B162" s="271">
        <v>2695</v>
      </c>
      <c r="C162" s="272"/>
      <c r="D162" s="272"/>
      <c r="E162" s="272"/>
      <c r="F162" s="272"/>
      <c r="G162" s="272"/>
      <c r="H162" s="272"/>
      <c r="I162" s="272"/>
      <c r="J162" s="272"/>
    </row>
    <row r="163" spans="1:10" s="263" customFormat="1" ht="16.5" customHeight="1">
      <c r="A163" s="212" t="s">
        <v>253</v>
      </c>
      <c r="B163" s="271">
        <v>15</v>
      </c>
      <c r="C163" s="272"/>
      <c r="D163" s="272"/>
      <c r="E163" s="272"/>
      <c r="F163" s="272"/>
      <c r="G163" s="272"/>
      <c r="H163" s="272"/>
      <c r="I163" s="272"/>
      <c r="J163" s="272"/>
    </row>
    <row r="164" spans="1:10" s="263" customFormat="1" ht="16.5" customHeight="1">
      <c r="A164" s="212" t="s">
        <v>254</v>
      </c>
      <c r="B164" s="271">
        <v>15</v>
      </c>
      <c r="C164" s="272"/>
      <c r="D164" s="272"/>
      <c r="E164" s="272"/>
      <c r="F164" s="272"/>
      <c r="G164" s="272"/>
      <c r="H164" s="272"/>
      <c r="I164" s="272"/>
      <c r="J164" s="272"/>
    </row>
    <row r="165" spans="1:10" s="263" customFormat="1" ht="16.5" customHeight="1">
      <c r="A165" s="212" t="s">
        <v>78</v>
      </c>
      <c r="B165" s="271">
        <v>9657</v>
      </c>
      <c r="C165" s="272"/>
      <c r="D165" s="272"/>
      <c r="E165" s="272"/>
      <c r="F165" s="272"/>
      <c r="G165" s="272"/>
      <c r="H165" s="272"/>
      <c r="I165" s="272"/>
      <c r="J165" s="272"/>
    </row>
    <row r="166" spans="1:10" s="263" customFormat="1" ht="16.5" customHeight="1">
      <c r="A166" s="212" t="s">
        <v>255</v>
      </c>
      <c r="B166" s="271">
        <v>5068</v>
      </c>
      <c r="C166" s="272"/>
      <c r="D166" s="272"/>
      <c r="E166" s="272"/>
      <c r="F166" s="272"/>
      <c r="G166" s="272"/>
      <c r="H166" s="272"/>
      <c r="I166" s="272"/>
      <c r="J166" s="272"/>
    </row>
    <row r="167" spans="1:10" s="263" customFormat="1" ht="16.5" customHeight="1">
      <c r="A167" s="212" t="s">
        <v>141</v>
      </c>
      <c r="B167" s="271">
        <v>810</v>
      </c>
      <c r="C167" s="272"/>
      <c r="D167" s="272"/>
      <c r="E167" s="272"/>
      <c r="F167" s="272"/>
      <c r="G167" s="272"/>
      <c r="H167" s="272"/>
      <c r="I167" s="272"/>
      <c r="J167" s="272"/>
    </row>
    <row r="168" spans="1:10" s="263" customFormat="1" ht="16.5" customHeight="1">
      <c r="A168" s="212" t="s">
        <v>142</v>
      </c>
      <c r="B168" s="271">
        <v>902</v>
      </c>
      <c r="C168" s="272"/>
      <c r="D168" s="272"/>
      <c r="E168" s="272"/>
      <c r="F168" s="272"/>
      <c r="G168" s="272"/>
      <c r="H168" s="272"/>
      <c r="I168" s="272"/>
      <c r="J168" s="272"/>
    </row>
    <row r="169" spans="1:10" s="263" customFormat="1" ht="16.5" customHeight="1">
      <c r="A169" s="212" t="s">
        <v>256</v>
      </c>
      <c r="B169" s="271">
        <v>666</v>
      </c>
      <c r="C169" s="272"/>
      <c r="D169" s="272"/>
      <c r="E169" s="272"/>
      <c r="F169" s="272"/>
      <c r="G169" s="272"/>
      <c r="H169" s="272"/>
      <c r="I169" s="272"/>
      <c r="J169" s="272"/>
    </row>
    <row r="170" spans="1:10" s="263" customFormat="1" ht="16.5" customHeight="1">
      <c r="A170" s="212" t="s">
        <v>257</v>
      </c>
      <c r="B170" s="271">
        <v>82</v>
      </c>
      <c r="C170" s="272"/>
      <c r="D170" s="272"/>
      <c r="E170" s="272"/>
      <c r="F170" s="272"/>
      <c r="G170" s="272"/>
      <c r="H170" s="272"/>
      <c r="I170" s="272"/>
      <c r="J170" s="272"/>
    </row>
    <row r="171" spans="1:10" s="263" customFormat="1" ht="16.5" customHeight="1">
      <c r="A171" s="212" t="s">
        <v>258</v>
      </c>
      <c r="B171" s="271">
        <v>290</v>
      </c>
      <c r="C171" s="272"/>
      <c r="D171" s="272"/>
      <c r="E171" s="272"/>
      <c r="F171" s="272"/>
      <c r="G171" s="272"/>
      <c r="H171" s="272"/>
      <c r="I171" s="272"/>
      <c r="J171" s="272"/>
    </row>
    <row r="172" spans="1:10" s="263" customFormat="1" ht="16.5" customHeight="1">
      <c r="A172" s="212" t="s">
        <v>259</v>
      </c>
      <c r="B172" s="271">
        <v>177</v>
      </c>
      <c r="C172" s="272"/>
      <c r="D172" s="272"/>
      <c r="E172" s="272"/>
      <c r="F172" s="272"/>
      <c r="G172" s="272"/>
      <c r="H172" s="272"/>
      <c r="I172" s="272"/>
      <c r="J172" s="272"/>
    </row>
    <row r="173" spans="1:10" s="263" customFormat="1" ht="16.5" customHeight="1">
      <c r="A173" s="212" t="s">
        <v>260</v>
      </c>
      <c r="B173" s="271">
        <v>711</v>
      </c>
      <c r="C173" s="272"/>
      <c r="D173" s="272"/>
      <c r="E173" s="272"/>
      <c r="F173" s="272"/>
      <c r="G173" s="272"/>
      <c r="H173" s="272"/>
      <c r="I173" s="272"/>
      <c r="J173" s="272"/>
    </row>
    <row r="174" spans="1:10" s="263" customFormat="1" ht="16.5" customHeight="1">
      <c r="A174" s="212" t="s">
        <v>261</v>
      </c>
      <c r="B174" s="271">
        <v>12</v>
      </c>
      <c r="C174" s="272"/>
      <c r="D174" s="272"/>
      <c r="E174" s="272"/>
      <c r="F174" s="272"/>
      <c r="G174" s="272"/>
      <c r="H174" s="272"/>
      <c r="I174" s="272"/>
      <c r="J174" s="272"/>
    </row>
    <row r="175" spans="1:10" s="263" customFormat="1" ht="16.5" customHeight="1">
      <c r="A175" s="212" t="s">
        <v>262</v>
      </c>
      <c r="B175" s="271">
        <v>13</v>
      </c>
      <c r="C175" s="272"/>
      <c r="D175" s="272"/>
      <c r="E175" s="272"/>
      <c r="F175" s="272"/>
      <c r="G175" s="272"/>
      <c r="H175" s="272"/>
      <c r="I175" s="272"/>
      <c r="J175" s="272"/>
    </row>
    <row r="176" spans="1:10" s="263" customFormat="1" ht="16.5" customHeight="1">
      <c r="A176" s="212" t="s">
        <v>263</v>
      </c>
      <c r="B176" s="271">
        <v>34</v>
      </c>
      <c r="C176" s="272"/>
      <c r="D176" s="272"/>
      <c r="E176" s="272"/>
      <c r="F176" s="272"/>
      <c r="G176" s="272"/>
      <c r="H176" s="272"/>
      <c r="I176" s="272"/>
      <c r="J176" s="272"/>
    </row>
    <row r="177" spans="1:10" s="263" customFormat="1" ht="16.5" customHeight="1">
      <c r="A177" s="212" t="s">
        <v>264</v>
      </c>
      <c r="B177" s="271">
        <v>69</v>
      </c>
      <c r="C177" s="272"/>
      <c r="D177" s="272"/>
      <c r="E177" s="272"/>
      <c r="F177" s="272"/>
      <c r="G177" s="272"/>
      <c r="H177" s="272"/>
      <c r="I177" s="272"/>
      <c r="J177" s="272"/>
    </row>
    <row r="178" spans="1:10" s="263" customFormat="1" ht="16.5" customHeight="1">
      <c r="A178" s="212" t="s">
        <v>265</v>
      </c>
      <c r="B178" s="271">
        <v>1302</v>
      </c>
      <c r="C178" s="272"/>
      <c r="D178" s="272"/>
      <c r="E178" s="272"/>
      <c r="F178" s="272"/>
      <c r="G178" s="272"/>
      <c r="H178" s="272"/>
      <c r="I178" s="272"/>
      <c r="J178" s="272"/>
    </row>
    <row r="179" spans="1:10" s="263" customFormat="1" ht="16.5" customHeight="1">
      <c r="A179" s="212" t="s">
        <v>266</v>
      </c>
      <c r="B179" s="271">
        <v>356</v>
      </c>
      <c r="C179" s="272"/>
      <c r="D179" s="272"/>
      <c r="E179" s="272"/>
      <c r="F179" s="272"/>
      <c r="G179" s="272"/>
      <c r="H179" s="272"/>
      <c r="I179" s="272"/>
      <c r="J179" s="272"/>
    </row>
    <row r="180" spans="1:10" s="263" customFormat="1" ht="16.5" customHeight="1">
      <c r="A180" s="212" t="s">
        <v>267</v>
      </c>
      <c r="B180" s="271">
        <v>38</v>
      </c>
      <c r="C180" s="272"/>
      <c r="D180" s="272"/>
      <c r="E180" s="272"/>
      <c r="F180" s="272"/>
      <c r="G180" s="272"/>
      <c r="H180" s="272"/>
      <c r="I180" s="272"/>
      <c r="J180" s="272"/>
    </row>
    <row r="181" spans="1:10" s="263" customFormat="1" ht="16.5" customHeight="1">
      <c r="A181" s="212" t="s">
        <v>268</v>
      </c>
      <c r="B181" s="271">
        <v>318</v>
      </c>
      <c r="C181" s="272"/>
      <c r="D181" s="272"/>
      <c r="E181" s="272"/>
      <c r="F181" s="272"/>
      <c r="G181" s="272"/>
      <c r="H181" s="272"/>
      <c r="I181" s="272"/>
      <c r="J181" s="272"/>
    </row>
    <row r="182" spans="1:10" s="263" customFormat="1" ht="16.5" customHeight="1">
      <c r="A182" s="212" t="s">
        <v>269</v>
      </c>
      <c r="B182" s="271">
        <v>1492</v>
      </c>
      <c r="C182" s="272"/>
      <c r="D182" s="272"/>
      <c r="E182" s="272"/>
      <c r="F182" s="272"/>
      <c r="G182" s="272"/>
      <c r="H182" s="272"/>
      <c r="I182" s="272"/>
      <c r="J182" s="272"/>
    </row>
    <row r="183" spans="1:10" s="263" customFormat="1" ht="16.5" customHeight="1">
      <c r="A183" s="212" t="s">
        <v>270</v>
      </c>
      <c r="B183" s="271">
        <v>79</v>
      </c>
      <c r="C183" s="272"/>
      <c r="D183" s="272"/>
      <c r="E183" s="272"/>
      <c r="F183" s="272"/>
      <c r="G183" s="272"/>
      <c r="H183" s="272"/>
      <c r="I183" s="272"/>
      <c r="J183" s="272"/>
    </row>
    <row r="184" spans="1:10" s="263" customFormat="1" ht="16.5" customHeight="1">
      <c r="A184" s="212" t="s">
        <v>271</v>
      </c>
      <c r="B184" s="271">
        <v>49</v>
      </c>
      <c r="C184" s="272"/>
      <c r="D184" s="272"/>
      <c r="E184" s="272"/>
      <c r="F184" s="272"/>
      <c r="G184" s="272"/>
      <c r="H184" s="272"/>
      <c r="I184" s="272"/>
      <c r="J184" s="272"/>
    </row>
    <row r="185" spans="1:10" s="263" customFormat="1" ht="16.5" customHeight="1">
      <c r="A185" s="212" t="s">
        <v>272</v>
      </c>
      <c r="B185" s="271">
        <v>454</v>
      </c>
      <c r="C185" s="272"/>
      <c r="D185" s="272"/>
      <c r="E185" s="272"/>
      <c r="F185" s="272"/>
      <c r="G185" s="272"/>
      <c r="H185" s="272"/>
      <c r="I185" s="272"/>
      <c r="J185" s="272"/>
    </row>
    <row r="186" spans="1:10" s="263" customFormat="1" ht="16.5" customHeight="1">
      <c r="A186" s="212" t="s">
        <v>273</v>
      </c>
      <c r="B186" s="271">
        <v>71</v>
      </c>
      <c r="C186" s="272"/>
      <c r="D186" s="272"/>
      <c r="E186" s="272"/>
      <c r="F186" s="272"/>
      <c r="G186" s="272"/>
      <c r="H186" s="272"/>
      <c r="I186" s="272"/>
      <c r="J186" s="272"/>
    </row>
    <row r="187" spans="1:10" s="263" customFormat="1" ht="16.5" customHeight="1">
      <c r="A187" s="212" t="s">
        <v>274</v>
      </c>
      <c r="B187" s="271">
        <v>839</v>
      </c>
      <c r="C187" s="272"/>
      <c r="D187" s="272"/>
      <c r="E187" s="272"/>
      <c r="F187" s="272"/>
      <c r="G187" s="272"/>
      <c r="H187" s="272"/>
      <c r="I187" s="272"/>
      <c r="J187" s="272"/>
    </row>
    <row r="188" spans="1:10" s="263" customFormat="1" ht="16.5" customHeight="1">
      <c r="A188" s="212" t="s">
        <v>275</v>
      </c>
      <c r="B188" s="271">
        <v>4</v>
      </c>
      <c r="C188" s="272"/>
      <c r="D188" s="272"/>
      <c r="E188" s="272"/>
      <c r="F188" s="272"/>
      <c r="G188" s="272"/>
      <c r="H188" s="272"/>
      <c r="I188" s="272"/>
      <c r="J188" s="272"/>
    </row>
    <row r="189" spans="1:10" s="263" customFormat="1" ht="16.5" customHeight="1">
      <c r="A189" s="212" t="s">
        <v>278</v>
      </c>
      <c r="B189" s="271">
        <v>4</v>
      </c>
      <c r="C189" s="272"/>
      <c r="D189" s="272"/>
      <c r="E189" s="272"/>
      <c r="F189" s="272"/>
      <c r="G189" s="272"/>
      <c r="H189" s="272"/>
      <c r="I189" s="272"/>
      <c r="J189" s="272"/>
    </row>
    <row r="190" spans="1:10" s="263" customFormat="1" ht="16.5" customHeight="1">
      <c r="A190" s="212" t="s">
        <v>279</v>
      </c>
      <c r="B190" s="271">
        <v>184</v>
      </c>
      <c r="C190" s="272"/>
      <c r="D190" s="272"/>
      <c r="E190" s="272"/>
      <c r="F190" s="272"/>
      <c r="G190" s="272"/>
      <c r="H190" s="272"/>
      <c r="I190" s="272"/>
      <c r="J190" s="272"/>
    </row>
    <row r="191" spans="1:10" s="263" customFormat="1" ht="16.5" customHeight="1">
      <c r="A191" s="212" t="s">
        <v>280</v>
      </c>
      <c r="B191" s="271">
        <v>184</v>
      </c>
      <c r="C191" s="272"/>
      <c r="D191" s="272"/>
      <c r="E191" s="272"/>
      <c r="F191" s="272"/>
      <c r="G191" s="272"/>
      <c r="H191" s="272"/>
      <c r="I191" s="272"/>
      <c r="J191" s="272"/>
    </row>
    <row r="192" spans="1:10" s="263" customFormat="1" ht="16.5" customHeight="1">
      <c r="A192" s="212" t="s">
        <v>282</v>
      </c>
      <c r="B192" s="271">
        <v>2553</v>
      </c>
      <c r="C192" s="272"/>
      <c r="D192" s="272"/>
      <c r="E192" s="272"/>
      <c r="F192" s="272"/>
      <c r="G192" s="272"/>
      <c r="H192" s="272"/>
      <c r="I192" s="272"/>
      <c r="J192" s="272"/>
    </row>
    <row r="193" spans="1:10" s="263" customFormat="1" ht="16.5" customHeight="1">
      <c r="A193" s="212" t="s">
        <v>283</v>
      </c>
      <c r="B193" s="271">
        <v>159</v>
      </c>
      <c r="C193" s="272"/>
      <c r="D193" s="272"/>
      <c r="E193" s="272"/>
      <c r="F193" s="272"/>
      <c r="G193" s="272"/>
      <c r="H193" s="272"/>
      <c r="I193" s="272"/>
      <c r="J193" s="272"/>
    </row>
    <row r="194" spans="1:10" s="263" customFormat="1" ht="16.5" customHeight="1">
      <c r="A194" s="212" t="s">
        <v>284</v>
      </c>
      <c r="B194" s="271">
        <v>38</v>
      </c>
      <c r="C194" s="272"/>
      <c r="D194" s="272"/>
      <c r="E194" s="272"/>
      <c r="F194" s="272"/>
      <c r="G194" s="272"/>
      <c r="H194" s="272"/>
      <c r="I194" s="272"/>
      <c r="J194" s="272"/>
    </row>
    <row r="195" spans="1:10" s="263" customFormat="1" ht="16.5" customHeight="1">
      <c r="A195" s="212" t="s">
        <v>285</v>
      </c>
      <c r="B195" s="271">
        <v>2356</v>
      </c>
      <c r="C195" s="272"/>
      <c r="D195" s="272"/>
      <c r="E195" s="272"/>
      <c r="F195" s="272"/>
      <c r="G195" s="272"/>
      <c r="H195" s="272"/>
      <c r="I195" s="272"/>
      <c r="J195" s="272"/>
    </row>
    <row r="196" spans="1:10" s="263" customFormat="1" ht="16.5" customHeight="1">
      <c r="A196" s="212" t="s">
        <v>80</v>
      </c>
      <c r="B196" s="271">
        <v>57089</v>
      </c>
      <c r="C196" s="272"/>
      <c r="D196" s="272"/>
      <c r="E196" s="272"/>
      <c r="F196" s="272"/>
      <c r="G196" s="272"/>
      <c r="H196" s="272"/>
      <c r="I196" s="272"/>
      <c r="J196" s="272"/>
    </row>
    <row r="197" spans="1:10" s="263" customFormat="1" ht="16.5" customHeight="1">
      <c r="A197" s="212" t="s">
        <v>286</v>
      </c>
      <c r="B197" s="271">
        <v>2801</v>
      </c>
      <c r="C197" s="272"/>
      <c r="D197" s="272"/>
      <c r="E197" s="272"/>
      <c r="F197" s="272"/>
      <c r="G197" s="272"/>
      <c r="H197" s="272"/>
      <c r="I197" s="272"/>
      <c r="J197" s="272"/>
    </row>
    <row r="198" spans="1:10" s="263" customFormat="1" ht="16.5" customHeight="1">
      <c r="A198" s="212" t="s">
        <v>141</v>
      </c>
      <c r="B198" s="271">
        <v>2102</v>
      </c>
      <c r="C198" s="272"/>
      <c r="D198" s="272"/>
      <c r="E198" s="272"/>
      <c r="F198" s="272"/>
      <c r="G198" s="272"/>
      <c r="H198" s="272"/>
      <c r="I198" s="272"/>
      <c r="J198" s="272"/>
    </row>
    <row r="199" spans="1:10" s="263" customFormat="1" ht="16.5" customHeight="1">
      <c r="A199" s="212" t="s">
        <v>142</v>
      </c>
      <c r="B199" s="271">
        <v>6</v>
      </c>
      <c r="C199" s="272"/>
      <c r="D199" s="272"/>
      <c r="E199" s="272"/>
      <c r="F199" s="272"/>
      <c r="G199" s="272"/>
      <c r="H199" s="272"/>
      <c r="I199" s="272"/>
      <c r="J199" s="272"/>
    </row>
    <row r="200" spans="1:10" s="263" customFormat="1" ht="16.5" customHeight="1">
      <c r="A200" s="212" t="s">
        <v>143</v>
      </c>
      <c r="B200" s="271">
        <v>186</v>
      </c>
      <c r="C200" s="272"/>
      <c r="D200" s="272"/>
      <c r="E200" s="272"/>
      <c r="F200" s="272"/>
      <c r="G200" s="272"/>
      <c r="H200" s="272"/>
      <c r="I200" s="272"/>
      <c r="J200" s="272"/>
    </row>
    <row r="201" spans="1:10" s="263" customFormat="1" ht="16.5" customHeight="1">
      <c r="A201" s="212" t="s">
        <v>287</v>
      </c>
      <c r="B201" s="271">
        <v>43</v>
      </c>
      <c r="C201" s="272"/>
      <c r="D201" s="272"/>
      <c r="E201" s="272"/>
      <c r="F201" s="272"/>
      <c r="G201" s="272"/>
      <c r="H201" s="272"/>
      <c r="I201" s="272"/>
      <c r="J201" s="272"/>
    </row>
    <row r="202" spans="1:10" s="263" customFormat="1" ht="16.5" customHeight="1">
      <c r="A202" s="212" t="s">
        <v>288</v>
      </c>
      <c r="B202" s="271">
        <v>37</v>
      </c>
      <c r="C202" s="272"/>
      <c r="D202" s="272"/>
      <c r="E202" s="272"/>
      <c r="F202" s="272"/>
      <c r="G202" s="272"/>
      <c r="H202" s="272"/>
      <c r="I202" s="272"/>
      <c r="J202" s="272"/>
    </row>
    <row r="203" spans="1:10" s="263" customFormat="1" ht="16.5" customHeight="1">
      <c r="A203" s="212" t="s">
        <v>289</v>
      </c>
      <c r="B203" s="271">
        <v>58</v>
      </c>
      <c r="C203" s="272"/>
      <c r="D203" s="272"/>
      <c r="E203" s="272"/>
      <c r="F203" s="272"/>
      <c r="G203" s="272"/>
      <c r="H203" s="272"/>
      <c r="I203" s="272"/>
      <c r="J203" s="272"/>
    </row>
    <row r="204" spans="1:10" s="263" customFormat="1" ht="16.5" customHeight="1">
      <c r="A204" s="212" t="s">
        <v>290</v>
      </c>
      <c r="B204" s="271">
        <v>265</v>
      </c>
      <c r="C204" s="272"/>
      <c r="D204" s="272"/>
      <c r="E204" s="272"/>
      <c r="F204" s="272"/>
      <c r="G204" s="272"/>
      <c r="H204" s="272"/>
      <c r="I204" s="272"/>
      <c r="J204" s="272"/>
    </row>
    <row r="205" spans="1:10" s="263" customFormat="1" ht="16.5" customHeight="1">
      <c r="A205" s="212" t="s">
        <v>291</v>
      </c>
      <c r="B205" s="271">
        <v>60</v>
      </c>
      <c r="C205" s="272"/>
      <c r="D205" s="272"/>
      <c r="E205" s="272"/>
      <c r="F205" s="272"/>
      <c r="G205" s="272"/>
      <c r="H205" s="272"/>
      <c r="I205" s="272"/>
      <c r="J205" s="272"/>
    </row>
    <row r="206" spans="1:10" s="263" customFormat="1" ht="16.5" customHeight="1">
      <c r="A206" s="212" t="s">
        <v>292</v>
      </c>
      <c r="B206" s="271">
        <v>44</v>
      </c>
      <c r="C206" s="272"/>
      <c r="D206" s="272"/>
      <c r="E206" s="272"/>
      <c r="F206" s="272"/>
      <c r="G206" s="272"/>
      <c r="H206" s="272"/>
      <c r="I206" s="272"/>
      <c r="J206" s="272"/>
    </row>
    <row r="207" spans="1:10" s="263" customFormat="1" ht="16.5" customHeight="1">
      <c r="A207" s="212" t="s">
        <v>293</v>
      </c>
      <c r="B207" s="271">
        <v>827</v>
      </c>
      <c r="C207" s="272"/>
      <c r="D207" s="272"/>
      <c r="E207" s="272"/>
      <c r="F207" s="272"/>
      <c r="G207" s="272"/>
      <c r="H207" s="272"/>
      <c r="I207" s="272"/>
      <c r="J207" s="272"/>
    </row>
    <row r="208" spans="1:10" s="263" customFormat="1" ht="16.5" customHeight="1">
      <c r="A208" s="212" t="s">
        <v>141</v>
      </c>
      <c r="B208" s="271">
        <v>403</v>
      </c>
      <c r="C208" s="272"/>
      <c r="D208" s="272"/>
      <c r="E208" s="272"/>
      <c r="F208" s="272"/>
      <c r="G208" s="272"/>
      <c r="H208" s="272"/>
      <c r="I208" s="272"/>
      <c r="J208" s="272"/>
    </row>
    <row r="209" spans="1:10" s="263" customFormat="1" ht="16.5" customHeight="1">
      <c r="A209" s="212" t="s">
        <v>294</v>
      </c>
      <c r="B209" s="271">
        <v>15</v>
      </c>
      <c r="C209" s="272"/>
      <c r="D209" s="272"/>
      <c r="E209" s="272"/>
      <c r="F209" s="272"/>
      <c r="G209" s="272"/>
      <c r="H209" s="272"/>
      <c r="I209" s="272"/>
      <c r="J209" s="272"/>
    </row>
    <row r="210" spans="1:10" s="263" customFormat="1" ht="16.5" customHeight="1">
      <c r="A210" s="212" t="s">
        <v>295</v>
      </c>
      <c r="B210" s="271">
        <v>15</v>
      </c>
      <c r="C210" s="272"/>
      <c r="D210" s="272"/>
      <c r="E210" s="272"/>
      <c r="F210" s="272"/>
      <c r="G210" s="272"/>
      <c r="H210" s="272"/>
      <c r="I210" s="272"/>
      <c r="J210" s="272"/>
    </row>
    <row r="211" spans="1:10" s="263" customFormat="1" ht="16.5" customHeight="1">
      <c r="A211" s="212" t="s">
        <v>296</v>
      </c>
      <c r="B211" s="271">
        <v>394</v>
      </c>
      <c r="C211" s="272"/>
      <c r="D211" s="272"/>
      <c r="E211" s="272"/>
      <c r="F211" s="272"/>
      <c r="G211" s="272"/>
      <c r="H211" s="272"/>
      <c r="I211" s="272"/>
      <c r="J211" s="272"/>
    </row>
    <row r="212" spans="1:10" s="263" customFormat="1" ht="16.5" customHeight="1">
      <c r="A212" s="212" t="s">
        <v>297</v>
      </c>
      <c r="B212" s="271">
        <v>37395</v>
      </c>
      <c r="C212" s="272"/>
      <c r="D212" s="272"/>
      <c r="E212" s="272"/>
      <c r="F212" s="272"/>
      <c r="G212" s="272"/>
      <c r="H212" s="272"/>
      <c r="I212" s="272"/>
      <c r="J212" s="272"/>
    </row>
    <row r="213" spans="1:10" s="263" customFormat="1" ht="16.5" customHeight="1">
      <c r="A213" s="212" t="s">
        <v>298</v>
      </c>
      <c r="B213" s="271">
        <v>382</v>
      </c>
      <c r="C213" s="272"/>
      <c r="D213" s="272"/>
      <c r="E213" s="272"/>
      <c r="F213" s="272"/>
      <c r="G213" s="272"/>
      <c r="H213" s="272"/>
      <c r="I213" s="272"/>
      <c r="J213" s="272"/>
    </row>
    <row r="214" spans="1:10" s="263" customFormat="1" ht="16.5" customHeight="1">
      <c r="A214" s="212" t="s">
        <v>299</v>
      </c>
      <c r="B214" s="271">
        <v>359</v>
      </c>
      <c r="C214" s="272"/>
      <c r="D214" s="272"/>
      <c r="E214" s="272"/>
      <c r="F214" s="272"/>
      <c r="G214" s="272"/>
      <c r="H214" s="272"/>
      <c r="I214" s="272"/>
      <c r="J214" s="272"/>
    </row>
    <row r="215" spans="1:10" s="263" customFormat="1" ht="16.5" customHeight="1">
      <c r="A215" s="212" t="s">
        <v>300</v>
      </c>
      <c r="B215" s="271">
        <v>12348</v>
      </c>
      <c r="C215" s="272"/>
      <c r="D215" s="272"/>
      <c r="E215" s="272"/>
      <c r="F215" s="272"/>
      <c r="G215" s="272"/>
      <c r="H215" s="272"/>
      <c r="I215" s="272"/>
      <c r="J215" s="272"/>
    </row>
    <row r="216" spans="1:10" s="263" customFormat="1" ht="16.5" customHeight="1">
      <c r="A216" s="212" t="s">
        <v>301</v>
      </c>
      <c r="B216" s="271">
        <v>7775</v>
      </c>
      <c r="C216" s="272"/>
      <c r="D216" s="272"/>
      <c r="E216" s="272"/>
      <c r="F216" s="272"/>
      <c r="G216" s="272"/>
      <c r="H216" s="272"/>
      <c r="I216" s="272"/>
      <c r="J216" s="272"/>
    </row>
    <row r="217" spans="1:10" s="263" customFormat="1" ht="16.5" customHeight="1">
      <c r="A217" s="212" t="s">
        <v>302</v>
      </c>
      <c r="B217" s="271">
        <v>27</v>
      </c>
      <c r="C217" s="272"/>
      <c r="D217" s="272"/>
      <c r="E217" s="272"/>
      <c r="F217" s="272"/>
      <c r="G217" s="272"/>
      <c r="H217" s="272"/>
      <c r="I217" s="272"/>
      <c r="J217" s="272"/>
    </row>
    <row r="218" spans="1:10" s="263" customFormat="1" ht="16.5" customHeight="1">
      <c r="A218" s="212" t="s">
        <v>303</v>
      </c>
      <c r="B218" s="271">
        <v>16504</v>
      </c>
      <c r="C218" s="272"/>
      <c r="D218" s="272"/>
      <c r="E218" s="272"/>
      <c r="F218" s="272"/>
      <c r="G218" s="272"/>
      <c r="H218" s="272"/>
      <c r="I218" s="272"/>
      <c r="J218" s="272"/>
    </row>
    <row r="219" spans="1:10" s="263" customFormat="1" ht="16.5" customHeight="1">
      <c r="A219" s="212" t="s">
        <v>304</v>
      </c>
      <c r="B219" s="271">
        <v>3454</v>
      </c>
      <c r="C219" s="272"/>
      <c r="D219" s="272"/>
      <c r="E219" s="272"/>
      <c r="F219" s="272"/>
      <c r="G219" s="272"/>
      <c r="H219" s="272"/>
      <c r="I219" s="272"/>
      <c r="J219" s="272"/>
    </row>
    <row r="220" spans="1:10" s="263" customFormat="1" ht="16.5" customHeight="1">
      <c r="A220" s="212" t="s">
        <v>305</v>
      </c>
      <c r="B220" s="271">
        <v>3454</v>
      </c>
      <c r="C220" s="272"/>
      <c r="D220" s="272"/>
      <c r="E220" s="272"/>
      <c r="F220" s="272"/>
      <c r="G220" s="272"/>
      <c r="H220" s="272"/>
      <c r="I220" s="272"/>
      <c r="J220" s="272"/>
    </row>
    <row r="221" spans="1:10" s="263" customFormat="1" ht="16.5" customHeight="1">
      <c r="A221" s="212" t="s">
        <v>306</v>
      </c>
      <c r="B221" s="271">
        <v>1856</v>
      </c>
      <c r="C221" s="272"/>
      <c r="D221" s="272"/>
      <c r="E221" s="272"/>
      <c r="F221" s="272"/>
      <c r="G221" s="272"/>
      <c r="H221" s="272"/>
      <c r="I221" s="272"/>
      <c r="J221" s="272"/>
    </row>
    <row r="222" spans="1:10" s="263" customFormat="1" ht="16.5" customHeight="1">
      <c r="A222" s="212" t="s">
        <v>307</v>
      </c>
      <c r="B222" s="271">
        <v>783</v>
      </c>
      <c r="C222" s="272"/>
      <c r="D222" s="272"/>
      <c r="E222" s="272"/>
      <c r="F222" s="272"/>
      <c r="G222" s="272"/>
      <c r="H222" s="272"/>
      <c r="I222" s="272"/>
      <c r="J222" s="272"/>
    </row>
    <row r="223" spans="1:10" s="263" customFormat="1" ht="16.5" customHeight="1">
      <c r="A223" s="212" t="s">
        <v>308</v>
      </c>
      <c r="B223" s="271">
        <v>37</v>
      </c>
      <c r="C223" s="272"/>
      <c r="D223" s="272"/>
      <c r="E223" s="272"/>
      <c r="F223" s="272"/>
      <c r="G223" s="272"/>
      <c r="H223" s="272"/>
      <c r="I223" s="272"/>
      <c r="J223" s="272"/>
    </row>
    <row r="224" spans="1:10" s="263" customFormat="1" ht="16.5" customHeight="1">
      <c r="A224" s="212" t="s">
        <v>309</v>
      </c>
      <c r="B224" s="271">
        <v>131</v>
      </c>
      <c r="C224" s="272"/>
      <c r="D224" s="272"/>
      <c r="E224" s="272"/>
      <c r="F224" s="272"/>
      <c r="G224" s="272"/>
      <c r="H224" s="272"/>
      <c r="I224" s="272"/>
      <c r="J224" s="272"/>
    </row>
    <row r="225" spans="1:10" s="263" customFormat="1" ht="16.5" customHeight="1">
      <c r="A225" s="212" t="s">
        <v>311</v>
      </c>
      <c r="B225" s="271">
        <v>905</v>
      </c>
      <c r="C225" s="272"/>
      <c r="D225" s="272"/>
      <c r="E225" s="272"/>
      <c r="F225" s="272"/>
      <c r="G225" s="272"/>
      <c r="H225" s="272"/>
      <c r="I225" s="272"/>
      <c r="J225" s="272"/>
    </row>
    <row r="226" spans="1:10" s="263" customFormat="1" ht="16.5" customHeight="1">
      <c r="A226" s="212" t="s">
        <v>312</v>
      </c>
      <c r="B226" s="271">
        <v>4654</v>
      </c>
      <c r="C226" s="272"/>
      <c r="D226" s="272"/>
      <c r="E226" s="272"/>
      <c r="F226" s="272"/>
      <c r="G226" s="272"/>
      <c r="H226" s="272"/>
      <c r="I226" s="272"/>
      <c r="J226" s="272"/>
    </row>
    <row r="227" spans="1:10" s="263" customFormat="1" ht="16.5" customHeight="1">
      <c r="A227" s="212" t="s">
        <v>313</v>
      </c>
      <c r="B227" s="271">
        <v>181</v>
      </c>
      <c r="C227" s="272"/>
      <c r="D227" s="272"/>
      <c r="E227" s="272"/>
      <c r="F227" s="272"/>
      <c r="G227" s="272"/>
      <c r="H227" s="272"/>
      <c r="I227" s="272"/>
      <c r="J227" s="272"/>
    </row>
    <row r="228" spans="1:10" s="263" customFormat="1" ht="16.5" customHeight="1">
      <c r="A228" s="212" t="s">
        <v>314</v>
      </c>
      <c r="B228" s="271">
        <v>1832</v>
      </c>
      <c r="C228" s="272"/>
      <c r="D228" s="272"/>
      <c r="E228" s="272"/>
      <c r="F228" s="272"/>
      <c r="G228" s="272"/>
      <c r="H228" s="272"/>
      <c r="I228" s="272"/>
      <c r="J228" s="272"/>
    </row>
    <row r="229" spans="1:10" s="263" customFormat="1" ht="16.5" customHeight="1">
      <c r="A229" s="212" t="s">
        <v>315</v>
      </c>
      <c r="B229" s="271">
        <v>220</v>
      </c>
      <c r="C229" s="272"/>
      <c r="D229" s="272"/>
      <c r="E229" s="272"/>
      <c r="F229" s="272"/>
      <c r="G229" s="272"/>
      <c r="H229" s="272"/>
      <c r="I229" s="272"/>
      <c r="J229" s="272"/>
    </row>
    <row r="230" spans="1:10" s="263" customFormat="1" ht="16.5" customHeight="1">
      <c r="A230" s="212" t="s">
        <v>316</v>
      </c>
      <c r="B230" s="271">
        <v>42</v>
      </c>
      <c r="C230" s="272"/>
      <c r="D230" s="272"/>
      <c r="E230" s="272"/>
      <c r="F230" s="272"/>
      <c r="G230" s="272"/>
      <c r="H230" s="272"/>
      <c r="I230" s="272"/>
      <c r="J230" s="272"/>
    </row>
    <row r="231" spans="1:10" s="263" customFormat="1" ht="16.5" customHeight="1">
      <c r="A231" s="212" t="s">
        <v>317</v>
      </c>
      <c r="B231" s="271">
        <v>1024</v>
      </c>
      <c r="C231" s="272"/>
      <c r="D231" s="272"/>
      <c r="E231" s="272"/>
      <c r="F231" s="272"/>
      <c r="G231" s="272"/>
      <c r="H231" s="272"/>
      <c r="I231" s="272"/>
      <c r="J231" s="272"/>
    </row>
    <row r="232" spans="1:10" s="263" customFormat="1" ht="16.5" customHeight="1">
      <c r="A232" s="212" t="s">
        <v>318</v>
      </c>
      <c r="B232" s="271">
        <v>1355</v>
      </c>
      <c r="C232" s="272"/>
      <c r="D232" s="272"/>
      <c r="E232" s="272"/>
      <c r="F232" s="272"/>
      <c r="G232" s="272"/>
      <c r="H232" s="272"/>
      <c r="I232" s="272"/>
      <c r="J232" s="272"/>
    </row>
    <row r="233" spans="1:10" s="263" customFormat="1" ht="16.5" customHeight="1">
      <c r="A233" s="212" t="s">
        <v>319</v>
      </c>
      <c r="B233" s="271">
        <v>951</v>
      </c>
      <c r="C233" s="272"/>
      <c r="D233" s="272"/>
      <c r="E233" s="272"/>
      <c r="F233" s="272"/>
      <c r="G233" s="272"/>
      <c r="H233" s="272"/>
      <c r="I233" s="272"/>
      <c r="J233" s="272"/>
    </row>
    <row r="234" spans="1:10" s="263" customFormat="1" ht="16.5" customHeight="1">
      <c r="A234" s="212" t="s">
        <v>320</v>
      </c>
      <c r="B234" s="271">
        <v>52</v>
      </c>
      <c r="C234" s="272"/>
      <c r="D234" s="272"/>
      <c r="E234" s="272"/>
      <c r="F234" s="272"/>
      <c r="G234" s="272"/>
      <c r="H234" s="272"/>
      <c r="I234" s="272"/>
      <c r="J234" s="272"/>
    </row>
    <row r="235" spans="1:10" s="263" customFormat="1" ht="16.5" customHeight="1">
      <c r="A235" s="212" t="s">
        <v>321</v>
      </c>
      <c r="B235" s="271">
        <v>649</v>
      </c>
      <c r="C235" s="272"/>
      <c r="D235" s="272"/>
      <c r="E235" s="272"/>
      <c r="F235" s="272"/>
      <c r="G235" s="272"/>
      <c r="H235" s="272"/>
      <c r="I235" s="272"/>
      <c r="J235" s="272"/>
    </row>
    <row r="236" spans="1:10" s="263" customFormat="1" ht="16.5" customHeight="1">
      <c r="A236" s="212" t="s">
        <v>322</v>
      </c>
      <c r="B236" s="271">
        <v>146</v>
      </c>
      <c r="C236" s="272"/>
      <c r="D236" s="272"/>
      <c r="E236" s="272"/>
      <c r="F236" s="272"/>
      <c r="G236" s="272"/>
      <c r="H236" s="272"/>
      <c r="I236" s="272"/>
      <c r="J236" s="272"/>
    </row>
    <row r="237" spans="1:10" s="263" customFormat="1" ht="16.5" customHeight="1">
      <c r="A237" s="212" t="s">
        <v>323</v>
      </c>
      <c r="B237" s="271">
        <v>104</v>
      </c>
      <c r="C237" s="272"/>
      <c r="D237" s="272"/>
      <c r="E237" s="272"/>
      <c r="F237" s="272"/>
      <c r="G237" s="272"/>
      <c r="H237" s="272"/>
      <c r="I237" s="272"/>
      <c r="J237" s="272"/>
    </row>
    <row r="238" spans="1:10" s="263" customFormat="1" ht="16.5" customHeight="1">
      <c r="A238" s="212" t="s">
        <v>324</v>
      </c>
      <c r="B238" s="271">
        <v>2663</v>
      </c>
      <c r="C238" s="272"/>
      <c r="D238" s="272"/>
      <c r="E238" s="272"/>
      <c r="F238" s="272"/>
      <c r="G238" s="272"/>
      <c r="H238" s="272"/>
      <c r="I238" s="272"/>
      <c r="J238" s="272"/>
    </row>
    <row r="239" spans="1:10" s="263" customFormat="1" ht="16.5" customHeight="1">
      <c r="A239" s="212" t="s">
        <v>141</v>
      </c>
      <c r="B239" s="271">
        <v>216</v>
      </c>
      <c r="C239" s="272"/>
      <c r="D239" s="272"/>
      <c r="E239" s="272"/>
      <c r="F239" s="272"/>
      <c r="G239" s="272"/>
      <c r="H239" s="272"/>
      <c r="I239" s="272"/>
      <c r="J239" s="272"/>
    </row>
    <row r="240" spans="1:10" s="263" customFormat="1" ht="16.5" customHeight="1">
      <c r="A240" s="212" t="s">
        <v>325</v>
      </c>
      <c r="B240" s="271">
        <v>282</v>
      </c>
      <c r="C240" s="272"/>
      <c r="D240" s="272"/>
      <c r="E240" s="272"/>
      <c r="F240" s="272"/>
      <c r="G240" s="272"/>
      <c r="H240" s="272"/>
      <c r="I240" s="272"/>
      <c r="J240" s="272"/>
    </row>
    <row r="241" spans="1:10" s="263" customFormat="1" ht="16.5" customHeight="1">
      <c r="A241" s="212" t="s">
        <v>326</v>
      </c>
      <c r="B241" s="271">
        <v>478</v>
      </c>
      <c r="C241" s="272"/>
      <c r="D241" s="272"/>
      <c r="E241" s="272"/>
      <c r="F241" s="272"/>
      <c r="G241" s="272"/>
      <c r="H241" s="272"/>
      <c r="I241" s="272"/>
      <c r="J241" s="272"/>
    </row>
    <row r="242" spans="1:10" s="263" customFormat="1" ht="16.5" customHeight="1">
      <c r="A242" s="212" t="s">
        <v>327</v>
      </c>
      <c r="B242" s="271">
        <v>145</v>
      </c>
      <c r="C242" s="272"/>
      <c r="D242" s="272"/>
      <c r="E242" s="272"/>
      <c r="F242" s="272"/>
      <c r="G242" s="272"/>
      <c r="H242" s="272"/>
      <c r="I242" s="272"/>
      <c r="J242" s="272"/>
    </row>
    <row r="243" spans="1:10" s="263" customFormat="1" ht="16.5" customHeight="1">
      <c r="A243" s="212" t="s">
        <v>328</v>
      </c>
      <c r="B243" s="271">
        <v>598</v>
      </c>
      <c r="C243" s="272"/>
      <c r="D243" s="272"/>
      <c r="E243" s="272"/>
      <c r="F243" s="272"/>
      <c r="G243" s="272"/>
      <c r="H243" s="272"/>
      <c r="I243" s="272"/>
      <c r="J243" s="272"/>
    </row>
    <row r="244" spans="1:10" s="263" customFormat="1" ht="16.5" customHeight="1">
      <c r="A244" s="212" t="s">
        <v>329</v>
      </c>
      <c r="B244" s="271">
        <v>944</v>
      </c>
      <c r="C244" s="272"/>
      <c r="D244" s="272"/>
      <c r="E244" s="272"/>
      <c r="F244" s="272"/>
      <c r="G244" s="272"/>
      <c r="H244" s="272"/>
      <c r="I244" s="272"/>
      <c r="J244" s="272"/>
    </row>
    <row r="245" spans="1:10" s="263" customFormat="1" ht="16.5" customHeight="1">
      <c r="A245" s="212" t="s">
        <v>330</v>
      </c>
      <c r="B245" s="271">
        <v>393</v>
      </c>
      <c r="C245" s="272"/>
      <c r="D245" s="272"/>
      <c r="E245" s="272"/>
      <c r="F245" s="272"/>
      <c r="G245" s="272"/>
      <c r="H245" s="272"/>
      <c r="I245" s="272"/>
      <c r="J245" s="272"/>
    </row>
    <row r="246" spans="1:10" s="263" customFormat="1" ht="16.5" customHeight="1">
      <c r="A246" s="212" t="s">
        <v>331</v>
      </c>
      <c r="B246" s="271">
        <v>218</v>
      </c>
      <c r="C246" s="272"/>
      <c r="D246" s="272"/>
      <c r="E246" s="272"/>
      <c r="F246" s="272"/>
      <c r="G246" s="272"/>
      <c r="H246" s="272"/>
      <c r="I246" s="272"/>
      <c r="J246" s="272"/>
    </row>
    <row r="247" spans="1:10" s="263" customFormat="1" ht="16.5" customHeight="1">
      <c r="A247" s="212" t="s">
        <v>332</v>
      </c>
      <c r="B247" s="271">
        <v>175</v>
      </c>
      <c r="C247" s="272"/>
      <c r="D247" s="272"/>
      <c r="E247" s="272"/>
      <c r="F247" s="272"/>
      <c r="G247" s="272"/>
      <c r="H247" s="272"/>
      <c r="I247" s="272"/>
      <c r="J247" s="272"/>
    </row>
    <row r="248" spans="1:10" s="263" customFormat="1" ht="16.5" customHeight="1">
      <c r="A248" s="212" t="s">
        <v>333</v>
      </c>
      <c r="B248" s="271">
        <v>558</v>
      </c>
      <c r="C248" s="272"/>
      <c r="D248" s="272"/>
      <c r="E248" s="272"/>
      <c r="F248" s="272"/>
      <c r="G248" s="272"/>
      <c r="H248" s="272"/>
      <c r="I248" s="272"/>
      <c r="J248" s="272"/>
    </row>
    <row r="249" spans="1:10" s="263" customFormat="1" ht="16.5" customHeight="1">
      <c r="A249" s="212" t="s">
        <v>334</v>
      </c>
      <c r="B249" s="271">
        <v>304</v>
      </c>
      <c r="C249" s="272"/>
      <c r="D249" s="272"/>
      <c r="E249" s="272"/>
      <c r="F249" s="272"/>
      <c r="G249" s="272"/>
      <c r="H249" s="272"/>
      <c r="I249" s="272"/>
      <c r="J249" s="272"/>
    </row>
    <row r="250" spans="1:10" s="263" customFormat="1" ht="16.5" customHeight="1">
      <c r="A250" s="212" t="s">
        <v>335</v>
      </c>
      <c r="B250" s="271">
        <v>254</v>
      </c>
      <c r="C250" s="272"/>
      <c r="D250" s="272"/>
      <c r="E250" s="272"/>
      <c r="F250" s="272"/>
      <c r="G250" s="272"/>
      <c r="H250" s="272"/>
      <c r="I250" s="272"/>
      <c r="J250" s="272"/>
    </row>
    <row r="251" spans="1:10" s="263" customFormat="1" ht="16.5" customHeight="1">
      <c r="A251" s="212" t="s">
        <v>336</v>
      </c>
      <c r="B251" s="271">
        <v>189</v>
      </c>
      <c r="C251" s="272"/>
      <c r="D251" s="272"/>
      <c r="E251" s="272"/>
      <c r="F251" s="272"/>
      <c r="G251" s="272"/>
      <c r="H251" s="272"/>
      <c r="I251" s="272"/>
      <c r="J251" s="272"/>
    </row>
    <row r="252" spans="1:10" s="263" customFormat="1" ht="16.5" customHeight="1">
      <c r="A252" s="212" t="s">
        <v>337</v>
      </c>
      <c r="B252" s="271">
        <v>115</v>
      </c>
      <c r="C252" s="272"/>
      <c r="D252" s="272"/>
      <c r="E252" s="272"/>
      <c r="F252" s="272"/>
      <c r="G252" s="272"/>
      <c r="H252" s="272"/>
      <c r="I252" s="272"/>
      <c r="J252" s="272"/>
    </row>
    <row r="253" spans="1:10" s="263" customFormat="1" ht="16.5" customHeight="1">
      <c r="A253" s="212" t="s">
        <v>338</v>
      </c>
      <c r="B253" s="271">
        <v>74</v>
      </c>
      <c r="C253" s="272"/>
      <c r="D253" s="272"/>
      <c r="E253" s="272"/>
      <c r="F253" s="272"/>
      <c r="G253" s="272"/>
      <c r="H253" s="272"/>
      <c r="I253" s="272"/>
      <c r="J253" s="272"/>
    </row>
    <row r="254" spans="1:10" s="263" customFormat="1" ht="16.5" customHeight="1">
      <c r="A254" s="212" t="s">
        <v>339</v>
      </c>
      <c r="B254" s="271">
        <v>98</v>
      </c>
      <c r="C254" s="272"/>
      <c r="D254" s="272"/>
      <c r="E254" s="272"/>
      <c r="F254" s="272"/>
      <c r="G254" s="272"/>
      <c r="H254" s="272"/>
      <c r="I254" s="272"/>
      <c r="J254" s="272"/>
    </row>
    <row r="255" spans="1:10" s="263" customFormat="1" ht="16.5" customHeight="1">
      <c r="A255" s="212" t="s">
        <v>340</v>
      </c>
      <c r="B255" s="271">
        <v>10</v>
      </c>
      <c r="C255" s="272"/>
      <c r="D255" s="272"/>
      <c r="E255" s="272"/>
      <c r="F255" s="272"/>
      <c r="G255" s="272"/>
      <c r="H255" s="272"/>
      <c r="I255" s="272"/>
      <c r="J255" s="272"/>
    </row>
    <row r="256" spans="1:10" s="263" customFormat="1" ht="16.5" customHeight="1">
      <c r="A256" s="212" t="s">
        <v>341</v>
      </c>
      <c r="B256" s="271">
        <v>88</v>
      </c>
      <c r="C256" s="272"/>
      <c r="D256" s="272"/>
      <c r="E256" s="272"/>
      <c r="F256" s="272"/>
      <c r="G256" s="272"/>
      <c r="H256" s="272"/>
      <c r="I256" s="272"/>
      <c r="J256" s="272"/>
    </row>
    <row r="257" spans="1:10" s="263" customFormat="1" ht="16.5" customHeight="1">
      <c r="A257" s="212" t="s">
        <v>342</v>
      </c>
      <c r="B257" s="271">
        <v>19</v>
      </c>
      <c r="C257" s="272"/>
      <c r="D257" s="272"/>
      <c r="E257" s="272"/>
      <c r="F257" s="272"/>
      <c r="G257" s="272"/>
      <c r="H257" s="272"/>
      <c r="I257" s="272"/>
      <c r="J257" s="272"/>
    </row>
    <row r="258" spans="1:10" s="263" customFormat="1" ht="16.5" customHeight="1">
      <c r="A258" s="212" t="s">
        <v>343</v>
      </c>
      <c r="B258" s="271">
        <v>19</v>
      </c>
      <c r="C258" s="272"/>
      <c r="D258" s="272"/>
      <c r="E258" s="272"/>
      <c r="F258" s="272"/>
      <c r="G258" s="272"/>
      <c r="H258" s="272"/>
      <c r="I258" s="272"/>
      <c r="J258" s="272"/>
    </row>
    <row r="259" spans="1:10" s="263" customFormat="1" ht="16.5" customHeight="1">
      <c r="A259" s="212" t="s">
        <v>344</v>
      </c>
      <c r="B259" s="271">
        <v>322</v>
      </c>
      <c r="C259" s="272"/>
      <c r="D259" s="272"/>
      <c r="E259" s="272"/>
      <c r="F259" s="272"/>
      <c r="G259" s="272"/>
      <c r="H259" s="272"/>
      <c r="I259" s="272"/>
      <c r="J259" s="272"/>
    </row>
    <row r="260" spans="1:10" s="263" customFormat="1" ht="16.5" customHeight="1">
      <c r="A260" s="212" t="s">
        <v>141</v>
      </c>
      <c r="B260" s="271">
        <v>137</v>
      </c>
      <c r="C260" s="272"/>
      <c r="D260" s="272"/>
      <c r="E260" s="272"/>
      <c r="F260" s="272"/>
      <c r="G260" s="272"/>
      <c r="H260" s="272"/>
      <c r="I260" s="272"/>
      <c r="J260" s="272"/>
    </row>
    <row r="261" spans="1:10" s="263" customFormat="1" ht="16.5" customHeight="1">
      <c r="A261" s="212" t="s">
        <v>345</v>
      </c>
      <c r="B261" s="271">
        <v>43</v>
      </c>
      <c r="C261" s="272"/>
      <c r="D261" s="272"/>
      <c r="E261" s="272"/>
      <c r="F261" s="272"/>
      <c r="G261" s="272"/>
      <c r="H261" s="272"/>
      <c r="I261" s="272"/>
      <c r="J261" s="272"/>
    </row>
    <row r="262" spans="1:10" s="263" customFormat="1" ht="16.5" customHeight="1">
      <c r="A262" s="212" t="s">
        <v>147</v>
      </c>
      <c r="B262" s="271">
        <v>94</v>
      </c>
      <c r="C262" s="272"/>
      <c r="D262" s="272"/>
      <c r="E262" s="272"/>
      <c r="F262" s="272"/>
      <c r="G262" s="272"/>
      <c r="H262" s="272"/>
      <c r="I262" s="272"/>
      <c r="J262" s="272"/>
    </row>
    <row r="263" spans="1:10" s="263" customFormat="1" ht="16.5" customHeight="1">
      <c r="A263" s="212" t="s">
        <v>346</v>
      </c>
      <c r="B263" s="271">
        <v>48</v>
      </c>
      <c r="C263" s="272"/>
      <c r="D263" s="272"/>
      <c r="E263" s="272"/>
      <c r="F263" s="272"/>
      <c r="G263" s="272"/>
      <c r="H263" s="272"/>
      <c r="I263" s="272"/>
      <c r="J263" s="272"/>
    </row>
    <row r="264" spans="1:10" s="263" customFormat="1" ht="16.5" customHeight="1">
      <c r="A264" s="212" t="s">
        <v>347</v>
      </c>
      <c r="B264" s="271">
        <v>909</v>
      </c>
      <c r="C264" s="272"/>
      <c r="D264" s="272"/>
      <c r="E264" s="272"/>
      <c r="F264" s="272"/>
      <c r="G264" s="272"/>
      <c r="H264" s="272"/>
      <c r="I264" s="272"/>
      <c r="J264" s="272"/>
    </row>
    <row r="265" spans="1:10" s="263" customFormat="1" ht="16.5" customHeight="1">
      <c r="A265" s="212" t="s">
        <v>348</v>
      </c>
      <c r="B265" s="271">
        <v>909</v>
      </c>
      <c r="C265" s="272"/>
      <c r="D265" s="272"/>
      <c r="E265" s="272"/>
      <c r="F265" s="272"/>
      <c r="G265" s="272"/>
      <c r="H265" s="272"/>
      <c r="I265" s="272"/>
      <c r="J265" s="272"/>
    </row>
    <row r="266" spans="1:10" s="263" customFormat="1" ht="16.5" customHeight="1">
      <c r="A266" s="212" t="s">
        <v>82</v>
      </c>
      <c r="B266" s="271">
        <v>72687</v>
      </c>
      <c r="C266" s="272"/>
      <c r="D266" s="272"/>
      <c r="E266" s="272"/>
      <c r="F266" s="272"/>
      <c r="G266" s="272"/>
      <c r="H266" s="272"/>
      <c r="I266" s="272"/>
      <c r="J266" s="272"/>
    </row>
    <row r="267" spans="1:10" s="263" customFormat="1" ht="16.5" customHeight="1">
      <c r="A267" s="212" t="s">
        <v>349</v>
      </c>
      <c r="B267" s="271">
        <v>1135</v>
      </c>
      <c r="C267" s="272"/>
      <c r="D267" s="272"/>
      <c r="E267" s="272"/>
      <c r="F267" s="272"/>
      <c r="G267" s="272"/>
      <c r="H267" s="272"/>
      <c r="I267" s="272"/>
      <c r="J267" s="272"/>
    </row>
    <row r="268" spans="1:10" s="263" customFormat="1" ht="16.5" customHeight="1">
      <c r="A268" s="212" t="s">
        <v>141</v>
      </c>
      <c r="B268" s="271">
        <v>783</v>
      </c>
      <c r="C268" s="272"/>
      <c r="D268" s="272"/>
      <c r="E268" s="272"/>
      <c r="F268" s="272"/>
      <c r="G268" s="272"/>
      <c r="H268" s="272"/>
      <c r="I268" s="272"/>
      <c r="J268" s="272"/>
    </row>
    <row r="269" spans="1:10" s="263" customFormat="1" ht="16.5" customHeight="1">
      <c r="A269" s="212" t="s">
        <v>142</v>
      </c>
      <c r="B269" s="271">
        <v>3</v>
      </c>
      <c r="C269" s="272"/>
      <c r="D269" s="272"/>
      <c r="E269" s="272"/>
      <c r="F269" s="272"/>
      <c r="G269" s="272"/>
      <c r="H269" s="272"/>
      <c r="I269" s="272"/>
      <c r="J269" s="272"/>
    </row>
    <row r="270" spans="1:10" s="263" customFormat="1" ht="16.5" customHeight="1">
      <c r="A270" s="212" t="s">
        <v>143</v>
      </c>
      <c r="B270" s="271">
        <v>17</v>
      </c>
      <c r="C270" s="272"/>
      <c r="D270" s="272"/>
      <c r="E270" s="272"/>
      <c r="F270" s="272"/>
      <c r="G270" s="272"/>
      <c r="H270" s="272"/>
      <c r="I270" s="272"/>
      <c r="J270" s="272"/>
    </row>
    <row r="271" spans="1:10" s="263" customFormat="1" ht="16.5" customHeight="1">
      <c r="A271" s="212" t="s">
        <v>350</v>
      </c>
      <c r="B271" s="271">
        <v>332</v>
      </c>
      <c r="C271" s="272"/>
      <c r="D271" s="272"/>
      <c r="E271" s="272"/>
      <c r="F271" s="272"/>
      <c r="G271" s="272"/>
      <c r="H271" s="272"/>
      <c r="I271" s="272"/>
      <c r="J271" s="272"/>
    </row>
    <row r="272" spans="1:10" s="263" customFormat="1" ht="16.5" customHeight="1">
      <c r="A272" s="212" t="s">
        <v>351</v>
      </c>
      <c r="B272" s="271">
        <v>3517</v>
      </c>
      <c r="C272" s="272"/>
      <c r="D272" s="272"/>
      <c r="E272" s="272"/>
      <c r="F272" s="272"/>
      <c r="G272" s="272"/>
      <c r="H272" s="272"/>
      <c r="I272" s="272"/>
      <c r="J272" s="272"/>
    </row>
    <row r="273" spans="1:10" s="263" customFormat="1" ht="16.5" customHeight="1">
      <c r="A273" s="212" t="s">
        <v>352</v>
      </c>
      <c r="B273" s="271">
        <v>485</v>
      </c>
      <c r="C273" s="272"/>
      <c r="D273" s="272"/>
      <c r="E273" s="272"/>
      <c r="F273" s="272"/>
      <c r="G273" s="272"/>
      <c r="H273" s="272"/>
      <c r="I273" s="272"/>
      <c r="J273" s="272"/>
    </row>
    <row r="274" spans="1:10" s="263" customFormat="1" ht="16.5" customHeight="1">
      <c r="A274" s="212" t="s">
        <v>353</v>
      </c>
      <c r="B274" s="271">
        <v>2957</v>
      </c>
      <c r="C274" s="272"/>
      <c r="D274" s="272"/>
      <c r="E274" s="272"/>
      <c r="F274" s="272"/>
      <c r="G274" s="272"/>
      <c r="H274" s="272"/>
      <c r="I274" s="272"/>
      <c r="J274" s="272"/>
    </row>
    <row r="275" spans="1:10" s="263" customFormat="1" ht="16.5" customHeight="1">
      <c r="A275" s="212" t="s">
        <v>354</v>
      </c>
      <c r="B275" s="271">
        <v>45</v>
      </c>
      <c r="C275" s="272"/>
      <c r="D275" s="272"/>
      <c r="E275" s="272"/>
      <c r="F275" s="272"/>
      <c r="G275" s="272"/>
      <c r="H275" s="272"/>
      <c r="I275" s="272"/>
      <c r="J275" s="272"/>
    </row>
    <row r="276" spans="1:10" s="263" customFormat="1" ht="16.5" customHeight="1">
      <c r="A276" s="212" t="s">
        <v>355</v>
      </c>
      <c r="B276" s="271">
        <v>20</v>
      </c>
      <c r="C276" s="272"/>
      <c r="D276" s="272"/>
      <c r="E276" s="272"/>
      <c r="F276" s="272"/>
      <c r="G276" s="272"/>
      <c r="H276" s="272"/>
      <c r="I276" s="272"/>
      <c r="J276" s="272"/>
    </row>
    <row r="277" spans="1:10" s="263" customFormat="1" ht="16.5" customHeight="1">
      <c r="A277" s="212" t="s">
        <v>356</v>
      </c>
      <c r="B277" s="271">
        <v>10</v>
      </c>
      <c r="C277" s="272"/>
      <c r="D277" s="272"/>
      <c r="E277" s="272"/>
      <c r="F277" s="272"/>
      <c r="G277" s="272"/>
      <c r="H277" s="272"/>
      <c r="I277" s="272"/>
      <c r="J277" s="272"/>
    </row>
    <row r="278" spans="1:10" s="263" customFormat="1" ht="16.5" customHeight="1">
      <c r="A278" s="212" t="s">
        <v>357</v>
      </c>
      <c r="B278" s="271">
        <v>7895</v>
      </c>
      <c r="C278" s="272"/>
      <c r="D278" s="272"/>
      <c r="E278" s="272"/>
      <c r="F278" s="272"/>
      <c r="G278" s="272"/>
      <c r="H278" s="272"/>
      <c r="I278" s="272"/>
      <c r="J278" s="272"/>
    </row>
    <row r="279" spans="1:10" s="263" customFormat="1" ht="16.5" customHeight="1">
      <c r="A279" s="212" t="s">
        <v>358</v>
      </c>
      <c r="B279" s="271">
        <v>970</v>
      </c>
      <c r="C279" s="272"/>
      <c r="D279" s="272"/>
      <c r="E279" s="272"/>
      <c r="F279" s="272"/>
      <c r="G279" s="272"/>
      <c r="H279" s="272"/>
      <c r="I279" s="272"/>
      <c r="J279" s="272"/>
    </row>
    <row r="280" spans="1:10" s="263" customFormat="1" ht="16.5" customHeight="1">
      <c r="A280" s="212" t="s">
        <v>359</v>
      </c>
      <c r="B280" s="271">
        <v>6034</v>
      </c>
      <c r="C280" s="272"/>
      <c r="D280" s="272"/>
      <c r="E280" s="272"/>
      <c r="F280" s="272"/>
      <c r="G280" s="272"/>
      <c r="H280" s="272"/>
      <c r="I280" s="272"/>
      <c r="J280" s="272"/>
    </row>
    <row r="281" spans="1:10" s="263" customFormat="1" ht="16.5" customHeight="1">
      <c r="A281" s="212" t="s">
        <v>360</v>
      </c>
      <c r="B281" s="271">
        <v>891</v>
      </c>
      <c r="C281" s="272"/>
      <c r="D281" s="272"/>
      <c r="E281" s="272"/>
      <c r="F281" s="272"/>
      <c r="G281" s="272"/>
      <c r="H281" s="272"/>
      <c r="I281" s="272"/>
      <c r="J281" s="272"/>
    </row>
    <row r="282" spans="1:10" s="263" customFormat="1" ht="16.5" customHeight="1">
      <c r="A282" s="212" t="s">
        <v>361</v>
      </c>
      <c r="B282" s="271">
        <v>12246</v>
      </c>
      <c r="C282" s="272"/>
      <c r="D282" s="272"/>
      <c r="E282" s="272"/>
      <c r="F282" s="272"/>
      <c r="G282" s="272"/>
      <c r="H282" s="272"/>
      <c r="I282" s="272"/>
      <c r="J282" s="272"/>
    </row>
    <row r="283" spans="1:10" s="263" customFormat="1" ht="16.5" customHeight="1">
      <c r="A283" s="212" t="s">
        <v>362</v>
      </c>
      <c r="B283" s="271">
        <v>1008</v>
      </c>
      <c r="C283" s="272"/>
      <c r="D283" s="272"/>
      <c r="E283" s="272"/>
      <c r="F283" s="272"/>
      <c r="G283" s="272"/>
      <c r="H283" s="272"/>
      <c r="I283" s="272"/>
      <c r="J283" s="272"/>
    </row>
    <row r="284" spans="1:10" s="263" customFormat="1" ht="16.5" customHeight="1">
      <c r="A284" s="212" t="s">
        <v>363</v>
      </c>
      <c r="B284" s="271">
        <v>469</v>
      </c>
      <c r="C284" s="272"/>
      <c r="D284" s="272"/>
      <c r="E284" s="272"/>
      <c r="F284" s="272"/>
      <c r="G284" s="272"/>
      <c r="H284" s="272"/>
      <c r="I284" s="272"/>
      <c r="J284" s="272"/>
    </row>
    <row r="285" spans="1:10" s="263" customFormat="1" ht="16.5" customHeight="1">
      <c r="A285" s="212" t="s">
        <v>364</v>
      </c>
      <c r="B285" s="271">
        <v>189</v>
      </c>
      <c r="C285" s="272"/>
      <c r="D285" s="272"/>
      <c r="E285" s="272"/>
      <c r="F285" s="272"/>
      <c r="G285" s="272"/>
      <c r="H285" s="272"/>
      <c r="I285" s="272"/>
      <c r="J285" s="272"/>
    </row>
    <row r="286" spans="1:10" s="263" customFormat="1" ht="16.5" customHeight="1">
      <c r="A286" s="212" t="s">
        <v>365</v>
      </c>
      <c r="B286" s="271">
        <v>6166</v>
      </c>
      <c r="C286" s="272"/>
      <c r="D286" s="272"/>
      <c r="E286" s="272"/>
      <c r="F286" s="272"/>
      <c r="G286" s="272"/>
      <c r="H286" s="272"/>
      <c r="I286" s="272"/>
      <c r="J286" s="272"/>
    </row>
    <row r="287" spans="1:10" s="263" customFormat="1" ht="16.5" customHeight="1">
      <c r="A287" s="212" t="s">
        <v>366</v>
      </c>
      <c r="B287" s="271">
        <v>877</v>
      </c>
      <c r="C287" s="272"/>
      <c r="D287" s="272"/>
      <c r="E287" s="272"/>
      <c r="F287" s="272"/>
      <c r="G287" s="272"/>
      <c r="H287" s="272"/>
      <c r="I287" s="272"/>
      <c r="J287" s="272"/>
    </row>
    <row r="288" spans="1:10" s="263" customFormat="1" ht="16.5" customHeight="1">
      <c r="A288" s="212" t="s">
        <v>367</v>
      </c>
      <c r="B288" s="271">
        <v>1115</v>
      </c>
      <c r="C288" s="272"/>
      <c r="D288" s="272"/>
      <c r="E288" s="272"/>
      <c r="F288" s="272"/>
      <c r="G288" s="272"/>
      <c r="H288" s="272"/>
      <c r="I288" s="272"/>
      <c r="J288" s="272"/>
    </row>
    <row r="289" spans="1:10" s="263" customFormat="1" ht="16.5" customHeight="1">
      <c r="A289" s="212" t="s">
        <v>368</v>
      </c>
      <c r="B289" s="271">
        <v>2422</v>
      </c>
      <c r="C289" s="272"/>
      <c r="D289" s="272"/>
      <c r="E289" s="272"/>
      <c r="F289" s="272"/>
      <c r="G289" s="272"/>
      <c r="H289" s="272"/>
      <c r="I289" s="272"/>
      <c r="J289" s="272"/>
    </row>
    <row r="290" spans="1:10" s="263" customFormat="1" ht="16.5" customHeight="1">
      <c r="A290" s="212" t="s">
        <v>369</v>
      </c>
      <c r="B290" s="271">
        <v>386</v>
      </c>
      <c r="C290" s="272"/>
      <c r="D290" s="272"/>
      <c r="E290" s="272"/>
      <c r="F290" s="272"/>
      <c r="G290" s="272"/>
      <c r="H290" s="272"/>
      <c r="I290" s="272"/>
      <c r="J290" s="272"/>
    </row>
    <row r="291" spans="1:10" s="263" customFormat="1" ht="16.5" customHeight="1">
      <c r="A291" s="212" t="s">
        <v>370</v>
      </c>
      <c r="B291" s="271">
        <v>384</v>
      </c>
      <c r="C291" s="272"/>
      <c r="D291" s="272"/>
      <c r="E291" s="272"/>
      <c r="F291" s="272"/>
      <c r="G291" s="272"/>
      <c r="H291" s="272"/>
      <c r="I291" s="272"/>
      <c r="J291" s="272"/>
    </row>
    <row r="292" spans="1:10" s="263" customFormat="1" ht="16.5" customHeight="1">
      <c r="A292" s="212" t="s">
        <v>371</v>
      </c>
      <c r="B292" s="271">
        <v>2</v>
      </c>
      <c r="C292" s="272"/>
      <c r="D292" s="272"/>
      <c r="E292" s="272"/>
      <c r="F292" s="272"/>
      <c r="G292" s="272"/>
      <c r="H292" s="272"/>
      <c r="I292" s="272"/>
      <c r="J292" s="272"/>
    </row>
    <row r="293" spans="1:10" s="263" customFormat="1" ht="16.5" customHeight="1">
      <c r="A293" s="212" t="s">
        <v>372</v>
      </c>
      <c r="B293" s="271">
        <v>4954</v>
      </c>
      <c r="C293" s="272"/>
      <c r="D293" s="272"/>
      <c r="E293" s="272"/>
      <c r="F293" s="272"/>
      <c r="G293" s="272"/>
      <c r="H293" s="272"/>
      <c r="I293" s="272"/>
      <c r="J293" s="272"/>
    </row>
    <row r="294" spans="1:10" s="263" customFormat="1" ht="16.5" customHeight="1">
      <c r="A294" s="212" t="s">
        <v>373</v>
      </c>
      <c r="B294" s="271">
        <v>15</v>
      </c>
      <c r="C294" s="272"/>
      <c r="D294" s="272"/>
      <c r="E294" s="272"/>
      <c r="F294" s="272"/>
      <c r="G294" s="272"/>
      <c r="H294" s="272"/>
      <c r="I294" s="272"/>
      <c r="J294" s="272"/>
    </row>
    <row r="295" spans="1:10" s="263" customFormat="1" ht="16.5" customHeight="1">
      <c r="A295" s="212" t="s">
        <v>374</v>
      </c>
      <c r="B295" s="271">
        <v>4781</v>
      </c>
      <c r="C295" s="272"/>
      <c r="D295" s="272"/>
      <c r="E295" s="272"/>
      <c r="F295" s="272"/>
      <c r="G295" s="272"/>
      <c r="H295" s="272"/>
      <c r="I295" s="272"/>
      <c r="J295" s="272"/>
    </row>
    <row r="296" spans="1:10" s="263" customFormat="1" ht="16.5" customHeight="1">
      <c r="A296" s="212" t="s">
        <v>375</v>
      </c>
      <c r="B296" s="271">
        <v>158</v>
      </c>
      <c r="C296" s="272"/>
      <c r="D296" s="272"/>
      <c r="E296" s="272"/>
      <c r="F296" s="272"/>
      <c r="G296" s="272"/>
      <c r="H296" s="272"/>
      <c r="I296" s="272"/>
      <c r="J296" s="272"/>
    </row>
    <row r="297" spans="1:10" s="263" customFormat="1" ht="16.5" customHeight="1">
      <c r="A297" s="212" t="s">
        <v>376</v>
      </c>
      <c r="B297" s="271">
        <v>11678</v>
      </c>
      <c r="C297" s="272"/>
      <c r="D297" s="272"/>
      <c r="E297" s="272"/>
      <c r="F297" s="272"/>
      <c r="G297" s="272"/>
      <c r="H297" s="272"/>
      <c r="I297" s="272"/>
      <c r="J297" s="272"/>
    </row>
    <row r="298" spans="1:10" s="263" customFormat="1" ht="16.5" customHeight="1">
      <c r="A298" s="212" t="s">
        <v>377</v>
      </c>
      <c r="B298" s="271">
        <v>2406</v>
      </c>
      <c r="C298" s="272"/>
      <c r="D298" s="272"/>
      <c r="E298" s="272"/>
      <c r="F298" s="272"/>
      <c r="G298" s="272"/>
      <c r="H298" s="272"/>
      <c r="I298" s="272"/>
      <c r="J298" s="272"/>
    </row>
    <row r="299" spans="1:10" s="263" customFormat="1" ht="16.5" customHeight="1">
      <c r="A299" s="212" t="s">
        <v>378</v>
      </c>
      <c r="B299" s="271">
        <v>5186</v>
      </c>
      <c r="C299" s="272"/>
      <c r="D299" s="272"/>
      <c r="E299" s="272"/>
      <c r="F299" s="272"/>
      <c r="G299" s="272"/>
      <c r="H299" s="272"/>
      <c r="I299" s="272"/>
      <c r="J299" s="272"/>
    </row>
    <row r="300" spans="1:10" s="263" customFormat="1" ht="16.5" customHeight="1">
      <c r="A300" s="212" t="s">
        <v>379</v>
      </c>
      <c r="B300" s="271">
        <v>1909</v>
      </c>
      <c r="C300" s="272"/>
      <c r="D300" s="272"/>
      <c r="E300" s="272"/>
      <c r="F300" s="272"/>
      <c r="G300" s="272"/>
      <c r="H300" s="272"/>
      <c r="I300" s="272"/>
      <c r="J300" s="272"/>
    </row>
    <row r="301" spans="1:10" s="263" customFormat="1" ht="16.5" customHeight="1">
      <c r="A301" s="212" t="s">
        <v>380</v>
      </c>
      <c r="B301" s="271">
        <v>2177</v>
      </c>
      <c r="C301" s="272"/>
      <c r="D301" s="272"/>
      <c r="E301" s="272"/>
      <c r="F301" s="272"/>
      <c r="G301" s="272"/>
      <c r="H301" s="272"/>
      <c r="I301" s="272"/>
      <c r="J301" s="272"/>
    </row>
    <row r="302" spans="1:10" s="263" customFormat="1" ht="16.5" customHeight="1">
      <c r="A302" s="212" t="s">
        <v>381</v>
      </c>
      <c r="B302" s="271">
        <v>26468</v>
      </c>
      <c r="C302" s="272"/>
      <c r="D302" s="272"/>
      <c r="E302" s="272"/>
      <c r="F302" s="272"/>
      <c r="G302" s="272"/>
      <c r="H302" s="272"/>
      <c r="I302" s="272"/>
      <c r="J302" s="272"/>
    </row>
    <row r="303" spans="1:10" s="263" customFormat="1" ht="16.5" customHeight="1">
      <c r="A303" s="212" t="s">
        <v>382</v>
      </c>
      <c r="B303" s="271">
        <v>3334</v>
      </c>
      <c r="C303" s="272"/>
      <c r="D303" s="272"/>
      <c r="E303" s="272"/>
      <c r="F303" s="272"/>
      <c r="G303" s="272"/>
      <c r="H303" s="272"/>
      <c r="I303" s="272"/>
      <c r="J303" s="272"/>
    </row>
    <row r="304" spans="1:10" s="263" customFormat="1" ht="16.5" customHeight="1">
      <c r="A304" s="212" t="s">
        <v>383</v>
      </c>
      <c r="B304" s="271">
        <v>23134</v>
      </c>
      <c r="C304" s="272"/>
      <c r="D304" s="272"/>
      <c r="E304" s="272"/>
      <c r="F304" s="272"/>
      <c r="G304" s="272"/>
      <c r="H304" s="272"/>
      <c r="I304" s="272"/>
      <c r="J304" s="272"/>
    </row>
    <row r="305" spans="1:10" s="263" customFormat="1" ht="16.5" customHeight="1">
      <c r="A305" s="212" t="s">
        <v>384</v>
      </c>
      <c r="B305" s="271">
        <v>2794</v>
      </c>
      <c r="C305" s="272"/>
      <c r="D305" s="272"/>
      <c r="E305" s="272"/>
      <c r="F305" s="272"/>
      <c r="G305" s="272"/>
      <c r="H305" s="272"/>
      <c r="I305" s="272"/>
      <c r="J305" s="272"/>
    </row>
    <row r="306" spans="1:10" s="263" customFormat="1" ht="16.5" customHeight="1">
      <c r="A306" s="212" t="s">
        <v>385</v>
      </c>
      <c r="B306" s="271">
        <v>2671</v>
      </c>
      <c r="C306" s="272"/>
      <c r="D306" s="272"/>
      <c r="E306" s="272"/>
      <c r="F306" s="272"/>
      <c r="G306" s="272"/>
      <c r="H306" s="272"/>
      <c r="I306" s="272"/>
      <c r="J306" s="272"/>
    </row>
    <row r="307" spans="1:10" s="263" customFormat="1" ht="16.5" customHeight="1">
      <c r="A307" s="212" t="s">
        <v>386</v>
      </c>
      <c r="B307" s="271">
        <v>123</v>
      </c>
      <c r="C307" s="272"/>
      <c r="D307" s="272"/>
      <c r="E307" s="272"/>
      <c r="F307" s="272"/>
      <c r="G307" s="272"/>
      <c r="H307" s="272"/>
      <c r="I307" s="272"/>
      <c r="J307" s="272"/>
    </row>
    <row r="308" spans="1:10" s="263" customFormat="1" ht="16.5" customHeight="1">
      <c r="A308" s="212" t="s">
        <v>387</v>
      </c>
      <c r="B308" s="271">
        <v>95</v>
      </c>
      <c r="C308" s="272"/>
      <c r="D308" s="272"/>
      <c r="E308" s="272"/>
      <c r="F308" s="272"/>
      <c r="G308" s="272"/>
      <c r="H308" s="272"/>
      <c r="I308" s="272"/>
      <c r="J308" s="272"/>
    </row>
    <row r="309" spans="1:10" s="263" customFormat="1" ht="16.5" customHeight="1">
      <c r="A309" s="212" t="s">
        <v>388</v>
      </c>
      <c r="B309" s="271">
        <v>95</v>
      </c>
      <c r="C309" s="272"/>
      <c r="D309" s="272"/>
      <c r="E309" s="272"/>
      <c r="F309" s="272"/>
      <c r="G309" s="272"/>
      <c r="H309" s="272"/>
      <c r="I309" s="272"/>
      <c r="J309" s="272"/>
    </row>
    <row r="310" spans="1:10" s="263" customFormat="1" ht="16.5" customHeight="1">
      <c r="A310" s="212" t="s">
        <v>389</v>
      </c>
      <c r="B310" s="271">
        <v>670</v>
      </c>
      <c r="C310" s="272"/>
      <c r="D310" s="272"/>
      <c r="E310" s="272"/>
      <c r="F310" s="272"/>
      <c r="G310" s="272"/>
      <c r="H310" s="272"/>
      <c r="I310" s="272"/>
      <c r="J310" s="272"/>
    </row>
    <row r="311" spans="1:10" s="263" customFormat="1" ht="16.5" customHeight="1">
      <c r="A311" s="212" t="s">
        <v>141</v>
      </c>
      <c r="B311" s="271">
        <v>457</v>
      </c>
      <c r="C311" s="272"/>
      <c r="D311" s="272"/>
      <c r="E311" s="272"/>
      <c r="F311" s="272"/>
      <c r="G311" s="272"/>
      <c r="H311" s="272"/>
      <c r="I311" s="272"/>
      <c r="J311" s="272"/>
    </row>
    <row r="312" spans="1:10" s="263" customFormat="1" ht="16.5" customHeight="1">
      <c r="A312" s="212" t="s">
        <v>142</v>
      </c>
      <c r="B312" s="271">
        <v>10</v>
      </c>
      <c r="C312" s="272"/>
      <c r="D312" s="272"/>
      <c r="E312" s="272"/>
      <c r="F312" s="272"/>
      <c r="G312" s="272"/>
      <c r="H312" s="272"/>
      <c r="I312" s="272"/>
      <c r="J312" s="272"/>
    </row>
    <row r="313" spans="1:10" s="263" customFormat="1" ht="16.5" customHeight="1">
      <c r="A313" s="212" t="s">
        <v>390</v>
      </c>
      <c r="B313" s="271">
        <v>105</v>
      </c>
      <c r="C313" s="272"/>
      <c r="D313" s="272"/>
      <c r="E313" s="272"/>
      <c r="F313" s="272"/>
      <c r="G313" s="272"/>
      <c r="H313" s="272"/>
      <c r="I313" s="272"/>
      <c r="J313" s="272"/>
    </row>
    <row r="314" spans="1:10" s="263" customFormat="1" ht="16.5" customHeight="1">
      <c r="A314" s="212" t="s">
        <v>391</v>
      </c>
      <c r="B314" s="271">
        <v>35</v>
      </c>
      <c r="C314" s="272"/>
      <c r="D314" s="272"/>
      <c r="E314" s="272"/>
      <c r="F314" s="272"/>
      <c r="G314" s="272"/>
      <c r="H314" s="272"/>
      <c r="I314" s="272"/>
      <c r="J314" s="272"/>
    </row>
    <row r="315" spans="1:10" s="263" customFormat="1" ht="16.5" customHeight="1">
      <c r="A315" s="212" t="s">
        <v>147</v>
      </c>
      <c r="B315" s="271">
        <v>63</v>
      </c>
      <c r="C315" s="272"/>
      <c r="D315" s="272"/>
      <c r="E315" s="272"/>
      <c r="F315" s="272"/>
      <c r="G315" s="272"/>
      <c r="H315" s="272"/>
      <c r="I315" s="272"/>
      <c r="J315" s="272"/>
    </row>
    <row r="316" spans="1:10" s="263" customFormat="1" ht="16.5" customHeight="1">
      <c r="A316" s="212" t="s">
        <v>392</v>
      </c>
      <c r="B316" s="271">
        <v>85</v>
      </c>
      <c r="C316" s="272"/>
      <c r="D316" s="272"/>
      <c r="E316" s="272"/>
      <c r="F316" s="272"/>
      <c r="G316" s="272"/>
      <c r="H316" s="272"/>
      <c r="I316" s="272"/>
      <c r="J316" s="272"/>
    </row>
    <row r="317" spans="1:10" s="263" customFormat="1" ht="16.5" customHeight="1">
      <c r="A317" s="212" t="s">
        <v>393</v>
      </c>
      <c r="B317" s="271">
        <v>85</v>
      </c>
      <c r="C317" s="272"/>
      <c r="D317" s="272"/>
      <c r="E317" s="272"/>
      <c r="F317" s="272"/>
      <c r="G317" s="272"/>
      <c r="H317" s="272"/>
      <c r="I317" s="272"/>
      <c r="J317" s="272"/>
    </row>
    <row r="318" spans="1:10" s="263" customFormat="1" ht="16.5" customHeight="1">
      <c r="A318" s="212" t="s">
        <v>394</v>
      </c>
      <c r="B318" s="271">
        <v>764</v>
      </c>
      <c r="C318" s="272"/>
      <c r="D318" s="272"/>
      <c r="E318" s="272"/>
      <c r="F318" s="272"/>
      <c r="G318" s="272"/>
      <c r="H318" s="272"/>
      <c r="I318" s="272"/>
      <c r="J318" s="272"/>
    </row>
    <row r="319" spans="1:10" s="263" customFormat="1" ht="16.5" customHeight="1">
      <c r="A319" s="212" t="s">
        <v>395</v>
      </c>
      <c r="B319" s="271">
        <v>764</v>
      </c>
      <c r="C319" s="272"/>
      <c r="D319" s="272"/>
      <c r="E319" s="272"/>
      <c r="F319" s="272"/>
      <c r="G319" s="272"/>
      <c r="H319" s="272"/>
      <c r="I319" s="272"/>
      <c r="J319" s="272"/>
    </row>
    <row r="320" spans="1:10" s="263" customFormat="1" ht="16.5" customHeight="1">
      <c r="A320" s="212" t="s">
        <v>84</v>
      </c>
      <c r="B320" s="271">
        <v>21761</v>
      </c>
      <c r="C320" s="272"/>
      <c r="D320" s="272"/>
      <c r="E320" s="272"/>
      <c r="F320" s="272"/>
      <c r="G320" s="272"/>
      <c r="H320" s="272"/>
      <c r="I320" s="272"/>
      <c r="J320" s="272"/>
    </row>
    <row r="321" spans="1:10" s="263" customFormat="1" ht="16.5" customHeight="1">
      <c r="A321" s="212" t="s">
        <v>396</v>
      </c>
      <c r="B321" s="271">
        <v>1751</v>
      </c>
      <c r="C321" s="272"/>
      <c r="D321" s="272"/>
      <c r="E321" s="272"/>
      <c r="F321" s="272"/>
      <c r="G321" s="272"/>
      <c r="H321" s="272"/>
      <c r="I321" s="272"/>
      <c r="J321" s="272"/>
    </row>
    <row r="322" spans="1:10" s="263" customFormat="1" ht="16.5" customHeight="1">
      <c r="A322" s="212" t="s">
        <v>141</v>
      </c>
      <c r="B322" s="271">
        <v>810</v>
      </c>
      <c r="C322" s="272"/>
      <c r="D322" s="272"/>
      <c r="E322" s="272"/>
      <c r="F322" s="272"/>
      <c r="G322" s="272"/>
      <c r="H322" s="272"/>
      <c r="I322" s="272"/>
      <c r="J322" s="272"/>
    </row>
    <row r="323" spans="1:10" s="263" customFormat="1" ht="16.5" customHeight="1">
      <c r="A323" s="212" t="s">
        <v>397</v>
      </c>
      <c r="B323" s="271">
        <v>76</v>
      </c>
      <c r="C323" s="272"/>
      <c r="D323" s="272"/>
      <c r="E323" s="272"/>
      <c r="F323" s="272"/>
      <c r="G323" s="272"/>
      <c r="H323" s="272"/>
      <c r="I323" s="272"/>
      <c r="J323" s="272"/>
    </row>
    <row r="324" spans="1:10" s="263" customFormat="1" ht="16.5" customHeight="1">
      <c r="A324" s="212" t="s">
        <v>398</v>
      </c>
      <c r="B324" s="271">
        <v>865</v>
      </c>
      <c r="C324" s="272"/>
      <c r="D324" s="272"/>
      <c r="E324" s="272"/>
      <c r="F324" s="272"/>
      <c r="G324" s="272"/>
      <c r="H324" s="272"/>
      <c r="I324" s="272"/>
      <c r="J324" s="272"/>
    </row>
    <row r="325" spans="1:10" s="263" customFormat="1" ht="16.5" customHeight="1">
      <c r="A325" s="212" t="s">
        <v>399</v>
      </c>
      <c r="B325" s="271">
        <v>315</v>
      </c>
      <c r="C325" s="272"/>
      <c r="D325" s="272"/>
      <c r="E325" s="272"/>
      <c r="F325" s="272"/>
      <c r="G325" s="272"/>
      <c r="H325" s="272"/>
      <c r="I325" s="272"/>
      <c r="J325" s="272"/>
    </row>
    <row r="326" spans="1:10" s="263" customFormat="1" ht="16.5" customHeight="1">
      <c r="A326" s="212" t="s">
        <v>400</v>
      </c>
      <c r="B326" s="271">
        <v>20</v>
      </c>
      <c r="C326" s="272"/>
      <c r="D326" s="272"/>
      <c r="E326" s="272"/>
      <c r="F326" s="272"/>
      <c r="G326" s="272"/>
      <c r="H326" s="272"/>
      <c r="I326" s="272"/>
      <c r="J326" s="272"/>
    </row>
    <row r="327" spans="1:10" s="263" customFormat="1" ht="16.5" customHeight="1">
      <c r="A327" s="212" t="s">
        <v>402</v>
      </c>
      <c r="B327" s="271">
        <v>295</v>
      </c>
      <c r="C327" s="272"/>
      <c r="D327" s="272"/>
      <c r="E327" s="272"/>
      <c r="F327" s="272"/>
      <c r="G327" s="272"/>
      <c r="H327" s="272"/>
      <c r="I327" s="272"/>
      <c r="J327" s="272"/>
    </row>
    <row r="328" spans="1:10" s="263" customFormat="1" ht="16.5" customHeight="1">
      <c r="A328" s="212" t="s">
        <v>403</v>
      </c>
      <c r="B328" s="271">
        <v>15309</v>
      </c>
      <c r="C328" s="272"/>
      <c r="D328" s="272"/>
      <c r="E328" s="272"/>
      <c r="F328" s="272"/>
      <c r="G328" s="272"/>
      <c r="H328" s="272"/>
      <c r="I328" s="272"/>
      <c r="J328" s="272"/>
    </row>
    <row r="329" spans="1:10" s="263" customFormat="1" ht="16.5" customHeight="1">
      <c r="A329" s="212" t="s">
        <v>404</v>
      </c>
      <c r="B329" s="271">
        <v>710</v>
      </c>
      <c r="C329" s="272"/>
      <c r="D329" s="272"/>
      <c r="E329" s="272"/>
      <c r="F329" s="272"/>
      <c r="G329" s="272"/>
      <c r="H329" s="272"/>
      <c r="I329" s="272"/>
      <c r="J329" s="272"/>
    </row>
    <row r="330" spans="1:10" s="263" customFormat="1" ht="16.5" customHeight="1">
      <c r="A330" s="212" t="s">
        <v>405</v>
      </c>
      <c r="B330" s="271">
        <v>7404</v>
      </c>
      <c r="C330" s="272"/>
      <c r="D330" s="272"/>
      <c r="E330" s="272"/>
      <c r="F330" s="272"/>
      <c r="G330" s="272"/>
      <c r="H330" s="272"/>
      <c r="I330" s="272"/>
      <c r="J330" s="272"/>
    </row>
    <row r="331" spans="1:10" s="263" customFormat="1" ht="16.5" customHeight="1">
      <c r="A331" s="212" t="s">
        <v>406</v>
      </c>
      <c r="B331" s="271">
        <v>5681</v>
      </c>
      <c r="C331" s="272"/>
      <c r="D331" s="272"/>
      <c r="E331" s="272"/>
      <c r="F331" s="272"/>
      <c r="G331" s="272"/>
      <c r="H331" s="272"/>
      <c r="I331" s="272"/>
      <c r="J331" s="272"/>
    </row>
    <row r="332" spans="1:10" s="263" customFormat="1" ht="16.5" customHeight="1">
      <c r="A332" s="212" t="s">
        <v>407</v>
      </c>
      <c r="B332" s="271">
        <v>1514</v>
      </c>
      <c r="C332" s="272"/>
      <c r="D332" s="272"/>
      <c r="E332" s="272"/>
      <c r="F332" s="272"/>
      <c r="G332" s="272"/>
      <c r="H332" s="272"/>
      <c r="I332" s="272"/>
      <c r="J332" s="272"/>
    </row>
    <row r="333" spans="1:10" s="263" customFormat="1" ht="16.5" customHeight="1">
      <c r="A333" s="212" t="s">
        <v>408</v>
      </c>
      <c r="B333" s="271">
        <v>2351</v>
      </c>
      <c r="C333" s="272"/>
      <c r="D333" s="272"/>
      <c r="E333" s="272"/>
      <c r="F333" s="272"/>
      <c r="G333" s="272"/>
      <c r="H333" s="272"/>
      <c r="I333" s="272"/>
      <c r="J333" s="272"/>
    </row>
    <row r="334" spans="1:10" s="263" customFormat="1" ht="16.5" customHeight="1">
      <c r="A334" s="212" t="s">
        <v>409</v>
      </c>
      <c r="B334" s="271">
        <v>2230</v>
      </c>
      <c r="C334" s="272"/>
      <c r="D334" s="272"/>
      <c r="E334" s="272"/>
      <c r="F334" s="272"/>
      <c r="G334" s="272"/>
      <c r="H334" s="272"/>
      <c r="I334" s="272"/>
      <c r="J334" s="272"/>
    </row>
    <row r="335" spans="1:10" s="263" customFormat="1" ht="16.5" customHeight="1">
      <c r="A335" s="212" t="s">
        <v>410</v>
      </c>
      <c r="B335" s="271">
        <v>48</v>
      </c>
      <c r="C335" s="272"/>
      <c r="D335" s="272"/>
      <c r="E335" s="272"/>
      <c r="F335" s="272"/>
      <c r="G335" s="272"/>
      <c r="H335" s="272"/>
      <c r="I335" s="272"/>
      <c r="J335" s="272"/>
    </row>
    <row r="336" spans="1:10" s="263" customFormat="1" ht="16.5" customHeight="1">
      <c r="A336" s="212" t="s">
        <v>411</v>
      </c>
      <c r="B336" s="271">
        <v>73</v>
      </c>
      <c r="C336" s="272"/>
      <c r="D336" s="272"/>
      <c r="E336" s="272"/>
      <c r="F336" s="272"/>
      <c r="G336" s="272"/>
      <c r="H336" s="272"/>
      <c r="I336" s="272"/>
      <c r="J336" s="272"/>
    </row>
    <row r="337" spans="1:10" s="263" customFormat="1" ht="16.5" customHeight="1">
      <c r="A337" s="212" t="s">
        <v>416</v>
      </c>
      <c r="B337" s="271">
        <v>53</v>
      </c>
      <c r="C337" s="272"/>
      <c r="D337" s="272"/>
      <c r="E337" s="272"/>
      <c r="F337" s="272"/>
      <c r="G337" s="272"/>
      <c r="H337" s="272"/>
      <c r="I337" s="272"/>
      <c r="J337" s="272"/>
    </row>
    <row r="338" spans="1:10" s="263" customFormat="1" ht="16.5" customHeight="1">
      <c r="A338" s="212" t="s">
        <v>419</v>
      </c>
      <c r="B338" s="271">
        <v>53</v>
      </c>
      <c r="C338" s="272"/>
      <c r="D338" s="272"/>
      <c r="E338" s="272"/>
      <c r="F338" s="272"/>
      <c r="G338" s="272"/>
      <c r="H338" s="272"/>
      <c r="I338" s="272"/>
      <c r="J338" s="272"/>
    </row>
    <row r="339" spans="1:10" s="263" customFormat="1" ht="16.5" customHeight="1">
      <c r="A339" s="212" t="s">
        <v>420</v>
      </c>
      <c r="B339" s="271">
        <v>4</v>
      </c>
      <c r="C339" s="272"/>
      <c r="D339" s="272"/>
      <c r="E339" s="272"/>
      <c r="F339" s="272"/>
      <c r="G339" s="272"/>
      <c r="H339" s="272"/>
      <c r="I339" s="272"/>
      <c r="J339" s="272"/>
    </row>
    <row r="340" spans="1:10" s="263" customFormat="1" ht="16.5" customHeight="1">
      <c r="A340" s="212" t="s">
        <v>421</v>
      </c>
      <c r="B340" s="271">
        <v>4</v>
      </c>
      <c r="C340" s="272"/>
      <c r="D340" s="272"/>
      <c r="E340" s="272"/>
      <c r="F340" s="272"/>
      <c r="G340" s="272"/>
      <c r="H340" s="272"/>
      <c r="I340" s="272"/>
      <c r="J340" s="272"/>
    </row>
    <row r="341" spans="1:10" s="263" customFormat="1" ht="16.5" customHeight="1">
      <c r="A341" s="212" t="s">
        <v>422</v>
      </c>
      <c r="B341" s="271">
        <v>63</v>
      </c>
      <c r="C341" s="272"/>
      <c r="D341" s="272"/>
      <c r="E341" s="272"/>
      <c r="F341" s="272"/>
      <c r="G341" s="272"/>
      <c r="H341" s="272"/>
      <c r="I341" s="272"/>
      <c r="J341" s="272"/>
    </row>
    <row r="342" spans="1:10" s="263" customFormat="1" ht="16.5" customHeight="1">
      <c r="A342" s="212" t="s">
        <v>423</v>
      </c>
      <c r="B342" s="271">
        <v>63</v>
      </c>
      <c r="C342" s="272"/>
      <c r="D342" s="272"/>
      <c r="E342" s="272"/>
      <c r="F342" s="272"/>
      <c r="G342" s="272"/>
      <c r="H342" s="272"/>
      <c r="I342" s="272"/>
      <c r="J342" s="272"/>
    </row>
    <row r="343" spans="1:10" s="263" customFormat="1" ht="16.5" customHeight="1">
      <c r="A343" s="212" t="s">
        <v>424</v>
      </c>
      <c r="B343" s="271">
        <v>1915</v>
      </c>
      <c r="C343" s="272"/>
      <c r="D343" s="272"/>
      <c r="E343" s="272"/>
      <c r="F343" s="272"/>
      <c r="G343" s="272"/>
      <c r="H343" s="272"/>
      <c r="I343" s="272"/>
      <c r="J343" s="272"/>
    </row>
    <row r="344" spans="1:10" s="263" customFormat="1" ht="16.5" customHeight="1">
      <c r="A344" s="212" t="s">
        <v>425</v>
      </c>
      <c r="B344" s="271">
        <v>1915</v>
      </c>
      <c r="C344" s="272"/>
      <c r="D344" s="272"/>
      <c r="E344" s="272"/>
      <c r="F344" s="272"/>
      <c r="G344" s="272"/>
      <c r="H344" s="272"/>
      <c r="I344" s="272"/>
      <c r="J344" s="272"/>
    </row>
    <row r="345" spans="1:10" s="263" customFormat="1" ht="16.5" customHeight="1">
      <c r="A345" s="212" t="s">
        <v>86</v>
      </c>
      <c r="B345" s="271">
        <v>67690</v>
      </c>
      <c r="C345" s="272"/>
      <c r="D345" s="272"/>
      <c r="E345" s="272"/>
      <c r="F345" s="272"/>
      <c r="G345" s="272"/>
      <c r="H345" s="272"/>
      <c r="I345" s="272"/>
      <c r="J345" s="272"/>
    </row>
    <row r="346" spans="1:10" s="263" customFormat="1" ht="16.5" customHeight="1">
      <c r="A346" s="212" t="s">
        <v>426</v>
      </c>
      <c r="B346" s="271">
        <v>8831</v>
      </c>
      <c r="C346" s="272"/>
      <c r="D346" s="272"/>
      <c r="E346" s="272"/>
      <c r="F346" s="272"/>
      <c r="G346" s="272"/>
      <c r="H346" s="272"/>
      <c r="I346" s="272"/>
      <c r="J346" s="272"/>
    </row>
    <row r="347" spans="1:10" s="263" customFormat="1" ht="16.5" customHeight="1">
      <c r="A347" s="212" t="s">
        <v>141</v>
      </c>
      <c r="B347" s="271">
        <v>1515</v>
      </c>
      <c r="C347" s="272"/>
      <c r="D347" s="272"/>
      <c r="E347" s="272"/>
      <c r="F347" s="272"/>
      <c r="G347" s="272"/>
      <c r="H347" s="272"/>
      <c r="I347" s="272"/>
      <c r="J347" s="272"/>
    </row>
    <row r="348" spans="1:10" s="263" customFormat="1" ht="16.5" customHeight="1">
      <c r="A348" s="212" t="s">
        <v>142</v>
      </c>
      <c r="B348" s="271">
        <v>14</v>
      </c>
      <c r="C348" s="272"/>
      <c r="D348" s="272"/>
      <c r="E348" s="272"/>
      <c r="F348" s="272"/>
      <c r="G348" s="272"/>
      <c r="H348" s="272"/>
      <c r="I348" s="272"/>
      <c r="J348" s="272"/>
    </row>
    <row r="349" spans="1:10" s="263" customFormat="1" ht="16.5" customHeight="1">
      <c r="A349" s="212" t="s">
        <v>427</v>
      </c>
      <c r="B349" s="271">
        <v>2014</v>
      </c>
      <c r="C349" s="272"/>
      <c r="D349" s="272"/>
      <c r="E349" s="272"/>
      <c r="F349" s="272"/>
      <c r="G349" s="272"/>
      <c r="H349" s="272"/>
      <c r="I349" s="272"/>
      <c r="J349" s="272"/>
    </row>
    <row r="350" spans="1:10" s="263" customFormat="1" ht="16.5" customHeight="1">
      <c r="A350" s="212" t="s">
        <v>428</v>
      </c>
      <c r="B350" s="271">
        <v>55</v>
      </c>
      <c r="C350" s="272"/>
      <c r="D350" s="272"/>
      <c r="E350" s="272"/>
      <c r="F350" s="272"/>
      <c r="G350" s="272"/>
      <c r="H350" s="272"/>
      <c r="I350" s="272"/>
      <c r="J350" s="272"/>
    </row>
    <row r="351" spans="1:10" s="263" customFormat="1" ht="16.5" customHeight="1">
      <c r="A351" s="212" t="s">
        <v>429</v>
      </c>
      <c r="B351" s="271">
        <v>5233</v>
      </c>
      <c r="C351" s="272"/>
      <c r="D351" s="272"/>
      <c r="E351" s="272"/>
      <c r="F351" s="272"/>
      <c r="G351" s="272"/>
      <c r="H351" s="272"/>
      <c r="I351" s="272"/>
      <c r="J351" s="272"/>
    </row>
    <row r="352" spans="1:10" s="263" customFormat="1" ht="16.5" customHeight="1">
      <c r="A352" s="212" t="s">
        <v>431</v>
      </c>
      <c r="B352" s="271">
        <v>38457</v>
      </c>
      <c r="C352" s="272"/>
      <c r="D352" s="272"/>
      <c r="E352" s="272"/>
      <c r="F352" s="272"/>
      <c r="G352" s="272"/>
      <c r="H352" s="272"/>
      <c r="I352" s="272"/>
      <c r="J352" s="272"/>
    </row>
    <row r="353" spans="1:10" s="263" customFormat="1" ht="16.5" customHeight="1">
      <c r="A353" s="212" t="s">
        <v>432</v>
      </c>
      <c r="B353" s="271">
        <v>400</v>
      </c>
      <c r="C353" s="272"/>
      <c r="D353" s="272"/>
      <c r="E353" s="272"/>
      <c r="F353" s="272"/>
      <c r="G353" s="272"/>
      <c r="H353" s="272"/>
      <c r="I353" s="272"/>
      <c r="J353" s="272"/>
    </row>
    <row r="354" spans="1:10" s="263" customFormat="1" ht="16.5" customHeight="1">
      <c r="A354" s="212" t="s">
        <v>433</v>
      </c>
      <c r="B354" s="271">
        <v>38057</v>
      </c>
      <c r="C354" s="272"/>
      <c r="D354" s="272"/>
      <c r="E354" s="272"/>
      <c r="F354" s="272"/>
      <c r="G354" s="272"/>
      <c r="H354" s="272"/>
      <c r="I354" s="272"/>
      <c r="J354" s="272"/>
    </row>
    <row r="355" spans="1:10" s="263" customFormat="1" ht="16.5" customHeight="1">
      <c r="A355" s="212" t="s">
        <v>434</v>
      </c>
      <c r="B355" s="271">
        <v>3057</v>
      </c>
      <c r="C355" s="272"/>
      <c r="D355" s="272"/>
      <c r="E355" s="272"/>
      <c r="F355" s="272"/>
      <c r="G355" s="272"/>
      <c r="H355" s="272"/>
      <c r="I355" s="272"/>
      <c r="J355" s="272"/>
    </row>
    <row r="356" spans="1:10" s="263" customFormat="1" ht="16.5" customHeight="1">
      <c r="A356" s="212" t="s">
        <v>435</v>
      </c>
      <c r="B356" s="271">
        <v>3057</v>
      </c>
      <c r="C356" s="272"/>
      <c r="D356" s="272"/>
      <c r="E356" s="272"/>
      <c r="F356" s="272"/>
      <c r="G356" s="272"/>
      <c r="H356" s="272"/>
      <c r="I356" s="272"/>
      <c r="J356" s="272"/>
    </row>
    <row r="357" spans="1:10" s="263" customFormat="1" ht="16.5" customHeight="1">
      <c r="A357" s="212" t="s">
        <v>436</v>
      </c>
      <c r="B357" s="271">
        <v>123</v>
      </c>
      <c r="C357" s="272"/>
      <c r="D357" s="272"/>
      <c r="E357" s="272"/>
      <c r="F357" s="272"/>
      <c r="G357" s="272"/>
      <c r="H357" s="272"/>
      <c r="I357" s="272"/>
      <c r="J357" s="272"/>
    </row>
    <row r="358" spans="1:10" s="263" customFormat="1" ht="16.5" customHeight="1">
      <c r="A358" s="212" t="s">
        <v>437</v>
      </c>
      <c r="B358" s="271">
        <v>123</v>
      </c>
      <c r="C358" s="272"/>
      <c r="D358" s="272"/>
      <c r="E358" s="272"/>
      <c r="F358" s="272"/>
      <c r="G358" s="272"/>
      <c r="H358" s="272"/>
      <c r="I358" s="272"/>
      <c r="J358" s="272"/>
    </row>
    <row r="359" spans="1:10" s="263" customFormat="1" ht="16.5" customHeight="1">
      <c r="A359" s="212" t="s">
        <v>438</v>
      </c>
      <c r="B359" s="271">
        <v>17222</v>
      </c>
      <c r="C359" s="272"/>
      <c r="D359" s="272"/>
      <c r="E359" s="272"/>
      <c r="F359" s="272"/>
      <c r="G359" s="272"/>
      <c r="H359" s="272"/>
      <c r="I359" s="272"/>
      <c r="J359" s="272"/>
    </row>
    <row r="360" spans="1:10" s="263" customFormat="1" ht="16.5" customHeight="1">
      <c r="A360" s="212" t="s">
        <v>439</v>
      </c>
      <c r="B360" s="271">
        <v>17222</v>
      </c>
      <c r="C360" s="272"/>
      <c r="D360" s="272"/>
      <c r="E360" s="272"/>
      <c r="F360" s="272"/>
      <c r="G360" s="272"/>
      <c r="H360" s="272"/>
      <c r="I360" s="272"/>
      <c r="J360" s="272"/>
    </row>
    <row r="361" spans="1:10" s="263" customFormat="1" ht="16.5" customHeight="1">
      <c r="A361" s="212" t="s">
        <v>88</v>
      </c>
      <c r="B361" s="271">
        <v>31517</v>
      </c>
      <c r="C361" s="272"/>
      <c r="D361" s="272"/>
      <c r="E361" s="272"/>
      <c r="F361" s="272"/>
      <c r="G361" s="272"/>
      <c r="H361" s="272"/>
      <c r="I361" s="272"/>
      <c r="J361" s="272"/>
    </row>
    <row r="362" spans="1:10" s="263" customFormat="1" ht="16.5" customHeight="1">
      <c r="A362" s="212" t="s">
        <v>440</v>
      </c>
      <c r="B362" s="271">
        <v>12622</v>
      </c>
      <c r="C362" s="272"/>
      <c r="D362" s="272"/>
      <c r="E362" s="272"/>
      <c r="F362" s="272"/>
      <c r="G362" s="272"/>
      <c r="H362" s="272"/>
      <c r="I362" s="272"/>
      <c r="J362" s="272"/>
    </row>
    <row r="363" spans="1:10" s="263" customFormat="1" ht="16.5" customHeight="1">
      <c r="A363" s="212" t="s">
        <v>141</v>
      </c>
      <c r="B363" s="271">
        <v>1597</v>
      </c>
      <c r="C363" s="272"/>
      <c r="D363" s="272"/>
      <c r="E363" s="272"/>
      <c r="F363" s="272"/>
      <c r="G363" s="272"/>
      <c r="H363" s="272"/>
      <c r="I363" s="272"/>
      <c r="J363" s="272"/>
    </row>
    <row r="364" spans="1:10" s="263" customFormat="1" ht="16.5" customHeight="1">
      <c r="A364" s="212" t="s">
        <v>147</v>
      </c>
      <c r="B364" s="271">
        <v>2687</v>
      </c>
      <c r="C364" s="272"/>
      <c r="D364" s="272"/>
      <c r="E364" s="272"/>
      <c r="F364" s="272"/>
      <c r="G364" s="272"/>
      <c r="H364" s="272"/>
      <c r="I364" s="272"/>
      <c r="J364" s="272"/>
    </row>
    <row r="365" spans="1:10" s="263" customFormat="1" ht="16.5" customHeight="1">
      <c r="A365" s="212" t="s">
        <v>441</v>
      </c>
      <c r="B365" s="271">
        <v>927</v>
      </c>
      <c r="C365" s="272"/>
      <c r="D365" s="272"/>
      <c r="E365" s="272"/>
      <c r="F365" s="272"/>
      <c r="G365" s="272"/>
      <c r="H365" s="272"/>
      <c r="I365" s="272"/>
      <c r="J365" s="272"/>
    </row>
    <row r="366" spans="1:10" s="263" customFormat="1" ht="16.5" customHeight="1">
      <c r="A366" s="212" t="s">
        <v>442</v>
      </c>
      <c r="B366" s="271">
        <v>167</v>
      </c>
      <c r="C366" s="272"/>
      <c r="D366" s="272"/>
      <c r="E366" s="272"/>
      <c r="F366" s="272"/>
      <c r="G366" s="272"/>
      <c r="H366" s="272"/>
      <c r="I366" s="272"/>
      <c r="J366" s="272"/>
    </row>
    <row r="367" spans="1:10" s="263" customFormat="1" ht="16.5" customHeight="1">
      <c r="A367" s="212" t="s">
        <v>443</v>
      </c>
      <c r="B367" s="271">
        <v>47</v>
      </c>
      <c r="C367" s="272"/>
      <c r="D367" s="272"/>
      <c r="E367" s="272"/>
      <c r="F367" s="272"/>
      <c r="G367" s="272"/>
      <c r="H367" s="272"/>
      <c r="I367" s="272"/>
      <c r="J367" s="272"/>
    </row>
    <row r="368" spans="1:10" s="263" customFormat="1" ht="16.5" customHeight="1">
      <c r="A368" s="212" t="s">
        <v>444</v>
      </c>
      <c r="B368" s="271">
        <v>10</v>
      </c>
      <c r="C368" s="272"/>
      <c r="D368" s="272"/>
      <c r="E368" s="272"/>
      <c r="F368" s="272"/>
      <c r="G368" s="272"/>
      <c r="H368" s="272"/>
      <c r="I368" s="272"/>
      <c r="J368" s="272"/>
    </row>
    <row r="369" spans="1:10" s="263" customFormat="1" ht="16.5" customHeight="1">
      <c r="A369" s="212" t="s">
        <v>445</v>
      </c>
      <c r="B369" s="271">
        <v>62</v>
      </c>
      <c r="C369" s="272"/>
      <c r="D369" s="272"/>
      <c r="E369" s="272"/>
      <c r="F369" s="272"/>
      <c r="G369" s="272"/>
      <c r="H369" s="272"/>
      <c r="I369" s="272"/>
      <c r="J369" s="272"/>
    </row>
    <row r="370" spans="1:10" s="263" customFormat="1" ht="16.5" customHeight="1">
      <c r="A370" s="212" t="s">
        <v>446</v>
      </c>
      <c r="B370" s="271">
        <v>564</v>
      </c>
      <c r="C370" s="272"/>
      <c r="D370" s="272"/>
      <c r="E370" s="272"/>
      <c r="F370" s="272"/>
      <c r="G370" s="272"/>
      <c r="H370" s="272"/>
      <c r="I370" s="272"/>
      <c r="J370" s="272"/>
    </row>
    <row r="371" spans="1:10" s="263" customFormat="1" ht="16.5" customHeight="1">
      <c r="A371" s="212" t="s">
        <v>447</v>
      </c>
      <c r="B371" s="271">
        <v>1057</v>
      </c>
      <c r="C371" s="272"/>
      <c r="D371" s="272"/>
      <c r="E371" s="272"/>
      <c r="F371" s="272"/>
      <c r="G371" s="272"/>
      <c r="H371" s="272"/>
      <c r="I371" s="272"/>
      <c r="J371" s="272"/>
    </row>
    <row r="372" spans="1:10" s="263" customFormat="1" ht="16.5" customHeight="1">
      <c r="A372" s="212" t="s">
        <v>448</v>
      </c>
      <c r="B372" s="271">
        <v>524</v>
      </c>
      <c r="C372" s="272"/>
      <c r="D372" s="272"/>
      <c r="E372" s="272"/>
      <c r="F372" s="272"/>
      <c r="G372" s="272"/>
      <c r="H372" s="272"/>
      <c r="I372" s="272"/>
      <c r="J372" s="272"/>
    </row>
    <row r="373" spans="1:10" s="263" customFormat="1" ht="16.5" customHeight="1">
      <c r="A373" s="212" t="s">
        <v>449</v>
      </c>
      <c r="B373" s="271">
        <v>29</v>
      </c>
      <c r="C373" s="272"/>
      <c r="D373" s="272"/>
      <c r="E373" s="272"/>
      <c r="F373" s="272"/>
      <c r="G373" s="272"/>
      <c r="H373" s="272"/>
      <c r="I373" s="272"/>
      <c r="J373" s="272"/>
    </row>
    <row r="374" spans="1:10" s="263" customFormat="1" ht="16.5" customHeight="1">
      <c r="A374" s="212" t="s">
        <v>450</v>
      </c>
      <c r="B374" s="271">
        <v>91</v>
      </c>
      <c r="C374" s="272"/>
      <c r="D374" s="272"/>
      <c r="E374" s="272"/>
      <c r="F374" s="272"/>
      <c r="G374" s="272"/>
      <c r="H374" s="272"/>
      <c r="I374" s="272"/>
      <c r="J374" s="272"/>
    </row>
    <row r="375" spans="1:10" s="263" customFormat="1" ht="16.5" customHeight="1">
      <c r="A375" s="212" t="s">
        <v>451</v>
      </c>
      <c r="B375" s="271">
        <v>1303</v>
      </c>
      <c r="C375" s="272"/>
      <c r="D375" s="272"/>
      <c r="E375" s="272"/>
      <c r="F375" s="272"/>
      <c r="G375" s="272"/>
      <c r="H375" s="272"/>
      <c r="I375" s="272"/>
      <c r="J375" s="272"/>
    </row>
    <row r="376" spans="1:10" s="263" customFormat="1" ht="16.5" customHeight="1">
      <c r="A376" s="212" t="s">
        <v>453</v>
      </c>
      <c r="B376" s="271">
        <v>2836</v>
      </c>
      <c r="C376" s="272"/>
      <c r="D376" s="272"/>
      <c r="E376" s="272"/>
      <c r="F376" s="272"/>
      <c r="G376" s="272"/>
      <c r="H376" s="272"/>
      <c r="I376" s="272"/>
      <c r="J376" s="272"/>
    </row>
    <row r="377" spans="1:10" s="263" customFormat="1" ht="16.5" customHeight="1">
      <c r="A377" s="212" t="s">
        <v>454</v>
      </c>
      <c r="B377" s="271">
        <v>721</v>
      </c>
      <c r="C377" s="272"/>
      <c r="D377" s="272"/>
      <c r="E377" s="272"/>
      <c r="F377" s="272"/>
      <c r="G377" s="272"/>
      <c r="H377" s="272"/>
      <c r="I377" s="272"/>
      <c r="J377" s="272"/>
    </row>
    <row r="378" spans="1:10" s="263" customFormat="1" ht="16.5" customHeight="1">
      <c r="A378" s="212" t="s">
        <v>455</v>
      </c>
      <c r="B378" s="271">
        <v>5853</v>
      </c>
      <c r="C378" s="272"/>
      <c r="D378" s="272"/>
      <c r="E378" s="272"/>
      <c r="F378" s="272"/>
      <c r="G378" s="272"/>
      <c r="H378" s="272"/>
      <c r="I378" s="272"/>
      <c r="J378" s="272"/>
    </row>
    <row r="379" spans="1:10" s="263" customFormat="1" ht="16.5" customHeight="1">
      <c r="A379" s="212" t="s">
        <v>141</v>
      </c>
      <c r="B379" s="271">
        <v>383</v>
      </c>
      <c r="C379" s="272"/>
      <c r="D379" s="272"/>
      <c r="E379" s="272"/>
      <c r="F379" s="272"/>
      <c r="G379" s="272"/>
      <c r="H379" s="272"/>
      <c r="I379" s="272"/>
      <c r="J379" s="272"/>
    </row>
    <row r="380" spans="1:10" s="263" customFormat="1" ht="16.5" customHeight="1">
      <c r="A380" s="212" t="s">
        <v>142</v>
      </c>
      <c r="B380" s="271">
        <v>75</v>
      </c>
      <c r="C380" s="272"/>
      <c r="D380" s="272"/>
      <c r="E380" s="272"/>
      <c r="F380" s="272"/>
      <c r="G380" s="272"/>
      <c r="H380" s="272"/>
      <c r="I380" s="272"/>
      <c r="J380" s="272"/>
    </row>
    <row r="381" spans="1:10" s="263" customFormat="1" ht="16.5" customHeight="1">
      <c r="A381" s="212" t="s">
        <v>456</v>
      </c>
      <c r="B381" s="271">
        <v>1679</v>
      </c>
      <c r="C381" s="272"/>
      <c r="D381" s="272"/>
      <c r="E381" s="272"/>
      <c r="F381" s="272"/>
      <c r="G381" s="272"/>
      <c r="H381" s="272"/>
      <c r="I381" s="272"/>
      <c r="J381" s="272"/>
    </row>
    <row r="382" spans="1:10" s="263" customFormat="1" ht="16.5" customHeight="1">
      <c r="A382" s="212" t="s">
        <v>457</v>
      </c>
      <c r="B382" s="271">
        <v>408</v>
      </c>
      <c r="C382" s="272"/>
      <c r="D382" s="272"/>
      <c r="E382" s="272"/>
      <c r="F382" s="272"/>
      <c r="G382" s="272"/>
      <c r="H382" s="272"/>
      <c r="I382" s="272"/>
      <c r="J382" s="272"/>
    </row>
    <row r="383" spans="1:10" s="263" customFormat="1" ht="16.5" customHeight="1">
      <c r="A383" s="212" t="s">
        <v>458</v>
      </c>
      <c r="B383" s="271">
        <v>4</v>
      </c>
      <c r="C383" s="272"/>
      <c r="D383" s="272"/>
      <c r="E383" s="272"/>
      <c r="F383" s="272"/>
      <c r="G383" s="272"/>
      <c r="H383" s="272"/>
      <c r="I383" s="272"/>
      <c r="J383" s="272"/>
    </row>
    <row r="384" spans="1:10" s="263" customFormat="1" ht="16.5" customHeight="1">
      <c r="A384" s="212" t="s">
        <v>459</v>
      </c>
      <c r="B384" s="271">
        <v>725</v>
      </c>
      <c r="C384" s="272"/>
      <c r="D384" s="272"/>
      <c r="E384" s="272"/>
      <c r="F384" s="272"/>
      <c r="G384" s="272"/>
      <c r="H384" s="272"/>
      <c r="I384" s="272"/>
      <c r="J384" s="272"/>
    </row>
    <row r="385" spans="1:10" s="263" customFormat="1" ht="16.5" customHeight="1">
      <c r="A385" s="212" t="s">
        <v>460</v>
      </c>
      <c r="B385" s="271">
        <v>648</v>
      </c>
      <c r="C385" s="272"/>
      <c r="D385" s="272"/>
      <c r="E385" s="272"/>
      <c r="F385" s="272"/>
      <c r="G385" s="272"/>
      <c r="H385" s="272"/>
      <c r="I385" s="272"/>
      <c r="J385" s="272"/>
    </row>
    <row r="386" spans="1:10" s="263" customFormat="1" ht="16.5" customHeight="1">
      <c r="A386" s="212" t="s">
        <v>461</v>
      </c>
      <c r="B386" s="271">
        <v>7</v>
      </c>
      <c r="C386" s="272"/>
      <c r="D386" s="272"/>
      <c r="E386" s="272"/>
      <c r="F386" s="272"/>
      <c r="G386" s="272"/>
      <c r="H386" s="272"/>
      <c r="I386" s="272"/>
      <c r="J386" s="272"/>
    </row>
    <row r="387" spans="1:10" s="263" customFormat="1" ht="16.5" customHeight="1">
      <c r="A387" s="212" t="s">
        <v>463</v>
      </c>
      <c r="B387" s="271">
        <v>15</v>
      </c>
      <c r="C387" s="272"/>
      <c r="D387" s="272"/>
      <c r="E387" s="272"/>
      <c r="F387" s="272"/>
      <c r="G387" s="272"/>
      <c r="H387" s="272"/>
      <c r="I387" s="272"/>
      <c r="J387" s="272"/>
    </row>
    <row r="388" spans="1:10" s="263" customFormat="1" ht="16.5" customHeight="1">
      <c r="A388" s="212" t="s">
        <v>464</v>
      </c>
      <c r="B388" s="271">
        <v>1</v>
      </c>
      <c r="C388" s="272"/>
      <c r="D388" s="272"/>
      <c r="E388" s="272"/>
      <c r="F388" s="272"/>
      <c r="G388" s="272"/>
      <c r="H388" s="272"/>
      <c r="I388" s="272"/>
      <c r="J388" s="272"/>
    </row>
    <row r="389" spans="1:10" s="263" customFormat="1" ht="16.5" customHeight="1">
      <c r="A389" s="212" t="s">
        <v>465</v>
      </c>
      <c r="B389" s="271">
        <v>114</v>
      </c>
      <c r="C389" s="272"/>
      <c r="D389" s="272"/>
      <c r="E389" s="272"/>
      <c r="F389" s="272"/>
      <c r="G389" s="272"/>
      <c r="H389" s="272"/>
      <c r="I389" s="272"/>
      <c r="J389" s="272"/>
    </row>
    <row r="390" spans="1:10" s="263" customFormat="1" ht="16.5" customHeight="1">
      <c r="A390" s="212" t="s">
        <v>466</v>
      </c>
      <c r="B390" s="271">
        <v>1794</v>
      </c>
      <c r="C390" s="272"/>
      <c r="D390" s="272"/>
      <c r="E390" s="272"/>
      <c r="F390" s="272"/>
      <c r="G390" s="272"/>
      <c r="H390" s="272"/>
      <c r="I390" s="272"/>
      <c r="J390" s="272"/>
    </row>
    <row r="391" spans="1:10" s="263" customFormat="1" ht="16.5" customHeight="1">
      <c r="A391" s="212" t="s">
        <v>467</v>
      </c>
      <c r="B391" s="271">
        <v>10070</v>
      </c>
      <c r="C391" s="272"/>
      <c r="D391" s="272"/>
      <c r="E391" s="272"/>
      <c r="F391" s="272"/>
      <c r="G391" s="272"/>
      <c r="H391" s="272"/>
      <c r="I391" s="272"/>
      <c r="J391" s="272"/>
    </row>
    <row r="392" spans="1:10" s="263" customFormat="1" ht="16.5" customHeight="1">
      <c r="A392" s="212" t="s">
        <v>141</v>
      </c>
      <c r="B392" s="271">
        <v>1280</v>
      </c>
      <c r="C392" s="272"/>
      <c r="D392" s="272"/>
      <c r="E392" s="272"/>
      <c r="F392" s="272"/>
      <c r="G392" s="272"/>
      <c r="H392" s="272"/>
      <c r="I392" s="272"/>
      <c r="J392" s="272"/>
    </row>
    <row r="393" spans="1:10" s="263" customFormat="1" ht="16.5" customHeight="1">
      <c r="A393" s="212" t="s">
        <v>468</v>
      </c>
      <c r="B393" s="271">
        <v>25</v>
      </c>
      <c r="C393" s="272"/>
      <c r="D393" s="272"/>
      <c r="E393" s="272"/>
      <c r="F393" s="272"/>
      <c r="G393" s="272"/>
      <c r="H393" s="272"/>
      <c r="I393" s="272"/>
      <c r="J393" s="272"/>
    </row>
    <row r="394" spans="1:10" s="263" customFormat="1" ht="16.5" customHeight="1">
      <c r="A394" s="212" t="s">
        <v>469</v>
      </c>
      <c r="B394" s="271">
        <v>5394</v>
      </c>
      <c r="C394" s="272"/>
      <c r="D394" s="272"/>
      <c r="E394" s="272"/>
      <c r="F394" s="272"/>
      <c r="G394" s="272"/>
      <c r="H394" s="272"/>
      <c r="I394" s="272"/>
      <c r="J394" s="272"/>
    </row>
    <row r="395" spans="1:10" s="263" customFormat="1" ht="16.5" customHeight="1">
      <c r="A395" s="212" t="s">
        <v>470</v>
      </c>
      <c r="B395" s="271">
        <v>492</v>
      </c>
      <c r="C395" s="272"/>
      <c r="D395" s="272"/>
      <c r="E395" s="272"/>
      <c r="F395" s="272"/>
      <c r="G395" s="272"/>
      <c r="H395" s="272"/>
      <c r="I395" s="272"/>
      <c r="J395" s="272"/>
    </row>
    <row r="396" spans="1:10" s="263" customFormat="1" ht="16.5" customHeight="1">
      <c r="A396" s="212" t="s">
        <v>471</v>
      </c>
      <c r="B396" s="271">
        <v>113</v>
      </c>
      <c r="C396" s="272"/>
      <c r="D396" s="272"/>
      <c r="E396" s="272"/>
      <c r="F396" s="272"/>
      <c r="G396" s="272"/>
      <c r="H396" s="272"/>
      <c r="I396" s="272"/>
      <c r="J396" s="272"/>
    </row>
    <row r="397" spans="1:10" s="263" customFormat="1" ht="16.5" customHeight="1">
      <c r="A397" s="212" t="s">
        <v>472</v>
      </c>
      <c r="B397" s="271">
        <v>141</v>
      </c>
      <c r="C397" s="272"/>
      <c r="D397" s="272"/>
      <c r="E397" s="272"/>
      <c r="F397" s="272"/>
      <c r="G397" s="272"/>
      <c r="H397" s="272"/>
      <c r="I397" s="272"/>
      <c r="J397" s="272"/>
    </row>
    <row r="398" spans="1:10" s="263" customFormat="1" ht="16.5" customHeight="1">
      <c r="A398" s="212" t="s">
        <v>473</v>
      </c>
      <c r="B398" s="271">
        <v>125</v>
      </c>
      <c r="C398" s="272"/>
      <c r="D398" s="272"/>
      <c r="E398" s="272"/>
      <c r="F398" s="272"/>
      <c r="G398" s="272"/>
      <c r="H398" s="272"/>
      <c r="I398" s="272"/>
      <c r="J398" s="272"/>
    </row>
    <row r="399" spans="1:10" s="263" customFormat="1" ht="16.5" customHeight="1">
      <c r="A399" s="212" t="s">
        <v>474</v>
      </c>
      <c r="B399" s="271">
        <v>90</v>
      </c>
      <c r="C399" s="272"/>
      <c r="D399" s="272"/>
      <c r="E399" s="272"/>
      <c r="F399" s="272"/>
      <c r="G399" s="272"/>
      <c r="H399" s="272"/>
      <c r="I399" s="272"/>
      <c r="J399" s="272"/>
    </row>
    <row r="400" spans="1:10" s="263" customFormat="1" ht="16.5" customHeight="1">
      <c r="A400" s="212" t="s">
        <v>475</v>
      </c>
      <c r="B400" s="271">
        <v>50</v>
      </c>
      <c r="C400" s="272"/>
      <c r="D400" s="272"/>
      <c r="E400" s="272"/>
      <c r="F400" s="272"/>
      <c r="G400" s="272"/>
      <c r="H400" s="272"/>
      <c r="I400" s="272"/>
      <c r="J400" s="272"/>
    </row>
    <row r="401" spans="1:10" s="263" customFormat="1" ht="16.5" customHeight="1">
      <c r="A401" s="212" t="s">
        <v>476</v>
      </c>
      <c r="B401" s="271">
        <v>805</v>
      </c>
      <c r="C401" s="272"/>
      <c r="D401" s="272"/>
      <c r="E401" s="272"/>
      <c r="F401" s="272"/>
      <c r="G401" s="272"/>
      <c r="H401" s="272"/>
      <c r="I401" s="272"/>
      <c r="J401" s="272"/>
    </row>
    <row r="402" spans="1:10" s="263" customFormat="1" ht="16.5" customHeight="1">
      <c r="A402" s="212" t="s">
        <v>477</v>
      </c>
      <c r="B402" s="271">
        <v>100</v>
      </c>
      <c r="C402" s="272"/>
      <c r="D402" s="272"/>
      <c r="E402" s="272"/>
      <c r="F402" s="272"/>
      <c r="G402" s="272"/>
      <c r="H402" s="272"/>
      <c r="I402" s="272"/>
      <c r="J402" s="272"/>
    </row>
    <row r="403" spans="1:10" s="263" customFormat="1" ht="16.5" customHeight="1">
      <c r="A403" s="212" t="s">
        <v>478</v>
      </c>
      <c r="B403" s="271">
        <v>360</v>
      </c>
      <c r="C403" s="272"/>
      <c r="D403" s="272"/>
      <c r="E403" s="272"/>
      <c r="F403" s="272"/>
      <c r="G403" s="272"/>
      <c r="H403" s="272"/>
      <c r="I403" s="272"/>
      <c r="J403" s="272"/>
    </row>
    <row r="404" spans="1:10" s="263" customFormat="1" ht="16.5" customHeight="1">
      <c r="A404" s="212" t="s">
        <v>479</v>
      </c>
      <c r="B404" s="271">
        <v>308</v>
      </c>
      <c r="C404" s="272"/>
      <c r="D404" s="272"/>
      <c r="E404" s="272"/>
      <c r="F404" s="272"/>
      <c r="G404" s="272"/>
      <c r="H404" s="272"/>
      <c r="I404" s="272"/>
      <c r="J404" s="272"/>
    </row>
    <row r="405" spans="1:10" s="263" customFormat="1" ht="16.5" customHeight="1">
      <c r="A405" s="212" t="s">
        <v>480</v>
      </c>
      <c r="B405" s="271">
        <v>70</v>
      </c>
      <c r="C405" s="272"/>
      <c r="D405" s="272"/>
      <c r="E405" s="272"/>
      <c r="F405" s="272"/>
      <c r="G405" s="272"/>
      <c r="H405" s="272"/>
      <c r="I405" s="272"/>
      <c r="J405" s="272"/>
    </row>
    <row r="406" spans="1:10" s="263" customFormat="1" ht="16.5" customHeight="1">
      <c r="A406" s="212" t="s">
        <v>481</v>
      </c>
      <c r="B406" s="271">
        <v>200</v>
      </c>
      <c r="C406" s="272"/>
      <c r="D406" s="272"/>
      <c r="E406" s="272"/>
      <c r="F406" s="272"/>
      <c r="G406" s="272"/>
      <c r="H406" s="272"/>
      <c r="I406" s="272"/>
      <c r="J406" s="272"/>
    </row>
    <row r="407" spans="1:10" s="263" customFormat="1" ht="16.5" customHeight="1">
      <c r="A407" s="212" t="s">
        <v>482</v>
      </c>
      <c r="B407" s="271">
        <v>517</v>
      </c>
      <c r="C407" s="272"/>
      <c r="D407" s="272"/>
      <c r="E407" s="272"/>
      <c r="F407" s="272"/>
      <c r="G407" s="272"/>
      <c r="H407" s="272"/>
      <c r="I407" s="272"/>
      <c r="J407" s="272"/>
    </row>
    <row r="408" spans="1:10" s="263" customFormat="1" ht="16.5" customHeight="1">
      <c r="A408" s="212" t="s">
        <v>483</v>
      </c>
      <c r="B408" s="271">
        <v>2430</v>
      </c>
      <c r="C408" s="272"/>
      <c r="D408" s="272"/>
      <c r="E408" s="272"/>
      <c r="F408" s="272"/>
      <c r="G408" s="272"/>
      <c r="H408" s="272"/>
      <c r="I408" s="272"/>
      <c r="J408" s="272"/>
    </row>
    <row r="409" spans="1:10" s="263" customFormat="1" ht="16.5" customHeight="1">
      <c r="A409" s="212" t="s">
        <v>484</v>
      </c>
      <c r="B409" s="271">
        <v>828</v>
      </c>
      <c r="C409" s="272"/>
      <c r="D409" s="272"/>
      <c r="E409" s="272"/>
      <c r="F409" s="272"/>
      <c r="G409" s="272"/>
      <c r="H409" s="272"/>
      <c r="I409" s="272"/>
      <c r="J409" s="272"/>
    </row>
    <row r="410" spans="1:10" s="263" customFormat="1" ht="16.5" customHeight="1">
      <c r="A410" s="212" t="s">
        <v>485</v>
      </c>
      <c r="B410" s="271">
        <v>1047</v>
      </c>
      <c r="C410" s="272"/>
      <c r="D410" s="272"/>
      <c r="E410" s="272"/>
      <c r="F410" s="272"/>
      <c r="G410" s="272"/>
      <c r="H410" s="272"/>
      <c r="I410" s="272"/>
      <c r="J410" s="272"/>
    </row>
    <row r="411" spans="1:10" s="263" customFormat="1" ht="16.5" customHeight="1">
      <c r="A411" s="212" t="s">
        <v>486</v>
      </c>
      <c r="B411" s="271">
        <v>45</v>
      </c>
      <c r="C411" s="272"/>
      <c r="D411" s="272"/>
      <c r="E411" s="272"/>
      <c r="F411" s="272"/>
      <c r="G411" s="272"/>
      <c r="H411" s="272"/>
      <c r="I411" s="272"/>
      <c r="J411" s="272"/>
    </row>
    <row r="412" spans="1:10" s="263" customFormat="1" ht="16.5" customHeight="1">
      <c r="A412" s="212" t="s">
        <v>487</v>
      </c>
      <c r="B412" s="271">
        <v>70</v>
      </c>
      <c r="C412" s="272"/>
      <c r="D412" s="272"/>
      <c r="E412" s="272"/>
      <c r="F412" s="272"/>
      <c r="G412" s="272"/>
      <c r="H412" s="272"/>
      <c r="I412" s="272"/>
      <c r="J412" s="272"/>
    </row>
    <row r="413" spans="1:10" s="263" customFormat="1" ht="16.5" customHeight="1">
      <c r="A413" s="212" t="s">
        <v>488</v>
      </c>
      <c r="B413" s="271">
        <v>440</v>
      </c>
      <c r="C413" s="272"/>
      <c r="D413" s="272"/>
      <c r="E413" s="272"/>
      <c r="F413" s="272"/>
      <c r="G413" s="272"/>
      <c r="H413" s="272"/>
      <c r="I413" s="272"/>
      <c r="J413" s="272"/>
    </row>
    <row r="414" spans="1:10" s="263" customFormat="1" ht="16.5" customHeight="1">
      <c r="A414" s="212" t="s">
        <v>489</v>
      </c>
      <c r="B414" s="271">
        <v>294</v>
      </c>
      <c r="C414" s="272"/>
      <c r="D414" s="272"/>
      <c r="E414" s="272"/>
      <c r="F414" s="272"/>
      <c r="G414" s="272"/>
      <c r="H414" s="272"/>
      <c r="I414" s="272"/>
      <c r="J414" s="272"/>
    </row>
    <row r="415" spans="1:10" s="263" customFormat="1" ht="16.5" customHeight="1">
      <c r="A415" s="212" t="s">
        <v>492</v>
      </c>
      <c r="B415" s="271">
        <v>294</v>
      </c>
      <c r="C415" s="272"/>
      <c r="D415" s="272"/>
      <c r="E415" s="272"/>
      <c r="F415" s="272"/>
      <c r="G415" s="272"/>
      <c r="H415" s="272"/>
      <c r="I415" s="272"/>
      <c r="J415" s="272"/>
    </row>
    <row r="416" spans="1:10" s="263" customFormat="1" ht="16.5" customHeight="1">
      <c r="A416" s="212" t="s">
        <v>493</v>
      </c>
      <c r="B416" s="271">
        <v>238</v>
      </c>
      <c r="C416" s="272"/>
      <c r="D416" s="272"/>
      <c r="E416" s="272"/>
      <c r="F416" s="272"/>
      <c r="G416" s="272"/>
      <c r="H416" s="272"/>
      <c r="I416" s="272"/>
      <c r="J416" s="272"/>
    </row>
    <row r="417" spans="1:10" s="263" customFormat="1" ht="16.5" customHeight="1">
      <c r="A417" s="212" t="s">
        <v>494</v>
      </c>
      <c r="B417" s="271">
        <v>59</v>
      </c>
      <c r="C417" s="272"/>
      <c r="D417" s="272"/>
      <c r="E417" s="272"/>
      <c r="F417" s="272"/>
      <c r="G417" s="272"/>
      <c r="H417" s="272"/>
      <c r="I417" s="272"/>
      <c r="J417" s="272"/>
    </row>
    <row r="418" spans="1:10" s="263" customFormat="1" ht="16.5" customHeight="1">
      <c r="A418" s="212" t="s">
        <v>495</v>
      </c>
      <c r="B418" s="271">
        <v>174</v>
      </c>
      <c r="C418" s="272"/>
      <c r="D418" s="272"/>
      <c r="E418" s="272"/>
      <c r="F418" s="272"/>
      <c r="G418" s="272"/>
      <c r="H418" s="272"/>
      <c r="I418" s="272"/>
      <c r="J418" s="272"/>
    </row>
    <row r="419" spans="1:10" s="263" customFormat="1" ht="16.5" customHeight="1">
      <c r="A419" s="212" t="s">
        <v>496</v>
      </c>
      <c r="B419" s="271">
        <v>5</v>
      </c>
      <c r="C419" s="272"/>
      <c r="D419" s="272"/>
      <c r="E419" s="272"/>
      <c r="F419" s="272"/>
      <c r="G419" s="272"/>
      <c r="H419" s="272"/>
      <c r="I419" s="272"/>
      <c r="J419" s="272"/>
    </row>
    <row r="420" spans="1:10" s="263" customFormat="1" ht="16.5" customHeight="1">
      <c r="A420" s="212" t="s">
        <v>497</v>
      </c>
      <c r="B420" s="271">
        <v>10</v>
      </c>
      <c r="C420" s="272"/>
      <c r="D420" s="272"/>
      <c r="E420" s="272"/>
      <c r="F420" s="272"/>
      <c r="G420" s="272"/>
      <c r="H420" s="272"/>
      <c r="I420" s="272"/>
      <c r="J420" s="272"/>
    </row>
    <row r="421" spans="1:10" s="263" customFormat="1" ht="16.5" customHeight="1">
      <c r="A421" s="212" t="s">
        <v>498</v>
      </c>
      <c r="B421" s="271">
        <v>10</v>
      </c>
      <c r="C421" s="272"/>
      <c r="D421" s="272"/>
      <c r="E421" s="272"/>
      <c r="F421" s="272"/>
      <c r="G421" s="272"/>
      <c r="H421" s="272"/>
      <c r="I421" s="272"/>
      <c r="J421" s="272"/>
    </row>
    <row r="422" spans="1:10" s="263" customFormat="1" ht="16.5" customHeight="1">
      <c r="A422" s="212" t="s">
        <v>90</v>
      </c>
      <c r="B422" s="271">
        <v>30238</v>
      </c>
      <c r="C422" s="272"/>
      <c r="D422" s="272"/>
      <c r="E422" s="272"/>
      <c r="F422" s="272"/>
      <c r="G422" s="272"/>
      <c r="H422" s="272"/>
      <c r="I422" s="272"/>
      <c r="J422" s="272"/>
    </row>
    <row r="423" spans="1:10" s="263" customFormat="1" ht="16.5" customHeight="1">
      <c r="A423" s="212" t="s">
        <v>499</v>
      </c>
      <c r="B423" s="271">
        <v>11705</v>
      </c>
      <c r="C423" s="272"/>
      <c r="D423" s="272"/>
      <c r="E423" s="272"/>
      <c r="F423" s="272"/>
      <c r="G423" s="272"/>
      <c r="H423" s="272"/>
      <c r="I423" s="272"/>
      <c r="J423" s="272"/>
    </row>
    <row r="424" spans="1:10" s="263" customFormat="1" ht="16.5" customHeight="1">
      <c r="A424" s="212" t="s">
        <v>141</v>
      </c>
      <c r="B424" s="271">
        <v>409</v>
      </c>
      <c r="C424" s="272"/>
      <c r="D424" s="272"/>
      <c r="E424" s="272"/>
      <c r="F424" s="272"/>
      <c r="G424" s="272"/>
      <c r="H424" s="272"/>
      <c r="I424" s="272"/>
      <c r="J424" s="272"/>
    </row>
    <row r="425" spans="1:10" s="263" customFormat="1" ht="16.5" customHeight="1">
      <c r="A425" s="212" t="s">
        <v>142</v>
      </c>
      <c r="B425" s="271">
        <v>196</v>
      </c>
      <c r="C425" s="272"/>
      <c r="D425" s="272"/>
      <c r="E425" s="272"/>
      <c r="F425" s="272"/>
      <c r="G425" s="272"/>
      <c r="H425" s="272"/>
      <c r="I425" s="272"/>
      <c r="J425" s="272"/>
    </row>
    <row r="426" spans="1:10" s="263" customFormat="1" ht="16.5" customHeight="1">
      <c r="A426" s="212" t="s">
        <v>500</v>
      </c>
      <c r="B426" s="271">
        <v>4897</v>
      </c>
      <c r="C426" s="272"/>
      <c r="D426" s="272"/>
      <c r="E426" s="272"/>
      <c r="F426" s="272"/>
      <c r="G426" s="272"/>
      <c r="H426" s="272"/>
      <c r="I426" s="272"/>
      <c r="J426" s="272"/>
    </row>
    <row r="427" spans="1:10" s="263" customFormat="1" ht="16.5" customHeight="1">
      <c r="A427" s="212" t="s">
        <v>501</v>
      </c>
      <c r="B427" s="271">
        <v>3278</v>
      </c>
      <c r="C427" s="272"/>
      <c r="D427" s="272"/>
      <c r="E427" s="272"/>
      <c r="F427" s="272"/>
      <c r="G427" s="272"/>
      <c r="H427" s="272"/>
      <c r="I427" s="272"/>
      <c r="J427" s="272"/>
    </row>
    <row r="428" spans="1:10" s="263" customFormat="1" ht="16.5" customHeight="1">
      <c r="A428" s="212" t="s">
        <v>502</v>
      </c>
      <c r="B428" s="271">
        <v>224</v>
      </c>
      <c r="C428" s="272"/>
      <c r="D428" s="272"/>
      <c r="E428" s="272"/>
      <c r="F428" s="272"/>
      <c r="G428" s="272"/>
      <c r="H428" s="272"/>
      <c r="I428" s="272"/>
      <c r="J428" s="272"/>
    </row>
    <row r="429" spans="1:10" s="263" customFormat="1" ht="16.5" customHeight="1">
      <c r="A429" s="212" t="s">
        <v>503</v>
      </c>
      <c r="B429" s="271">
        <v>1988</v>
      </c>
      <c r="C429" s="272"/>
      <c r="D429" s="272"/>
      <c r="E429" s="272"/>
      <c r="F429" s="272"/>
      <c r="G429" s="272"/>
      <c r="H429" s="272"/>
      <c r="I429" s="272"/>
      <c r="J429" s="272"/>
    </row>
    <row r="430" spans="1:10" s="263" customFormat="1" ht="16.5" customHeight="1">
      <c r="A430" s="212" t="s">
        <v>504</v>
      </c>
      <c r="B430" s="271">
        <v>1</v>
      </c>
      <c r="C430" s="272"/>
      <c r="D430" s="272"/>
      <c r="E430" s="272"/>
      <c r="F430" s="272"/>
      <c r="G430" s="272"/>
      <c r="H430" s="272"/>
      <c r="I430" s="272"/>
      <c r="J430" s="272"/>
    </row>
    <row r="431" spans="1:10" s="263" customFormat="1" ht="16.5" customHeight="1">
      <c r="A431" s="212" t="s">
        <v>505</v>
      </c>
      <c r="B431" s="271">
        <v>39</v>
      </c>
      <c r="C431" s="272"/>
      <c r="D431" s="272"/>
      <c r="E431" s="272"/>
      <c r="F431" s="272"/>
      <c r="G431" s="272"/>
      <c r="H431" s="272"/>
      <c r="I431" s="272"/>
      <c r="J431" s="272"/>
    </row>
    <row r="432" spans="1:10" s="263" customFormat="1" ht="16.5" customHeight="1">
      <c r="A432" s="212" t="s">
        <v>506</v>
      </c>
      <c r="B432" s="271">
        <v>397</v>
      </c>
      <c r="C432" s="272"/>
      <c r="D432" s="272"/>
      <c r="E432" s="272"/>
      <c r="F432" s="272"/>
      <c r="G432" s="272"/>
      <c r="H432" s="272"/>
      <c r="I432" s="272"/>
      <c r="J432" s="272"/>
    </row>
    <row r="433" spans="1:10" s="263" customFormat="1" ht="16.5" customHeight="1">
      <c r="A433" s="212" t="s">
        <v>507</v>
      </c>
      <c r="B433" s="271">
        <v>276</v>
      </c>
      <c r="C433" s="272"/>
      <c r="D433" s="272"/>
      <c r="E433" s="272"/>
      <c r="F433" s="272"/>
      <c r="G433" s="272"/>
      <c r="H433" s="272"/>
      <c r="I433" s="272"/>
      <c r="J433" s="272"/>
    </row>
    <row r="434" spans="1:10" s="263" customFormat="1" ht="16.5" customHeight="1">
      <c r="A434" s="212" t="s">
        <v>509</v>
      </c>
      <c r="B434" s="271">
        <v>180</v>
      </c>
      <c r="C434" s="272"/>
      <c r="D434" s="272"/>
      <c r="E434" s="272"/>
      <c r="F434" s="272"/>
      <c r="G434" s="272"/>
      <c r="H434" s="272"/>
      <c r="I434" s="272"/>
      <c r="J434" s="272"/>
    </row>
    <row r="435" spans="1:10" s="263" customFormat="1" ht="16.5" customHeight="1">
      <c r="A435" s="212" t="s">
        <v>510</v>
      </c>
      <c r="B435" s="271">
        <v>180</v>
      </c>
      <c r="C435" s="272"/>
      <c r="D435" s="272"/>
      <c r="E435" s="272"/>
      <c r="F435" s="272"/>
      <c r="G435" s="272"/>
      <c r="H435" s="272"/>
      <c r="I435" s="272"/>
      <c r="J435" s="272"/>
    </row>
    <row r="436" spans="1:10" s="263" customFormat="1" ht="16.5" customHeight="1">
      <c r="A436" s="212" t="s">
        <v>511</v>
      </c>
      <c r="B436" s="271">
        <v>18346</v>
      </c>
      <c r="C436" s="272"/>
      <c r="D436" s="272"/>
      <c r="E436" s="272"/>
      <c r="F436" s="272"/>
      <c r="G436" s="272"/>
      <c r="H436" s="272"/>
      <c r="I436" s="272"/>
      <c r="J436" s="272"/>
    </row>
    <row r="437" spans="1:10" s="263" customFormat="1" ht="16.5" customHeight="1">
      <c r="A437" s="212" t="s">
        <v>512</v>
      </c>
      <c r="B437" s="271">
        <v>10647</v>
      </c>
      <c r="C437" s="272"/>
      <c r="D437" s="272"/>
      <c r="E437" s="272"/>
      <c r="F437" s="272"/>
      <c r="G437" s="272"/>
      <c r="H437" s="272"/>
      <c r="I437" s="272"/>
      <c r="J437" s="272"/>
    </row>
    <row r="438" spans="1:10" s="263" customFormat="1" ht="16.5" customHeight="1">
      <c r="A438" s="212" t="s">
        <v>513</v>
      </c>
      <c r="B438" s="271">
        <v>7699</v>
      </c>
      <c r="C438" s="272"/>
      <c r="D438" s="272"/>
      <c r="E438" s="272"/>
      <c r="F438" s="272"/>
      <c r="G438" s="272"/>
      <c r="H438" s="272"/>
      <c r="I438" s="272"/>
      <c r="J438" s="272"/>
    </row>
    <row r="439" spans="1:10" s="263" customFormat="1" ht="16.5" customHeight="1">
      <c r="A439" s="212" t="s">
        <v>514</v>
      </c>
      <c r="B439" s="271">
        <v>7</v>
      </c>
      <c r="C439" s="272"/>
      <c r="D439" s="272"/>
      <c r="E439" s="272"/>
      <c r="F439" s="272"/>
      <c r="G439" s="272"/>
      <c r="H439" s="272"/>
      <c r="I439" s="272"/>
      <c r="J439" s="272"/>
    </row>
    <row r="440" spans="1:10" s="263" customFormat="1" ht="16.5" customHeight="1">
      <c r="A440" s="212" t="s">
        <v>515</v>
      </c>
      <c r="B440" s="271">
        <v>7</v>
      </c>
      <c r="C440" s="272"/>
      <c r="D440" s="272"/>
      <c r="E440" s="272"/>
      <c r="F440" s="272"/>
      <c r="G440" s="272"/>
      <c r="H440" s="272"/>
      <c r="I440" s="272"/>
      <c r="J440" s="272"/>
    </row>
    <row r="441" spans="1:10" s="263" customFormat="1" ht="16.5" customHeight="1">
      <c r="A441" s="212" t="s">
        <v>92</v>
      </c>
      <c r="B441" s="271">
        <v>10737</v>
      </c>
      <c r="C441" s="272"/>
      <c r="D441" s="272"/>
      <c r="E441" s="272"/>
      <c r="F441" s="272"/>
      <c r="G441" s="272"/>
      <c r="H441" s="272"/>
      <c r="I441" s="272"/>
      <c r="J441" s="272"/>
    </row>
    <row r="442" spans="1:10" s="263" customFormat="1" ht="16.5" customHeight="1">
      <c r="A442" s="212" t="s">
        <v>516</v>
      </c>
      <c r="B442" s="271">
        <v>1414</v>
      </c>
      <c r="C442" s="272"/>
      <c r="D442" s="272"/>
      <c r="E442" s="272"/>
      <c r="F442" s="272"/>
      <c r="G442" s="272"/>
      <c r="H442" s="272"/>
      <c r="I442" s="272"/>
      <c r="J442" s="272"/>
    </row>
    <row r="443" spans="1:10" s="263" customFormat="1" ht="16.5" customHeight="1">
      <c r="A443" s="212" t="s">
        <v>517</v>
      </c>
      <c r="B443" s="271">
        <v>1414</v>
      </c>
      <c r="C443" s="272"/>
      <c r="D443" s="272"/>
      <c r="E443" s="272"/>
      <c r="F443" s="272"/>
      <c r="G443" s="272"/>
      <c r="H443" s="272"/>
      <c r="I443" s="272"/>
      <c r="J443" s="272"/>
    </row>
    <row r="444" spans="1:10" s="263" customFormat="1" ht="16.5" customHeight="1">
      <c r="A444" s="212" t="s">
        <v>518</v>
      </c>
      <c r="B444" s="271">
        <v>1050</v>
      </c>
      <c r="C444" s="272"/>
      <c r="D444" s="272"/>
      <c r="E444" s="272"/>
      <c r="F444" s="272"/>
      <c r="G444" s="272"/>
      <c r="H444" s="272"/>
      <c r="I444" s="272"/>
      <c r="J444" s="272"/>
    </row>
    <row r="445" spans="1:10" s="263" customFormat="1" ht="16.5" customHeight="1">
      <c r="A445" s="212" t="s">
        <v>141</v>
      </c>
      <c r="B445" s="271">
        <v>717</v>
      </c>
      <c r="C445" s="272"/>
      <c r="D445" s="272"/>
      <c r="E445" s="272"/>
      <c r="F445" s="272"/>
      <c r="G445" s="272"/>
      <c r="H445" s="272"/>
      <c r="I445" s="272"/>
      <c r="J445" s="272"/>
    </row>
    <row r="446" spans="1:10" s="263" customFormat="1" ht="16.5" customHeight="1">
      <c r="A446" s="212" t="s">
        <v>142</v>
      </c>
      <c r="B446" s="271">
        <v>169</v>
      </c>
      <c r="C446" s="272"/>
      <c r="D446" s="272"/>
      <c r="E446" s="272"/>
      <c r="F446" s="272"/>
      <c r="G446" s="272"/>
      <c r="H446" s="272"/>
      <c r="I446" s="272"/>
      <c r="J446" s="272"/>
    </row>
    <row r="447" spans="1:10" s="263" customFormat="1" ht="16.5" customHeight="1">
      <c r="A447" s="212" t="s">
        <v>519</v>
      </c>
      <c r="B447" s="271">
        <v>141</v>
      </c>
      <c r="C447" s="272"/>
      <c r="D447" s="272"/>
      <c r="E447" s="272"/>
      <c r="F447" s="272"/>
      <c r="G447" s="272"/>
      <c r="H447" s="272"/>
      <c r="I447" s="272"/>
      <c r="J447" s="272"/>
    </row>
    <row r="448" spans="1:10" s="263" customFormat="1" ht="16.5" customHeight="1">
      <c r="A448" s="212" t="s">
        <v>520</v>
      </c>
      <c r="B448" s="271">
        <v>23</v>
      </c>
      <c r="C448" s="272"/>
      <c r="D448" s="272"/>
      <c r="E448" s="272"/>
      <c r="F448" s="272"/>
      <c r="G448" s="272"/>
      <c r="H448" s="272"/>
      <c r="I448" s="272"/>
      <c r="J448" s="272"/>
    </row>
    <row r="449" spans="1:10" s="263" customFormat="1" ht="16.5" customHeight="1">
      <c r="A449" s="212" t="s">
        <v>521</v>
      </c>
      <c r="B449" s="271">
        <v>1159</v>
      </c>
      <c r="C449" s="272"/>
      <c r="D449" s="272"/>
      <c r="E449" s="272"/>
      <c r="F449" s="272"/>
      <c r="G449" s="272"/>
      <c r="H449" s="272"/>
      <c r="I449" s="272"/>
      <c r="J449" s="272"/>
    </row>
    <row r="450" spans="1:10" s="263" customFormat="1" ht="16.5" customHeight="1">
      <c r="A450" s="212" t="s">
        <v>141</v>
      </c>
      <c r="B450" s="271">
        <v>1159</v>
      </c>
      <c r="C450" s="272"/>
      <c r="D450" s="272"/>
      <c r="E450" s="272"/>
      <c r="F450" s="272"/>
      <c r="G450" s="272"/>
      <c r="H450" s="272"/>
      <c r="I450" s="272"/>
      <c r="J450" s="272"/>
    </row>
    <row r="451" spans="1:10" s="263" customFormat="1" ht="16.5" customHeight="1">
      <c r="A451" s="212" t="s">
        <v>522</v>
      </c>
      <c r="B451" s="271">
        <v>7114</v>
      </c>
      <c r="C451" s="272"/>
      <c r="D451" s="272"/>
      <c r="E451" s="272"/>
      <c r="F451" s="272"/>
      <c r="G451" s="272"/>
      <c r="H451" s="272"/>
      <c r="I451" s="272"/>
      <c r="J451" s="272"/>
    </row>
    <row r="452" spans="1:10" s="263" customFormat="1" ht="16.5" customHeight="1">
      <c r="A452" s="212" t="s">
        <v>141</v>
      </c>
      <c r="B452" s="271">
        <v>96</v>
      </c>
      <c r="C452" s="272"/>
      <c r="D452" s="272"/>
      <c r="E452" s="272"/>
      <c r="F452" s="272"/>
      <c r="G452" s="272"/>
      <c r="H452" s="272"/>
      <c r="I452" s="272"/>
      <c r="J452" s="272"/>
    </row>
    <row r="453" spans="1:10" s="263" customFormat="1" ht="16.5" customHeight="1">
      <c r="A453" s="212" t="s">
        <v>143</v>
      </c>
      <c r="B453" s="271">
        <v>127</v>
      </c>
      <c r="C453" s="272"/>
      <c r="D453" s="272"/>
      <c r="E453" s="272"/>
      <c r="F453" s="272"/>
      <c r="G453" s="272"/>
      <c r="H453" s="272"/>
      <c r="I453" s="272"/>
      <c r="J453" s="272"/>
    </row>
    <row r="454" spans="1:10" s="263" customFormat="1" ht="16.5" customHeight="1">
      <c r="A454" s="212" t="s">
        <v>523</v>
      </c>
      <c r="B454" s="271">
        <v>6406</v>
      </c>
      <c r="C454" s="272"/>
      <c r="D454" s="272"/>
      <c r="E454" s="272"/>
      <c r="F454" s="272"/>
      <c r="G454" s="272"/>
      <c r="H454" s="272"/>
      <c r="I454" s="272"/>
      <c r="J454" s="272"/>
    </row>
    <row r="455" spans="1:10" s="263" customFormat="1" ht="16.5" customHeight="1">
      <c r="A455" s="212" t="s">
        <v>525</v>
      </c>
      <c r="B455" s="271">
        <v>485</v>
      </c>
      <c r="C455" s="272"/>
      <c r="D455" s="272"/>
      <c r="E455" s="272"/>
      <c r="F455" s="272"/>
      <c r="G455" s="272"/>
      <c r="H455" s="272"/>
      <c r="I455" s="272"/>
      <c r="J455" s="272"/>
    </row>
    <row r="456" spans="1:10" s="263" customFormat="1" ht="16.5" customHeight="1">
      <c r="A456" s="212" t="s">
        <v>95</v>
      </c>
      <c r="B456" s="271">
        <v>2720</v>
      </c>
      <c r="C456" s="272"/>
      <c r="D456" s="272"/>
      <c r="E456" s="272"/>
      <c r="F456" s="272"/>
      <c r="G456" s="272"/>
      <c r="H456" s="272"/>
      <c r="I456" s="272"/>
      <c r="J456" s="272"/>
    </row>
    <row r="457" spans="1:10" s="263" customFormat="1" ht="16.5" customHeight="1">
      <c r="A457" s="212" t="s">
        <v>526</v>
      </c>
      <c r="B457" s="271">
        <v>1448</v>
      </c>
      <c r="C457" s="272"/>
      <c r="D457" s="272"/>
      <c r="E457" s="272"/>
      <c r="F457" s="272"/>
      <c r="G457" s="272"/>
      <c r="H457" s="272"/>
      <c r="I457" s="272"/>
      <c r="J457" s="272"/>
    </row>
    <row r="458" spans="1:10" s="263" customFormat="1" ht="16.5" customHeight="1">
      <c r="A458" s="212" t="s">
        <v>141</v>
      </c>
      <c r="B458" s="271">
        <v>308</v>
      </c>
      <c r="C458" s="272"/>
      <c r="D458" s="272"/>
      <c r="E458" s="272"/>
      <c r="F458" s="272"/>
      <c r="G458" s="272"/>
      <c r="H458" s="272"/>
      <c r="I458" s="272"/>
      <c r="J458" s="272"/>
    </row>
    <row r="459" spans="1:10" s="263" customFormat="1" ht="16.5" customHeight="1">
      <c r="A459" s="212" t="s">
        <v>142</v>
      </c>
      <c r="B459" s="271">
        <v>148</v>
      </c>
      <c r="C459" s="272"/>
      <c r="D459" s="272"/>
      <c r="E459" s="272"/>
      <c r="F459" s="272"/>
      <c r="G459" s="272"/>
      <c r="H459" s="272"/>
      <c r="I459" s="272"/>
      <c r="J459" s="272"/>
    </row>
    <row r="460" spans="1:10" s="263" customFormat="1" ht="16.5" customHeight="1">
      <c r="A460" s="212" t="s">
        <v>527</v>
      </c>
      <c r="B460" s="271">
        <v>24</v>
      </c>
      <c r="C460" s="272"/>
      <c r="D460" s="272"/>
      <c r="E460" s="272"/>
      <c r="F460" s="272"/>
      <c r="G460" s="272"/>
      <c r="H460" s="272"/>
      <c r="I460" s="272"/>
      <c r="J460" s="272"/>
    </row>
    <row r="461" spans="1:10" s="263" customFormat="1" ht="16.5" customHeight="1">
      <c r="A461" s="212" t="s">
        <v>528</v>
      </c>
      <c r="B461" s="271">
        <v>968</v>
      </c>
      <c r="C461" s="272"/>
      <c r="D461" s="272"/>
      <c r="E461" s="272"/>
      <c r="F461" s="272"/>
      <c r="G461" s="272"/>
      <c r="H461" s="272"/>
      <c r="I461" s="272"/>
      <c r="J461" s="272"/>
    </row>
    <row r="462" spans="1:10" s="263" customFormat="1" ht="16.5" customHeight="1">
      <c r="A462" s="212" t="s">
        <v>529</v>
      </c>
      <c r="B462" s="271">
        <v>1210</v>
      </c>
      <c r="C462" s="272"/>
      <c r="D462" s="272"/>
      <c r="E462" s="272"/>
      <c r="F462" s="272"/>
      <c r="G462" s="272"/>
      <c r="H462" s="272"/>
      <c r="I462" s="272"/>
      <c r="J462" s="272"/>
    </row>
    <row r="463" spans="1:10" s="263" customFormat="1" ht="16.5" customHeight="1">
      <c r="A463" s="212" t="s">
        <v>530</v>
      </c>
      <c r="B463" s="271">
        <v>1210</v>
      </c>
      <c r="C463" s="272"/>
      <c r="D463" s="272"/>
      <c r="E463" s="272"/>
      <c r="F463" s="272"/>
      <c r="G463" s="272"/>
      <c r="H463" s="272"/>
      <c r="I463" s="272"/>
      <c r="J463" s="272"/>
    </row>
    <row r="464" spans="1:10" s="263" customFormat="1" ht="16.5" customHeight="1">
      <c r="A464" s="212" t="s">
        <v>531</v>
      </c>
      <c r="B464" s="271">
        <v>62</v>
      </c>
      <c r="C464" s="272"/>
      <c r="D464" s="272"/>
      <c r="E464" s="272"/>
      <c r="F464" s="272"/>
      <c r="G464" s="272"/>
      <c r="H464" s="272"/>
      <c r="I464" s="272"/>
      <c r="J464" s="272"/>
    </row>
    <row r="465" spans="1:10" s="263" customFormat="1" ht="16.5" customHeight="1">
      <c r="A465" s="212" t="s">
        <v>532</v>
      </c>
      <c r="B465" s="271">
        <v>62</v>
      </c>
      <c r="C465" s="272"/>
      <c r="D465" s="272"/>
      <c r="E465" s="272"/>
      <c r="F465" s="272"/>
      <c r="G465" s="272"/>
      <c r="H465" s="272"/>
      <c r="I465" s="272"/>
      <c r="J465" s="272"/>
    </row>
    <row r="466" spans="1:10" s="263" customFormat="1" ht="16.5" customHeight="1">
      <c r="A466" s="212" t="s">
        <v>97</v>
      </c>
      <c r="B466" s="271">
        <v>5809</v>
      </c>
      <c r="C466" s="272"/>
      <c r="D466" s="272"/>
      <c r="E466" s="272"/>
      <c r="F466" s="272"/>
      <c r="G466" s="272"/>
      <c r="H466" s="272"/>
      <c r="I466" s="272"/>
      <c r="J466" s="272"/>
    </row>
    <row r="467" spans="1:10" s="263" customFormat="1" ht="16.5" customHeight="1">
      <c r="A467" s="212" t="s">
        <v>533</v>
      </c>
      <c r="B467" s="271">
        <v>5494</v>
      </c>
      <c r="C467" s="272"/>
      <c r="D467" s="272"/>
      <c r="E467" s="272"/>
      <c r="F467" s="272"/>
      <c r="G467" s="272"/>
      <c r="H467" s="272"/>
      <c r="I467" s="272"/>
      <c r="J467" s="272"/>
    </row>
    <row r="468" spans="1:10" s="263" customFormat="1" ht="16.5" customHeight="1">
      <c r="A468" s="212" t="s">
        <v>534</v>
      </c>
      <c r="B468" s="271">
        <v>494</v>
      </c>
      <c r="C468" s="272"/>
      <c r="D468" s="272"/>
      <c r="E468" s="272"/>
      <c r="F468" s="272"/>
      <c r="G468" s="272"/>
      <c r="H468" s="272"/>
      <c r="I468" s="272"/>
      <c r="J468" s="272"/>
    </row>
    <row r="469" spans="1:10" s="263" customFormat="1" ht="16.5" customHeight="1">
      <c r="A469" s="212" t="s">
        <v>535</v>
      </c>
      <c r="B469" s="271">
        <v>5000</v>
      </c>
      <c r="C469" s="272"/>
      <c r="D469" s="272"/>
      <c r="E469" s="272"/>
      <c r="F469" s="272"/>
      <c r="G469" s="272"/>
      <c r="H469" s="272"/>
      <c r="I469" s="272"/>
      <c r="J469" s="272"/>
    </row>
    <row r="470" spans="1:10" s="263" customFormat="1" ht="16.5" customHeight="1">
      <c r="A470" s="212" t="s">
        <v>536</v>
      </c>
      <c r="B470" s="271">
        <v>315</v>
      </c>
      <c r="C470" s="272"/>
      <c r="D470" s="272"/>
      <c r="E470" s="272"/>
      <c r="F470" s="272"/>
      <c r="G470" s="272"/>
      <c r="H470" s="272"/>
      <c r="I470" s="272"/>
      <c r="J470" s="272"/>
    </row>
    <row r="471" spans="1:10" s="263" customFormat="1" ht="16.5" customHeight="1">
      <c r="A471" s="212" t="s">
        <v>537</v>
      </c>
      <c r="B471" s="271">
        <v>315</v>
      </c>
      <c r="C471" s="272"/>
      <c r="D471" s="272"/>
      <c r="E471" s="272"/>
      <c r="F471" s="272"/>
      <c r="G471" s="272"/>
      <c r="H471" s="272"/>
      <c r="I471" s="272"/>
      <c r="J471" s="272"/>
    </row>
    <row r="472" spans="1:10" s="263" customFormat="1" ht="16.5" customHeight="1">
      <c r="A472" s="212" t="s">
        <v>99</v>
      </c>
      <c r="B472" s="271">
        <v>19504</v>
      </c>
      <c r="C472" s="272"/>
      <c r="D472" s="272"/>
      <c r="E472" s="272"/>
      <c r="F472" s="272"/>
      <c r="G472" s="272"/>
      <c r="H472" s="272"/>
      <c r="I472" s="272"/>
      <c r="J472" s="272"/>
    </row>
    <row r="473" spans="1:10" s="263" customFormat="1" ht="16.5" customHeight="1">
      <c r="A473" s="212" t="s">
        <v>538</v>
      </c>
      <c r="B473" s="271">
        <v>2301</v>
      </c>
      <c r="C473" s="272"/>
      <c r="D473" s="272"/>
      <c r="E473" s="272"/>
      <c r="F473" s="272"/>
      <c r="G473" s="272"/>
      <c r="H473" s="272"/>
      <c r="I473" s="272"/>
      <c r="J473" s="272"/>
    </row>
    <row r="474" spans="1:10" s="263" customFormat="1" ht="16.5" customHeight="1">
      <c r="A474" s="212" t="s">
        <v>141</v>
      </c>
      <c r="B474" s="271">
        <v>281</v>
      </c>
      <c r="C474" s="272"/>
      <c r="D474" s="272"/>
      <c r="E474" s="272"/>
      <c r="F474" s="272"/>
      <c r="G474" s="272"/>
      <c r="H474" s="272"/>
      <c r="I474" s="272"/>
      <c r="J474" s="272"/>
    </row>
    <row r="475" spans="1:10" s="263" customFormat="1" ht="16.5" customHeight="1">
      <c r="A475" s="212" t="s">
        <v>539</v>
      </c>
      <c r="B475" s="271">
        <v>273</v>
      </c>
      <c r="C475" s="272"/>
      <c r="D475" s="272"/>
      <c r="E475" s="272"/>
      <c r="F475" s="272"/>
      <c r="G475" s="272"/>
      <c r="H475" s="272"/>
      <c r="I475" s="272"/>
      <c r="J475" s="272"/>
    </row>
    <row r="476" spans="1:10" s="263" customFormat="1" ht="16.5" customHeight="1">
      <c r="A476" s="212" t="s">
        <v>540</v>
      </c>
      <c r="B476" s="271">
        <v>17</v>
      </c>
      <c r="C476" s="272"/>
      <c r="D476" s="272"/>
      <c r="E476" s="272"/>
      <c r="F476" s="272"/>
      <c r="G476" s="272"/>
      <c r="H476" s="272"/>
      <c r="I476" s="272"/>
      <c r="J476" s="272"/>
    </row>
    <row r="477" spans="1:10" s="263" customFormat="1" ht="16.5" customHeight="1">
      <c r="A477" s="212" t="s">
        <v>541</v>
      </c>
      <c r="B477" s="271">
        <v>772</v>
      </c>
      <c r="C477" s="272"/>
      <c r="D477" s="272"/>
      <c r="E477" s="272"/>
      <c r="F477" s="272"/>
      <c r="G477" s="272"/>
      <c r="H477" s="272"/>
      <c r="I477" s="272"/>
      <c r="J477" s="272"/>
    </row>
    <row r="478" spans="1:10" s="263" customFormat="1" ht="16.5" customHeight="1">
      <c r="A478" s="212" t="s">
        <v>147</v>
      </c>
      <c r="B478" s="271">
        <v>264</v>
      </c>
      <c r="C478" s="272"/>
      <c r="D478" s="272"/>
      <c r="E478" s="272"/>
      <c r="F478" s="272"/>
      <c r="G478" s="272"/>
      <c r="H478" s="272"/>
      <c r="I478" s="272"/>
      <c r="J478" s="272"/>
    </row>
    <row r="479" spans="1:10" s="263" customFormat="1" ht="16.5" customHeight="1">
      <c r="A479" s="212" t="s">
        <v>542</v>
      </c>
      <c r="B479" s="271">
        <v>694</v>
      </c>
      <c r="C479" s="272"/>
      <c r="D479" s="272"/>
      <c r="E479" s="272"/>
      <c r="F479" s="272"/>
      <c r="G479" s="272"/>
      <c r="H479" s="272"/>
      <c r="I479" s="272"/>
      <c r="J479" s="272"/>
    </row>
    <row r="480" spans="1:10" s="263" customFormat="1" ht="16.5" customHeight="1">
      <c r="A480" s="212" t="s">
        <v>543</v>
      </c>
      <c r="B480" s="271">
        <v>143</v>
      </c>
      <c r="C480" s="272"/>
      <c r="D480" s="272"/>
      <c r="E480" s="272"/>
      <c r="F480" s="272"/>
      <c r="G480" s="272"/>
      <c r="H480" s="272"/>
      <c r="I480" s="272"/>
      <c r="J480" s="272"/>
    </row>
    <row r="481" spans="1:10" s="263" customFormat="1" ht="16.5" customHeight="1">
      <c r="A481" s="212" t="s">
        <v>544</v>
      </c>
      <c r="B481" s="271">
        <v>87</v>
      </c>
      <c r="C481" s="272"/>
      <c r="D481" s="272"/>
      <c r="E481" s="272"/>
      <c r="F481" s="272"/>
      <c r="G481" s="272"/>
      <c r="H481" s="272"/>
      <c r="I481" s="272"/>
      <c r="J481" s="272"/>
    </row>
    <row r="482" spans="1:10" s="263" customFormat="1" ht="16.5" customHeight="1">
      <c r="A482" s="212" t="s">
        <v>545</v>
      </c>
      <c r="B482" s="271">
        <v>2</v>
      </c>
      <c r="C482" s="272"/>
      <c r="D482" s="272"/>
      <c r="E482" s="272"/>
      <c r="F482" s="272"/>
      <c r="G482" s="272"/>
      <c r="H482" s="272"/>
      <c r="I482" s="272"/>
      <c r="J482" s="272"/>
    </row>
    <row r="483" spans="1:10" s="263" customFormat="1" ht="16.5" customHeight="1">
      <c r="A483" s="212" t="s">
        <v>546</v>
      </c>
      <c r="B483" s="271">
        <v>2</v>
      </c>
      <c r="C483" s="272"/>
      <c r="D483" s="272"/>
      <c r="E483" s="272"/>
      <c r="F483" s="272"/>
      <c r="G483" s="272"/>
      <c r="H483" s="272"/>
      <c r="I483" s="272"/>
      <c r="J483" s="272"/>
    </row>
    <row r="484" spans="1:10" s="263" customFormat="1" ht="16.5" customHeight="1">
      <c r="A484" s="212" t="s">
        <v>547</v>
      </c>
      <c r="B484" s="271">
        <v>52</v>
      </c>
      <c r="C484" s="272"/>
      <c r="D484" s="272"/>
      <c r="E484" s="272"/>
      <c r="F484" s="272"/>
      <c r="G484" s="272"/>
      <c r="H484" s="272"/>
      <c r="I484" s="272"/>
      <c r="J484" s="272"/>
    </row>
    <row r="485" spans="1:10" s="263" customFormat="1" ht="16.5" customHeight="1">
      <c r="A485" s="212" t="s">
        <v>548</v>
      </c>
      <c r="B485" s="271">
        <v>17060</v>
      </c>
      <c r="C485" s="272"/>
      <c r="D485" s="272"/>
      <c r="E485" s="272"/>
      <c r="F485" s="272"/>
      <c r="G485" s="272"/>
      <c r="H485" s="272"/>
      <c r="I485" s="272"/>
      <c r="J485" s="272"/>
    </row>
    <row r="486" spans="1:10" s="263" customFormat="1" ht="16.5" customHeight="1">
      <c r="A486" s="212" t="s">
        <v>549</v>
      </c>
      <c r="B486" s="271">
        <v>17060</v>
      </c>
      <c r="C486" s="272"/>
      <c r="D486" s="272"/>
      <c r="E486" s="272"/>
      <c r="F486" s="272"/>
      <c r="G486" s="272"/>
      <c r="H486" s="272"/>
      <c r="I486" s="272"/>
      <c r="J486" s="272"/>
    </row>
    <row r="487" spans="1:10" s="263" customFormat="1" ht="16.5" customHeight="1">
      <c r="A487" s="212" t="s">
        <v>101</v>
      </c>
      <c r="B487" s="271">
        <v>22655</v>
      </c>
      <c r="C487" s="272"/>
      <c r="D487" s="272"/>
      <c r="E487" s="272"/>
      <c r="F487" s="272"/>
      <c r="G487" s="272"/>
      <c r="H487" s="272"/>
      <c r="I487" s="272"/>
      <c r="J487" s="272"/>
    </row>
    <row r="488" spans="1:10" s="263" customFormat="1" ht="16.5" customHeight="1">
      <c r="A488" s="212" t="s">
        <v>550</v>
      </c>
      <c r="B488" s="271">
        <v>12394</v>
      </c>
      <c r="C488" s="272"/>
      <c r="D488" s="272"/>
      <c r="E488" s="272"/>
      <c r="F488" s="272"/>
      <c r="G488" s="272"/>
      <c r="H488" s="272"/>
      <c r="I488" s="272"/>
      <c r="J488" s="272"/>
    </row>
    <row r="489" spans="1:10" s="263" customFormat="1" ht="16.5" customHeight="1">
      <c r="A489" s="212" t="s">
        <v>551</v>
      </c>
      <c r="B489" s="271">
        <v>453</v>
      </c>
      <c r="C489" s="272"/>
      <c r="D489" s="272"/>
      <c r="E489" s="272"/>
      <c r="F489" s="272"/>
      <c r="G489" s="272"/>
      <c r="H489" s="272"/>
      <c r="I489" s="272"/>
      <c r="J489" s="272"/>
    </row>
    <row r="490" spans="1:10" s="263" customFormat="1" ht="16.5" customHeight="1">
      <c r="A490" s="212" t="s">
        <v>552</v>
      </c>
      <c r="B490" s="271">
        <v>1035</v>
      </c>
      <c r="C490" s="272"/>
      <c r="D490" s="272"/>
      <c r="E490" s="272"/>
      <c r="F490" s="272"/>
      <c r="G490" s="272"/>
      <c r="H490" s="272"/>
      <c r="I490" s="272"/>
      <c r="J490" s="272"/>
    </row>
    <row r="491" spans="1:10" s="263" customFormat="1" ht="16.5" customHeight="1">
      <c r="A491" s="212" t="s">
        <v>554</v>
      </c>
      <c r="B491" s="271">
        <v>16</v>
      </c>
      <c r="C491" s="272"/>
      <c r="D491" s="272"/>
      <c r="E491" s="272"/>
      <c r="F491" s="272"/>
      <c r="G491" s="272"/>
      <c r="H491" s="272"/>
      <c r="I491" s="272"/>
      <c r="J491" s="272"/>
    </row>
    <row r="492" spans="1:10" s="263" customFormat="1" ht="16.5" customHeight="1">
      <c r="A492" s="212" t="s">
        <v>555</v>
      </c>
      <c r="B492" s="271">
        <v>19</v>
      </c>
      <c r="C492" s="272"/>
      <c r="D492" s="272"/>
      <c r="E492" s="272"/>
      <c r="F492" s="272"/>
      <c r="G492" s="272"/>
      <c r="H492" s="272"/>
      <c r="I492" s="272"/>
      <c r="J492" s="272"/>
    </row>
    <row r="493" spans="1:10" s="263" customFormat="1" ht="16.5" customHeight="1">
      <c r="A493" s="212" t="s">
        <v>556</v>
      </c>
      <c r="B493" s="271">
        <v>1748</v>
      </c>
      <c r="C493" s="272"/>
      <c r="D493" s="272"/>
      <c r="E493" s="272"/>
      <c r="F493" s="272"/>
      <c r="G493" s="272"/>
      <c r="H493" s="272"/>
      <c r="I493" s="272"/>
      <c r="J493" s="272"/>
    </row>
    <row r="494" spans="1:10" s="263" customFormat="1" ht="16.5" customHeight="1">
      <c r="A494" s="212" t="s">
        <v>558</v>
      </c>
      <c r="B494" s="271">
        <v>9123</v>
      </c>
      <c r="C494" s="272"/>
      <c r="D494" s="272"/>
      <c r="E494" s="272"/>
      <c r="F494" s="272"/>
      <c r="G494" s="272"/>
      <c r="H494" s="272"/>
      <c r="I494" s="272"/>
      <c r="J494" s="272"/>
    </row>
    <row r="495" spans="1:10" s="263" customFormat="1" ht="16.5" customHeight="1">
      <c r="A495" s="212" t="s">
        <v>559</v>
      </c>
      <c r="B495" s="271">
        <v>10261</v>
      </c>
      <c r="C495" s="272"/>
      <c r="D495" s="272"/>
      <c r="E495" s="272"/>
      <c r="F495" s="272"/>
      <c r="G495" s="272"/>
      <c r="H495" s="272"/>
      <c r="I495" s="272"/>
      <c r="J495" s="272"/>
    </row>
    <row r="496" spans="1:10" s="263" customFormat="1" ht="16.5" customHeight="1">
      <c r="A496" s="212" t="s">
        <v>560</v>
      </c>
      <c r="B496" s="271">
        <v>9204</v>
      </c>
      <c r="C496" s="272"/>
      <c r="D496" s="272"/>
      <c r="E496" s="272"/>
      <c r="F496" s="272"/>
      <c r="G496" s="272"/>
      <c r="H496" s="272"/>
      <c r="I496" s="272"/>
      <c r="J496" s="272"/>
    </row>
    <row r="497" spans="1:10" s="263" customFormat="1" ht="16.5" customHeight="1">
      <c r="A497" s="212" t="s">
        <v>561</v>
      </c>
      <c r="B497" s="271">
        <v>1057</v>
      </c>
      <c r="C497" s="272"/>
      <c r="D497" s="272"/>
      <c r="E497" s="272"/>
      <c r="F497" s="272"/>
      <c r="G497" s="272"/>
      <c r="H497" s="272"/>
      <c r="I497" s="272"/>
      <c r="J497" s="272"/>
    </row>
    <row r="498" spans="1:10" s="263" customFormat="1" ht="16.5" customHeight="1">
      <c r="A498" s="212" t="s">
        <v>104</v>
      </c>
      <c r="B498" s="271">
        <v>504</v>
      </c>
      <c r="C498" s="272"/>
      <c r="D498" s="272"/>
      <c r="E498" s="272"/>
      <c r="F498" s="272"/>
      <c r="G498" s="272"/>
      <c r="H498" s="272"/>
      <c r="I498" s="272"/>
      <c r="J498" s="272"/>
    </row>
    <row r="499" spans="1:10" s="263" customFormat="1" ht="16.5" customHeight="1">
      <c r="A499" s="212" t="s">
        <v>562</v>
      </c>
      <c r="B499" s="271">
        <v>192</v>
      </c>
      <c r="C499" s="272"/>
      <c r="D499" s="272"/>
      <c r="E499" s="272"/>
      <c r="F499" s="272"/>
      <c r="G499" s="272"/>
      <c r="H499" s="272"/>
      <c r="I499" s="272"/>
      <c r="J499" s="272"/>
    </row>
    <row r="500" spans="1:10" s="263" customFormat="1" ht="16.5" customHeight="1">
      <c r="A500" s="212" t="s">
        <v>563</v>
      </c>
      <c r="B500" s="271">
        <v>192</v>
      </c>
      <c r="C500" s="272"/>
      <c r="D500" s="272"/>
      <c r="E500" s="272"/>
      <c r="F500" s="272"/>
      <c r="G500" s="272"/>
      <c r="H500" s="272"/>
      <c r="I500" s="272"/>
      <c r="J500" s="272"/>
    </row>
    <row r="501" spans="1:10" s="263" customFormat="1" ht="16.5" customHeight="1">
      <c r="A501" s="212" t="s">
        <v>564</v>
      </c>
      <c r="B501" s="271">
        <v>312</v>
      </c>
      <c r="C501" s="272"/>
      <c r="D501" s="272"/>
      <c r="E501" s="272"/>
      <c r="F501" s="272"/>
      <c r="G501" s="272"/>
      <c r="H501" s="272"/>
      <c r="I501" s="272"/>
      <c r="J501" s="272"/>
    </row>
    <row r="502" spans="1:10" s="263" customFormat="1" ht="16.5" customHeight="1">
      <c r="A502" s="212" t="s">
        <v>565</v>
      </c>
      <c r="B502" s="271">
        <v>312</v>
      </c>
      <c r="C502" s="272"/>
      <c r="D502" s="272"/>
      <c r="E502" s="272"/>
      <c r="F502" s="272"/>
      <c r="G502" s="272"/>
      <c r="H502" s="272"/>
      <c r="I502" s="272"/>
      <c r="J502" s="272"/>
    </row>
    <row r="503" spans="1:10" s="263" customFormat="1" ht="16.5" customHeight="1">
      <c r="A503" s="212" t="s">
        <v>106</v>
      </c>
      <c r="B503" s="271">
        <v>5328</v>
      </c>
      <c r="C503" s="272"/>
      <c r="D503" s="272"/>
      <c r="E503" s="272"/>
      <c r="F503" s="272"/>
      <c r="G503" s="272"/>
      <c r="H503" s="272"/>
      <c r="I503" s="272"/>
      <c r="J503" s="272"/>
    </row>
    <row r="504" spans="1:10" s="263" customFormat="1" ht="16.5" customHeight="1">
      <c r="A504" s="212" t="s">
        <v>566</v>
      </c>
      <c r="B504" s="271">
        <v>1213</v>
      </c>
      <c r="C504" s="272"/>
      <c r="D504" s="272"/>
      <c r="E504" s="272"/>
      <c r="F504" s="272"/>
      <c r="G504" s="272"/>
      <c r="H504" s="272"/>
      <c r="I504" s="272"/>
      <c r="J504" s="272"/>
    </row>
    <row r="505" spans="1:10" s="263" customFormat="1" ht="16.5" customHeight="1">
      <c r="A505" s="212" t="s">
        <v>141</v>
      </c>
      <c r="B505" s="271">
        <v>900</v>
      </c>
      <c r="C505" s="272"/>
      <c r="D505" s="272"/>
      <c r="E505" s="272"/>
      <c r="F505" s="272"/>
      <c r="G505" s="272"/>
      <c r="H505" s="272"/>
      <c r="I505" s="272"/>
      <c r="J505" s="272"/>
    </row>
    <row r="506" spans="1:10" s="263" customFormat="1" ht="16.5" customHeight="1">
      <c r="A506" s="212" t="s">
        <v>142</v>
      </c>
      <c r="B506" s="271">
        <v>133</v>
      </c>
      <c r="C506" s="272"/>
      <c r="D506" s="272"/>
      <c r="E506" s="272"/>
      <c r="F506" s="272"/>
      <c r="G506" s="272"/>
      <c r="H506" s="272"/>
      <c r="I506" s="272"/>
      <c r="J506" s="272"/>
    </row>
    <row r="507" spans="1:10" s="263" customFormat="1" ht="16.5" customHeight="1">
      <c r="A507" s="212" t="s">
        <v>567</v>
      </c>
      <c r="B507" s="271">
        <v>127</v>
      </c>
      <c r="C507" s="272"/>
      <c r="D507" s="272"/>
      <c r="E507" s="272"/>
      <c r="F507" s="272"/>
      <c r="G507" s="272"/>
      <c r="H507" s="272"/>
      <c r="I507" s="272"/>
      <c r="J507" s="272"/>
    </row>
    <row r="508" spans="1:10" s="263" customFormat="1" ht="16.5" customHeight="1">
      <c r="A508" s="212" t="s">
        <v>569</v>
      </c>
      <c r="B508" s="271">
        <v>51</v>
      </c>
      <c r="C508" s="272"/>
      <c r="D508" s="272"/>
      <c r="E508" s="272"/>
      <c r="F508" s="272"/>
      <c r="G508" s="272"/>
      <c r="H508" s="272"/>
      <c r="I508" s="272"/>
      <c r="J508" s="272"/>
    </row>
    <row r="509" spans="1:10" s="263" customFormat="1" ht="16.5" customHeight="1">
      <c r="A509" s="212" t="s">
        <v>147</v>
      </c>
      <c r="B509" s="271">
        <v>2</v>
      </c>
      <c r="C509" s="272"/>
      <c r="D509" s="272"/>
      <c r="E509" s="272"/>
      <c r="F509" s="272"/>
      <c r="G509" s="272"/>
      <c r="H509" s="272"/>
      <c r="I509" s="272"/>
      <c r="J509" s="272"/>
    </row>
    <row r="510" spans="1:10" s="263" customFormat="1" ht="16.5" customHeight="1">
      <c r="A510" s="212" t="s">
        <v>570</v>
      </c>
      <c r="B510" s="271">
        <v>3009</v>
      </c>
      <c r="C510" s="272"/>
      <c r="D510" s="272"/>
      <c r="E510" s="272"/>
      <c r="F510" s="272"/>
      <c r="G510" s="272"/>
      <c r="H510" s="272"/>
      <c r="I510" s="272"/>
      <c r="J510" s="272"/>
    </row>
    <row r="511" spans="1:10" s="263" customFormat="1" ht="16.5" customHeight="1">
      <c r="A511" s="212" t="s">
        <v>571</v>
      </c>
      <c r="B511" s="271">
        <v>3009</v>
      </c>
      <c r="C511" s="272"/>
      <c r="D511" s="272"/>
      <c r="E511" s="272"/>
      <c r="F511" s="272"/>
      <c r="G511" s="272"/>
      <c r="H511" s="272"/>
      <c r="I511" s="272"/>
      <c r="J511" s="272"/>
    </row>
    <row r="512" spans="1:10" s="263" customFormat="1" ht="16.5" customHeight="1">
      <c r="A512" s="212" t="s">
        <v>573</v>
      </c>
      <c r="B512" s="271">
        <v>94</v>
      </c>
      <c r="C512" s="272"/>
      <c r="D512" s="272"/>
      <c r="E512" s="272"/>
      <c r="F512" s="272"/>
      <c r="G512" s="272"/>
      <c r="H512" s="272"/>
      <c r="I512" s="272"/>
      <c r="J512" s="272"/>
    </row>
    <row r="513" spans="1:10" s="263" customFormat="1" ht="16.5" customHeight="1">
      <c r="A513" s="212" t="s">
        <v>574</v>
      </c>
      <c r="B513" s="271">
        <v>94</v>
      </c>
      <c r="C513" s="272"/>
      <c r="D513" s="272"/>
      <c r="E513" s="272"/>
      <c r="F513" s="272"/>
      <c r="G513" s="272"/>
      <c r="H513" s="272"/>
      <c r="I513" s="272"/>
      <c r="J513" s="272"/>
    </row>
    <row r="514" spans="1:10" s="263" customFormat="1" ht="16.5" customHeight="1">
      <c r="A514" s="212" t="s">
        <v>575</v>
      </c>
      <c r="B514" s="271">
        <v>1012</v>
      </c>
      <c r="C514" s="272"/>
      <c r="D514" s="272"/>
      <c r="E514" s="272"/>
      <c r="F514" s="272"/>
      <c r="G514" s="272"/>
      <c r="H514" s="272"/>
      <c r="I514" s="272"/>
      <c r="J514" s="272"/>
    </row>
    <row r="515" spans="1:10" s="263" customFormat="1" ht="16.5" customHeight="1">
      <c r="A515" s="212" t="s">
        <v>576</v>
      </c>
      <c r="B515" s="271">
        <v>1012</v>
      </c>
      <c r="C515" s="272"/>
      <c r="D515" s="272"/>
      <c r="E515" s="272"/>
      <c r="F515" s="272"/>
      <c r="G515" s="272"/>
      <c r="H515" s="272"/>
      <c r="I515" s="272"/>
      <c r="J515" s="272"/>
    </row>
    <row r="516" spans="1:10" s="263" customFormat="1" ht="16.5" customHeight="1">
      <c r="A516" s="212" t="s">
        <v>583</v>
      </c>
      <c r="B516" s="271">
        <v>4843</v>
      </c>
      <c r="C516" s="272"/>
      <c r="D516" s="272"/>
      <c r="E516" s="272"/>
      <c r="F516" s="272"/>
      <c r="G516" s="272"/>
      <c r="H516" s="272"/>
      <c r="I516" s="272"/>
      <c r="J516" s="272"/>
    </row>
    <row r="517" spans="1:10" s="263" customFormat="1" ht="16.5" customHeight="1">
      <c r="A517" s="212" t="s">
        <v>584</v>
      </c>
      <c r="B517" s="271">
        <v>4843</v>
      </c>
      <c r="C517" s="272"/>
      <c r="D517" s="272"/>
      <c r="E517" s="272"/>
      <c r="F517" s="272"/>
      <c r="G517" s="272"/>
      <c r="H517" s="272"/>
      <c r="I517" s="272"/>
      <c r="J517" s="272"/>
    </row>
    <row r="518" spans="1:10" s="263" customFormat="1" ht="16.5" customHeight="1">
      <c r="A518" s="212" t="s">
        <v>585</v>
      </c>
      <c r="B518" s="271">
        <v>4843</v>
      </c>
      <c r="C518" s="272"/>
      <c r="D518" s="272"/>
      <c r="E518" s="272"/>
      <c r="F518" s="272"/>
      <c r="G518" s="272"/>
      <c r="H518" s="272"/>
      <c r="I518" s="272"/>
      <c r="J518" s="272"/>
    </row>
    <row r="519" spans="1:10" s="263" customFormat="1" ht="16.5" customHeight="1">
      <c r="A519" s="212" t="s">
        <v>586</v>
      </c>
      <c r="B519" s="271">
        <v>17665</v>
      </c>
      <c r="C519" s="272"/>
      <c r="D519" s="272"/>
      <c r="E519" s="272"/>
      <c r="F519" s="272"/>
      <c r="G519" s="272"/>
      <c r="H519" s="272"/>
      <c r="I519" s="272"/>
      <c r="J519" s="272"/>
    </row>
    <row r="520" spans="1:10" s="263" customFormat="1" ht="16.5" customHeight="1">
      <c r="A520" s="212" t="s">
        <v>587</v>
      </c>
      <c r="B520" s="271">
        <v>17665</v>
      </c>
      <c r="C520" s="272"/>
      <c r="D520" s="272"/>
      <c r="E520" s="272"/>
      <c r="F520" s="272"/>
      <c r="G520" s="272"/>
      <c r="H520" s="272"/>
      <c r="I520" s="272"/>
      <c r="J520" s="272"/>
    </row>
    <row r="521" spans="1:10" s="263" customFormat="1" ht="16.5" customHeight="1">
      <c r="A521" s="212" t="s">
        <v>588</v>
      </c>
      <c r="B521" s="271">
        <v>17660</v>
      </c>
      <c r="C521" s="272"/>
      <c r="D521" s="272"/>
      <c r="E521" s="272"/>
      <c r="F521" s="272"/>
      <c r="G521" s="272"/>
      <c r="H521" s="272"/>
      <c r="I521" s="272"/>
      <c r="J521" s="272"/>
    </row>
    <row r="522" spans="1:10" s="263" customFormat="1" ht="16.5" customHeight="1">
      <c r="A522" s="212" t="s">
        <v>589</v>
      </c>
      <c r="B522" s="271">
        <v>5</v>
      </c>
      <c r="C522" s="272"/>
      <c r="D522" s="272"/>
      <c r="E522" s="272"/>
      <c r="F522" s="272"/>
      <c r="G522" s="272"/>
      <c r="H522" s="272"/>
      <c r="I522" s="272"/>
      <c r="J522" s="272"/>
    </row>
    <row r="523" spans="1:10" s="263" customFormat="1" ht="16.5" customHeight="1">
      <c r="A523" s="212" t="s">
        <v>590</v>
      </c>
      <c r="B523" s="271">
        <v>10</v>
      </c>
      <c r="C523" s="272"/>
      <c r="D523" s="272"/>
      <c r="E523" s="272"/>
      <c r="F523" s="272"/>
      <c r="G523" s="272"/>
      <c r="H523" s="272"/>
      <c r="I523" s="272"/>
      <c r="J523" s="272"/>
    </row>
    <row r="524" spans="1:10" s="263" customFormat="1" ht="16.5" customHeight="1">
      <c r="A524" s="212" t="s">
        <v>591</v>
      </c>
      <c r="B524" s="271">
        <v>10</v>
      </c>
      <c r="C524" s="272"/>
      <c r="D524" s="272"/>
      <c r="E524" s="272"/>
      <c r="F524" s="272"/>
      <c r="G524" s="272"/>
      <c r="H524" s="272"/>
      <c r="I524" s="272"/>
      <c r="J524" s="272"/>
    </row>
    <row r="525" spans="1:10" ht="36.75" customHeight="1">
      <c r="A525" s="471" t="s">
        <v>592</v>
      </c>
      <c r="B525" s="472"/>
      <c r="C525" s="131"/>
      <c r="D525" s="131"/>
      <c r="E525" s="131"/>
      <c r="F525" s="131"/>
      <c r="G525" s="131"/>
      <c r="H525" s="131"/>
      <c r="I525" s="131"/>
      <c r="J525" s="131"/>
    </row>
    <row r="527" spans="1:10" ht="21.95" customHeight="1">
      <c r="B527" s="264" t="s">
        <v>593</v>
      </c>
    </row>
  </sheetData>
  <autoFilter ref="A5:J525"/>
  <mergeCells count="4">
    <mergeCell ref="A1:B1"/>
    <mergeCell ref="A2:B2"/>
    <mergeCell ref="A4:B4"/>
    <mergeCell ref="A525:B525"/>
  </mergeCells>
  <phoneticPr fontId="81" type="noConversion"/>
  <printOptions horizontalCentered="1"/>
  <pageMargins left="0.23622047244094499" right="0.23622047244094499" top="0.511811023622047" bottom="0.43307086614173201" header="0.31496062992126" footer="0.15748031496063"/>
  <pageSetup paperSize="9" orientation="portrait"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02"/>
  <sheetViews>
    <sheetView showZeros="0" workbookViewId="0">
      <selection activeCell="E51" sqref="E51"/>
    </sheetView>
  </sheetViews>
  <sheetFormatPr defaultColWidth="9" defaultRowHeight="14.25"/>
  <cols>
    <col min="1" max="1" width="44.25" style="120" bestFit="1" customWidth="1"/>
    <col min="2" max="2" width="12.875" style="120" customWidth="1"/>
    <col min="3" max="3" width="31.25" style="121" customWidth="1"/>
    <col min="4" max="4" width="12.875" style="121" customWidth="1"/>
    <col min="5" max="16384" width="9" style="121"/>
  </cols>
  <sheetData>
    <row r="1" spans="1:6" ht="20.25" customHeight="1">
      <c r="A1" s="462" t="s">
        <v>594</v>
      </c>
      <c r="B1" s="462"/>
      <c r="C1" s="462"/>
      <c r="D1" s="462"/>
    </row>
    <row r="2" spans="1:6" ht="38.25" customHeight="1">
      <c r="A2" s="467" t="s">
        <v>595</v>
      </c>
      <c r="B2" s="467"/>
      <c r="C2" s="467"/>
      <c r="D2" s="467"/>
    </row>
    <row r="3" spans="1:6" ht="20.25" customHeight="1">
      <c r="A3" s="258"/>
      <c r="B3" s="258"/>
      <c r="D3" s="122" t="s">
        <v>2</v>
      </c>
    </row>
    <row r="4" spans="1:6" ht="24" customHeight="1">
      <c r="A4" s="115" t="s">
        <v>596</v>
      </c>
      <c r="B4" s="115" t="s">
        <v>4</v>
      </c>
      <c r="C4" s="115" t="s">
        <v>138</v>
      </c>
      <c r="D4" s="115" t="s">
        <v>4</v>
      </c>
    </row>
    <row r="5" spans="1:6" ht="19.5" customHeight="1">
      <c r="A5" s="123" t="s">
        <v>597</v>
      </c>
      <c r="B5" s="259">
        <f>SUM(B6,B28)</f>
        <v>322854</v>
      </c>
      <c r="C5" s="123" t="s">
        <v>598</v>
      </c>
      <c r="D5" s="259">
        <f>SUM(D6,D10)</f>
        <v>87748.910730000003</v>
      </c>
    </row>
    <row r="6" spans="1:6" ht="19.5" customHeight="1">
      <c r="A6" s="125" t="s">
        <v>599</v>
      </c>
      <c r="B6" s="260">
        <f>SUM(B7:B27)</f>
        <v>222491</v>
      </c>
      <c r="C6" s="125" t="s">
        <v>600</v>
      </c>
      <c r="D6" s="260">
        <f>SUM(D7:D9)</f>
        <v>53782</v>
      </c>
    </row>
    <row r="7" spans="1:6" ht="17.25" customHeight="1">
      <c r="A7" s="125" t="s">
        <v>601</v>
      </c>
      <c r="B7" s="260">
        <v>4110</v>
      </c>
      <c r="C7" s="126" t="s">
        <v>1164</v>
      </c>
      <c r="D7" s="260">
        <v>41250</v>
      </c>
      <c r="F7" s="261"/>
    </row>
    <row r="8" spans="1:6" ht="17.25" customHeight="1">
      <c r="A8" s="125" t="s">
        <v>602</v>
      </c>
      <c r="B8" s="260">
        <v>11042</v>
      </c>
      <c r="C8" s="125" t="s">
        <v>1165</v>
      </c>
      <c r="D8" s="260">
        <v>49</v>
      </c>
      <c r="F8" s="261"/>
    </row>
    <row r="9" spans="1:6" ht="17.25" customHeight="1">
      <c r="A9" s="125" t="s">
        <v>603</v>
      </c>
      <c r="B9" s="260">
        <v>884</v>
      </c>
      <c r="C9" s="125" t="s">
        <v>1166</v>
      </c>
      <c r="D9" s="260">
        <v>12483</v>
      </c>
      <c r="F9" s="261"/>
    </row>
    <row r="10" spans="1:6" ht="17.25" customHeight="1">
      <c r="A10" s="125" t="s">
        <v>604</v>
      </c>
      <c r="B10" s="260">
        <v>16128</v>
      </c>
      <c r="C10" s="125" t="s">
        <v>605</v>
      </c>
      <c r="D10" s="260">
        <f>SUM(D11:D22)</f>
        <v>33966.910730000003</v>
      </c>
      <c r="F10" s="261"/>
    </row>
    <row r="11" spans="1:6" ht="17.25" customHeight="1">
      <c r="A11" s="125" t="s">
        <v>606</v>
      </c>
      <c r="B11" s="260">
        <v>303</v>
      </c>
      <c r="C11" s="125" t="s">
        <v>1167</v>
      </c>
      <c r="D11" s="260">
        <v>603.62202400000001</v>
      </c>
      <c r="F11" s="261"/>
    </row>
    <row r="12" spans="1:6" ht="17.25" customHeight="1">
      <c r="A12" s="125" t="s">
        <v>607</v>
      </c>
      <c r="B12" s="260">
        <v>19093</v>
      </c>
      <c r="C12" s="125" t="s">
        <v>1168</v>
      </c>
      <c r="D12" s="260">
        <v>9364.5203999999994</v>
      </c>
      <c r="F12" s="261"/>
    </row>
    <row r="13" spans="1:6" ht="17.25" customHeight="1">
      <c r="A13" s="125" t="s">
        <v>608</v>
      </c>
      <c r="B13" s="260">
        <v>17670</v>
      </c>
      <c r="C13" s="125" t="s">
        <v>1169</v>
      </c>
      <c r="D13" s="260">
        <v>1413.2663600000001</v>
      </c>
      <c r="F13" s="261"/>
    </row>
    <row r="14" spans="1:6" ht="17.25" customHeight="1">
      <c r="A14" s="125" t="s">
        <v>609</v>
      </c>
      <c r="B14" s="260">
        <v>46562</v>
      </c>
      <c r="C14" s="125" t="s">
        <v>1170</v>
      </c>
      <c r="D14" s="260">
        <v>445</v>
      </c>
      <c r="F14" s="261"/>
    </row>
    <row r="15" spans="1:6" ht="17.25" customHeight="1">
      <c r="A15" s="125" t="s">
        <v>610</v>
      </c>
      <c r="B15" s="260">
        <v>3000</v>
      </c>
      <c r="C15" s="125" t="s">
        <v>1171</v>
      </c>
      <c r="D15" s="260">
        <v>10646.243746</v>
      </c>
      <c r="F15" s="261"/>
    </row>
    <row r="16" spans="1:6" ht="17.25" customHeight="1">
      <c r="A16" s="125" t="s">
        <v>611</v>
      </c>
      <c r="B16" s="260">
        <v>2903</v>
      </c>
      <c r="C16" s="125" t="s">
        <v>1172</v>
      </c>
      <c r="D16" s="260">
        <v>5330.8537999999999</v>
      </c>
      <c r="F16" s="261"/>
    </row>
    <row r="17" spans="1:6" ht="17.25" customHeight="1">
      <c r="A17" s="125" t="s">
        <v>612</v>
      </c>
      <c r="B17" s="260">
        <v>13059</v>
      </c>
      <c r="C17" s="125" t="s">
        <v>1173</v>
      </c>
      <c r="D17" s="260">
        <v>2400.6444000000001</v>
      </c>
      <c r="F17" s="261"/>
    </row>
    <row r="18" spans="1:6" ht="17.25" customHeight="1">
      <c r="A18" s="125" t="s">
        <v>613</v>
      </c>
      <c r="B18" s="260">
        <v>1354</v>
      </c>
      <c r="C18" s="125" t="s">
        <v>1174</v>
      </c>
      <c r="D18" s="260">
        <v>91.76</v>
      </c>
      <c r="F18" s="261"/>
    </row>
    <row r="19" spans="1:6" ht="17.25" customHeight="1">
      <c r="A19" s="125" t="s">
        <v>614</v>
      </c>
      <c r="B19" s="260">
        <v>2595</v>
      </c>
      <c r="C19" s="125" t="s">
        <v>1175</v>
      </c>
      <c r="D19" s="260">
        <v>43</v>
      </c>
      <c r="F19" s="261"/>
    </row>
    <row r="20" spans="1:6" ht="17.25" customHeight="1">
      <c r="A20" s="125" t="s">
        <v>615</v>
      </c>
      <c r="B20" s="260">
        <v>16519</v>
      </c>
      <c r="C20" s="125" t="s">
        <v>1176</v>
      </c>
      <c r="D20" s="260">
        <v>1644</v>
      </c>
      <c r="F20" s="261"/>
    </row>
    <row r="21" spans="1:6" ht="17.25" customHeight="1">
      <c r="A21" s="125" t="s">
        <v>616</v>
      </c>
      <c r="B21" s="260">
        <v>453</v>
      </c>
      <c r="C21" s="125" t="s">
        <v>1177</v>
      </c>
      <c r="D21" s="260">
        <v>16</v>
      </c>
      <c r="F21" s="261"/>
    </row>
    <row r="22" spans="1:6" ht="17.25" customHeight="1">
      <c r="A22" s="125" t="s">
        <v>617</v>
      </c>
      <c r="B22" s="260">
        <v>15837</v>
      </c>
      <c r="C22" s="125" t="s">
        <v>1178</v>
      </c>
      <c r="D22" s="260">
        <v>1968</v>
      </c>
      <c r="F22" s="261"/>
    </row>
    <row r="23" spans="1:6" ht="17.25" customHeight="1">
      <c r="A23" s="125" t="s">
        <v>618</v>
      </c>
      <c r="B23" s="260">
        <v>33719</v>
      </c>
      <c r="C23" s="125"/>
      <c r="D23" s="128"/>
      <c r="F23" s="261"/>
    </row>
    <row r="24" spans="1:6" ht="17.25" customHeight="1">
      <c r="A24" s="125" t="s">
        <v>619</v>
      </c>
      <c r="B24" s="260">
        <v>672</v>
      </c>
      <c r="C24" s="128"/>
      <c r="D24" s="128"/>
      <c r="F24" s="261"/>
    </row>
    <row r="25" spans="1:6" ht="17.25" customHeight="1">
      <c r="A25" s="125" t="s">
        <v>620</v>
      </c>
      <c r="B25" s="260">
        <v>9696</v>
      </c>
      <c r="C25" s="128"/>
      <c r="D25" s="128"/>
      <c r="F25" s="261"/>
    </row>
    <row r="26" spans="1:6" ht="17.25" customHeight="1">
      <c r="A26" s="125" t="s">
        <v>621</v>
      </c>
      <c r="B26" s="260">
        <v>4401</v>
      </c>
      <c r="C26" s="128"/>
      <c r="D26" s="128"/>
      <c r="F26" s="261"/>
    </row>
    <row r="27" spans="1:6" ht="17.25" customHeight="1">
      <c r="A27" s="125" t="s">
        <v>622</v>
      </c>
      <c r="B27" s="260">
        <v>2491</v>
      </c>
      <c r="C27" s="128"/>
      <c r="D27" s="128"/>
      <c r="F27" s="261"/>
    </row>
    <row r="28" spans="1:6" ht="17.25" customHeight="1">
      <c r="A28" s="125" t="s">
        <v>623</v>
      </c>
      <c r="B28" s="260">
        <f>SUM(B29:B48)</f>
        <v>100363</v>
      </c>
      <c r="C28" s="128"/>
      <c r="D28" s="128"/>
      <c r="F28" s="261"/>
    </row>
    <row r="29" spans="1:6" ht="17.25" customHeight="1">
      <c r="A29" s="125" t="s">
        <v>624</v>
      </c>
      <c r="B29" s="260">
        <v>42</v>
      </c>
      <c r="C29" s="128"/>
      <c r="D29" s="128"/>
      <c r="F29" s="261"/>
    </row>
    <row r="30" spans="1:6" ht="17.25" customHeight="1">
      <c r="A30" s="125" t="s">
        <v>625</v>
      </c>
      <c r="B30" s="260">
        <v>115</v>
      </c>
      <c r="C30" s="125"/>
      <c r="D30" s="128"/>
      <c r="F30" s="261"/>
    </row>
    <row r="31" spans="1:6" ht="17.25" customHeight="1">
      <c r="A31" s="125" t="s">
        <v>626</v>
      </c>
      <c r="B31" s="260">
        <v>2800</v>
      </c>
      <c r="C31" s="125"/>
      <c r="D31" s="128"/>
      <c r="F31" s="261"/>
    </row>
    <row r="32" spans="1:6" ht="17.25" customHeight="1">
      <c r="A32" s="125" t="s">
        <v>627</v>
      </c>
      <c r="B32" s="260">
        <v>1092</v>
      </c>
      <c r="C32" s="125"/>
      <c r="D32" s="260"/>
      <c r="F32" s="261"/>
    </row>
    <row r="33" spans="1:6" ht="17.25" customHeight="1">
      <c r="A33" s="125" t="s">
        <v>628</v>
      </c>
      <c r="B33" s="260">
        <v>3565</v>
      </c>
      <c r="C33" s="125"/>
      <c r="D33" s="260"/>
      <c r="F33" s="261"/>
    </row>
    <row r="34" spans="1:6" ht="17.25" customHeight="1">
      <c r="A34" s="125" t="s">
        <v>629</v>
      </c>
      <c r="B34" s="260">
        <v>1260</v>
      </c>
      <c r="C34" s="125"/>
      <c r="D34" s="260"/>
      <c r="F34" s="261"/>
    </row>
    <row r="35" spans="1:6" ht="17.25" customHeight="1">
      <c r="A35" s="125" t="s">
        <v>630</v>
      </c>
      <c r="B35" s="260">
        <v>328</v>
      </c>
      <c r="C35" s="125"/>
      <c r="D35" s="260"/>
      <c r="F35" s="261"/>
    </row>
    <row r="36" spans="1:6" ht="17.25" customHeight="1">
      <c r="A36" s="125" t="s">
        <v>631</v>
      </c>
      <c r="B36" s="260">
        <v>5988</v>
      </c>
      <c r="C36" s="125"/>
      <c r="D36" s="260"/>
      <c r="F36" s="261"/>
    </row>
    <row r="37" spans="1:6" ht="17.25" customHeight="1">
      <c r="A37" s="125" t="s">
        <v>632</v>
      </c>
      <c r="B37" s="260">
        <v>7629</v>
      </c>
      <c r="C37" s="125"/>
      <c r="D37" s="260"/>
      <c r="F37" s="261"/>
    </row>
    <row r="38" spans="1:6" ht="17.25" customHeight="1">
      <c r="A38" s="125" t="s">
        <v>633</v>
      </c>
      <c r="B38" s="260">
        <v>841</v>
      </c>
      <c r="C38" s="125"/>
      <c r="D38" s="260"/>
      <c r="F38" s="261"/>
    </row>
    <row r="39" spans="1:6" ht="17.25" customHeight="1">
      <c r="A39" s="125" t="s">
        <v>634</v>
      </c>
      <c r="B39" s="260">
        <v>12156</v>
      </c>
      <c r="C39" s="125"/>
      <c r="D39" s="260"/>
      <c r="F39" s="261"/>
    </row>
    <row r="40" spans="1:6" ht="17.25" customHeight="1">
      <c r="A40" s="125" t="s">
        <v>635</v>
      </c>
      <c r="B40" s="260">
        <v>18146</v>
      </c>
      <c r="C40" s="125"/>
      <c r="D40" s="260"/>
    </row>
    <row r="41" spans="1:6" ht="17.25" customHeight="1">
      <c r="A41" s="125" t="s">
        <v>636</v>
      </c>
      <c r="B41" s="260">
        <v>2352</v>
      </c>
      <c r="C41" s="125"/>
      <c r="D41" s="260"/>
    </row>
    <row r="42" spans="1:6" ht="17.25" customHeight="1">
      <c r="A42" s="125" t="s">
        <v>637</v>
      </c>
      <c r="B42" s="260">
        <v>1450</v>
      </c>
      <c r="C42" s="125"/>
      <c r="D42" s="260"/>
    </row>
    <row r="43" spans="1:6" ht="17.25" customHeight="1">
      <c r="A43" s="125" t="s">
        <v>638</v>
      </c>
      <c r="B43" s="260">
        <v>5324</v>
      </c>
      <c r="C43" s="125"/>
      <c r="D43" s="260"/>
    </row>
    <row r="44" spans="1:6" ht="17.25" customHeight="1">
      <c r="A44" s="125" t="s">
        <v>639</v>
      </c>
      <c r="B44" s="260">
        <v>17956</v>
      </c>
      <c r="C44" s="125"/>
      <c r="D44" s="260"/>
    </row>
    <row r="45" spans="1:6" ht="17.25" customHeight="1">
      <c r="A45" s="125" t="s">
        <v>640</v>
      </c>
      <c r="B45" s="260">
        <v>11796</v>
      </c>
      <c r="C45" s="125"/>
      <c r="D45" s="260"/>
    </row>
    <row r="46" spans="1:6" ht="17.25" customHeight="1">
      <c r="A46" s="125" t="s">
        <v>641</v>
      </c>
      <c r="B46" s="260">
        <v>192</v>
      </c>
      <c r="C46" s="125"/>
      <c r="D46" s="260"/>
    </row>
    <row r="47" spans="1:6" ht="17.25" customHeight="1">
      <c r="A47" s="125" t="s">
        <v>642</v>
      </c>
      <c r="B47" s="260">
        <v>2528</v>
      </c>
      <c r="C47" s="125"/>
      <c r="D47" s="260"/>
    </row>
    <row r="48" spans="1:6" ht="17.25" customHeight="1">
      <c r="A48" s="125" t="s">
        <v>113</v>
      </c>
      <c r="B48" s="260">
        <v>4803</v>
      </c>
      <c r="C48" s="125"/>
      <c r="D48" s="260"/>
    </row>
    <row r="49" spans="1:4" ht="17.25" customHeight="1">
      <c r="A49" s="473" t="s">
        <v>643</v>
      </c>
      <c r="B49" s="473"/>
      <c r="C49" s="473"/>
      <c r="D49" s="473"/>
    </row>
    <row r="50" spans="1:4" ht="20.100000000000001" customHeight="1">
      <c r="C50" s="262"/>
      <c r="D50" s="262"/>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sheetData>
  <mergeCells count="3">
    <mergeCell ref="A1:D1"/>
    <mergeCell ref="A2:D2"/>
    <mergeCell ref="A49:D49"/>
  </mergeCells>
  <phoneticPr fontId="81" type="noConversion"/>
  <printOptions horizontalCentered="1"/>
  <pageMargins left="0.15748031496062992" right="0.15748031496062992" top="0.51181102362204722" bottom="0.55118110236220474" header="0.31496062992125984" footer="0.31496062992125984"/>
  <pageSetup paperSize="9" scale="85" orientation="portrait" blackAndWhite="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zoomScaleNormal="100" workbookViewId="0">
      <selection activeCell="H9" sqref="H9"/>
    </sheetView>
  </sheetViews>
  <sheetFormatPr defaultColWidth="9" defaultRowHeight="13.5"/>
  <cols>
    <col min="1" max="1" width="18.625" style="114" customWidth="1"/>
    <col min="2" max="2" width="18.125" style="114" customWidth="1"/>
    <col min="3" max="4" width="19.25" style="114" customWidth="1"/>
    <col min="5" max="16384" width="9" style="114"/>
  </cols>
  <sheetData>
    <row r="1" spans="1:4" ht="18.75">
      <c r="A1" s="462" t="s">
        <v>644</v>
      </c>
      <c r="B1" s="462"/>
      <c r="C1" s="462"/>
      <c r="D1" s="462"/>
    </row>
    <row r="2" spans="1:4" ht="25.5" customHeight="1">
      <c r="A2" s="467" t="s">
        <v>645</v>
      </c>
      <c r="B2" s="467"/>
      <c r="C2" s="467"/>
      <c r="D2" s="467"/>
    </row>
    <row r="3" spans="1:4" ht="20.25" customHeight="1">
      <c r="A3" s="474" t="s">
        <v>646</v>
      </c>
      <c r="B3" s="474"/>
      <c r="C3" s="474"/>
      <c r="D3" s="474"/>
    </row>
    <row r="4" spans="1:4" ht="14.25" customHeight="1">
      <c r="A4" s="104"/>
      <c r="B4" s="104"/>
      <c r="C4" s="104"/>
      <c r="D4" s="251" t="s">
        <v>2</v>
      </c>
    </row>
    <row r="5" spans="1:4" ht="32.25" customHeight="1">
      <c r="A5" s="475" t="s">
        <v>647</v>
      </c>
      <c r="B5" s="475"/>
      <c r="C5" s="257" t="s">
        <v>56</v>
      </c>
      <c r="D5" s="107" t="s">
        <v>4</v>
      </c>
    </row>
    <row r="6" spans="1:4" s="113" customFormat="1" ht="21.75" customHeight="1">
      <c r="A6" s="476" t="s">
        <v>648</v>
      </c>
      <c r="B6" s="476"/>
      <c r="C6" s="378">
        <f>SUM(C7:C23)</f>
        <v>71972.000000000015</v>
      </c>
      <c r="D6" s="378">
        <f>SUM(D7:D23)</f>
        <v>87748.748556000006</v>
      </c>
    </row>
    <row r="7" spans="1:4" s="113" customFormat="1" ht="21.75" customHeight="1">
      <c r="A7" s="477" t="s">
        <v>649</v>
      </c>
      <c r="B7" s="477"/>
      <c r="C7" s="379">
        <v>3633.7797198283001</v>
      </c>
      <c r="D7" s="379">
        <v>4372.6132040000002</v>
      </c>
    </row>
    <row r="8" spans="1:4" s="113" customFormat="1" ht="21.75" customHeight="1">
      <c r="A8" s="477" t="s">
        <v>650</v>
      </c>
      <c r="B8" s="477"/>
      <c r="C8" s="379">
        <v>3098.3507611918299</v>
      </c>
      <c r="D8" s="379">
        <v>3715.1674419999999</v>
      </c>
    </row>
    <row r="9" spans="1:4" ht="21.75" customHeight="1">
      <c r="A9" s="477" t="s">
        <v>651</v>
      </c>
      <c r="B9" s="477"/>
      <c r="C9" s="379">
        <v>4292.7919100161898</v>
      </c>
      <c r="D9" s="379">
        <v>5043.4855090000001</v>
      </c>
    </row>
    <row r="10" spans="1:4" s="113" customFormat="1" ht="21.75" customHeight="1">
      <c r="A10" s="477" t="s">
        <v>652</v>
      </c>
      <c r="B10" s="477"/>
      <c r="C10" s="379">
        <v>3510.6281881362002</v>
      </c>
      <c r="D10" s="379">
        <v>4237.1722120000004</v>
      </c>
    </row>
    <row r="11" spans="1:4" ht="21.75" customHeight="1">
      <c r="A11" s="477" t="s">
        <v>653</v>
      </c>
      <c r="B11" s="477"/>
      <c r="C11" s="379">
        <v>5229.6966093474603</v>
      </c>
      <c r="D11" s="379">
        <v>6682.1128490000001</v>
      </c>
    </row>
    <row r="12" spans="1:4" ht="21.75" customHeight="1">
      <c r="A12" s="477" t="s">
        <v>654</v>
      </c>
      <c r="B12" s="477"/>
      <c r="C12" s="379">
        <v>4918.1669191645096</v>
      </c>
      <c r="D12" s="379">
        <v>5692.1607020000001</v>
      </c>
    </row>
    <row r="13" spans="1:4" ht="21.75" customHeight="1">
      <c r="A13" s="477" t="s">
        <v>655</v>
      </c>
      <c r="B13" s="477"/>
      <c r="C13" s="379">
        <v>4773.6723445547696</v>
      </c>
      <c r="D13" s="379">
        <v>5465.7157209999996</v>
      </c>
    </row>
    <row r="14" spans="1:4" ht="21.75" customHeight="1">
      <c r="A14" s="477" t="s">
        <v>656</v>
      </c>
      <c r="B14" s="477"/>
      <c r="C14" s="379">
        <v>2713.00321239299</v>
      </c>
      <c r="D14" s="379">
        <v>3094.7249870000001</v>
      </c>
    </row>
    <row r="15" spans="1:4" ht="21.75" customHeight="1">
      <c r="A15" s="477" t="s">
        <v>657</v>
      </c>
      <c r="B15" s="477"/>
      <c r="C15" s="379">
        <v>2497.6729919797999</v>
      </c>
      <c r="D15" s="379">
        <v>2883.651222</v>
      </c>
    </row>
    <row r="16" spans="1:4" ht="21.75" customHeight="1">
      <c r="A16" s="477" t="s">
        <v>658</v>
      </c>
      <c r="B16" s="477"/>
      <c r="C16" s="379">
        <v>4102.9982445671003</v>
      </c>
      <c r="D16" s="379">
        <v>4702.420916</v>
      </c>
    </row>
    <row r="17" spans="1:4" ht="21.75" customHeight="1">
      <c r="A17" s="477" t="s">
        <v>659</v>
      </c>
      <c r="B17" s="477"/>
      <c r="C17" s="379">
        <v>3781.4136537444201</v>
      </c>
      <c r="D17" s="379">
        <v>4566.2931339999996</v>
      </c>
    </row>
    <row r="18" spans="1:4" s="113" customFormat="1" ht="21.75" customHeight="1">
      <c r="A18" s="477" t="s">
        <v>660</v>
      </c>
      <c r="B18" s="477"/>
      <c r="C18" s="379">
        <v>7995.0168967560503</v>
      </c>
      <c r="D18" s="379">
        <v>10991.130272</v>
      </c>
    </row>
    <row r="19" spans="1:4" s="113" customFormat="1" ht="21.75" customHeight="1">
      <c r="A19" s="477" t="s">
        <v>661</v>
      </c>
      <c r="B19" s="477"/>
      <c r="C19" s="379">
        <v>5312.7485763244604</v>
      </c>
      <c r="D19" s="379">
        <v>6303.3298640000003</v>
      </c>
    </row>
    <row r="20" spans="1:4" s="113" customFormat="1" ht="21.75" customHeight="1">
      <c r="A20" s="477" t="s">
        <v>662</v>
      </c>
      <c r="B20" s="477"/>
      <c r="C20" s="379">
        <v>3683.3815107133</v>
      </c>
      <c r="D20" s="379">
        <v>4302.5764060000001</v>
      </c>
    </row>
    <row r="21" spans="1:4" s="113" customFormat="1" ht="21.75" customHeight="1">
      <c r="A21" s="477" t="s">
        <v>663</v>
      </c>
      <c r="B21" s="477"/>
      <c r="C21" s="379">
        <v>3871.8898107517498</v>
      </c>
      <c r="D21" s="379">
        <v>4887.9786569999997</v>
      </c>
    </row>
    <row r="22" spans="1:4" s="113" customFormat="1" ht="21.75" customHeight="1">
      <c r="A22" s="477" t="s">
        <v>664</v>
      </c>
      <c r="B22" s="477"/>
      <c r="C22" s="379">
        <v>3412.1070423576798</v>
      </c>
      <c r="D22" s="379">
        <v>4094.259532</v>
      </c>
    </row>
    <row r="23" spans="1:4" s="113" customFormat="1" ht="21.75" customHeight="1">
      <c r="A23" s="477" t="s">
        <v>665</v>
      </c>
      <c r="B23" s="477"/>
      <c r="C23" s="379">
        <v>5144.6816081732104</v>
      </c>
      <c r="D23" s="379">
        <v>6713.955927</v>
      </c>
    </row>
  </sheetData>
  <mergeCells count="22">
    <mergeCell ref="A22:B22"/>
    <mergeCell ref="A23:B23"/>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1:D1"/>
    <mergeCell ref="A2:D2"/>
    <mergeCell ref="A3:D3"/>
    <mergeCell ref="A5:B5"/>
    <mergeCell ref="A6:B6"/>
  </mergeCells>
  <phoneticPr fontId="81" type="noConversion"/>
  <printOptions horizontalCentered="1"/>
  <pageMargins left="0.31496062992126" right="0.31496062992126" top="0.39370078740157499" bottom="0.196850393700787" header="0.31496062992126" footer="0.31496062992126"/>
  <pageSetup paperSize="9" fitToHeight="0" orientation="portrait" blackAndWhite="1" errors="blank"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6"/>
  <sheetViews>
    <sheetView showZeros="0" zoomScaleNormal="100" workbookViewId="0">
      <selection activeCell="C65" sqref="C12:C65"/>
    </sheetView>
  </sheetViews>
  <sheetFormatPr defaultColWidth="10" defaultRowHeight="13.5"/>
  <cols>
    <col min="1" max="1" width="54.5" style="249" customWidth="1"/>
    <col min="2" max="3" width="14.625" style="103" customWidth="1"/>
    <col min="4" max="4" width="10" style="103"/>
    <col min="5" max="5" width="11.125" style="103" customWidth="1"/>
    <col min="6" max="16384" width="10" style="103"/>
  </cols>
  <sheetData>
    <row r="1" spans="1:6" ht="18.75">
      <c r="A1" s="462" t="s">
        <v>666</v>
      </c>
      <c r="B1" s="462"/>
      <c r="C1" s="462"/>
    </row>
    <row r="2" spans="1:6" ht="24">
      <c r="A2" s="467" t="s">
        <v>645</v>
      </c>
      <c r="B2" s="467"/>
      <c r="C2" s="467"/>
    </row>
    <row r="3" spans="1:6">
      <c r="A3" s="474" t="s">
        <v>667</v>
      </c>
      <c r="B3" s="474"/>
      <c r="C3" s="474"/>
    </row>
    <row r="4" spans="1:6" ht="20.25" customHeight="1">
      <c r="A4" s="250"/>
      <c r="B4" s="251"/>
      <c r="C4" s="251" t="s">
        <v>2</v>
      </c>
    </row>
    <row r="5" spans="1:6" ht="24" customHeight="1">
      <c r="A5" s="106" t="s">
        <v>668</v>
      </c>
      <c r="B5" s="107" t="s">
        <v>56</v>
      </c>
      <c r="C5" s="107" t="s">
        <v>4</v>
      </c>
    </row>
    <row r="6" spans="1:6" ht="24" customHeight="1">
      <c r="A6" s="123" t="s">
        <v>648</v>
      </c>
      <c r="B6" s="252">
        <f>SUM(B7+B11)</f>
        <v>71972</v>
      </c>
      <c r="C6" s="252">
        <f>SUM(C7+C11)</f>
        <v>87749</v>
      </c>
    </row>
    <row r="7" spans="1:6" ht="18.75" customHeight="1">
      <c r="A7" s="125" t="s">
        <v>669</v>
      </c>
      <c r="B7" s="253">
        <v>49925</v>
      </c>
      <c r="C7" s="253">
        <f>SUM(C8:C10)</f>
        <v>53782</v>
      </c>
    </row>
    <row r="8" spans="1:6" ht="18.75" customHeight="1">
      <c r="A8" s="254" t="s">
        <v>670</v>
      </c>
      <c r="B8" s="253">
        <v>41250</v>
      </c>
      <c r="C8" s="253">
        <v>41250</v>
      </c>
    </row>
    <row r="9" spans="1:6" ht="18.75" customHeight="1">
      <c r="A9" s="255" t="s">
        <v>671</v>
      </c>
      <c r="B9" s="253">
        <v>10</v>
      </c>
      <c r="C9" s="253">
        <v>49</v>
      </c>
    </row>
    <row r="10" spans="1:6" ht="18.75" customHeight="1">
      <c r="A10" s="255" t="s">
        <v>672</v>
      </c>
      <c r="B10" s="253">
        <v>8665</v>
      </c>
      <c r="C10" s="253">
        <v>12483</v>
      </c>
      <c r="D10" s="256"/>
      <c r="E10" s="256"/>
    </row>
    <row r="11" spans="1:6" ht="18.75" customHeight="1">
      <c r="A11" s="125" t="s">
        <v>673</v>
      </c>
      <c r="B11" s="253">
        <f>SUM(B12:B65)</f>
        <v>22047</v>
      </c>
      <c r="C11" s="253">
        <f>SUM(C12:C65)</f>
        <v>33967</v>
      </c>
      <c r="F11" s="256"/>
    </row>
    <row r="12" spans="1:6" ht="18.75" customHeight="1">
      <c r="A12" s="254" t="s">
        <v>674</v>
      </c>
      <c r="B12" s="253">
        <v>66</v>
      </c>
      <c r="C12" s="253">
        <v>66</v>
      </c>
    </row>
    <row r="13" spans="1:6" ht="18.75" customHeight="1">
      <c r="A13" s="254" t="s">
        <v>675</v>
      </c>
      <c r="B13" s="253">
        <v>377</v>
      </c>
      <c r="C13" s="253">
        <v>377</v>
      </c>
    </row>
    <row r="14" spans="1:6" ht="18.75" customHeight="1">
      <c r="A14" s="254" t="s">
        <v>676</v>
      </c>
      <c r="B14" s="253">
        <v>98</v>
      </c>
      <c r="C14" s="253">
        <v>98</v>
      </c>
    </row>
    <row r="15" spans="1:6" ht="18.75" customHeight="1">
      <c r="A15" s="254" t="s">
        <v>677</v>
      </c>
      <c r="B15" s="253">
        <v>650</v>
      </c>
      <c r="C15" s="253">
        <f>48+12+869+77+91+14+29+12</f>
        <v>1152</v>
      </c>
    </row>
    <row r="16" spans="1:6" ht="18.75" customHeight="1">
      <c r="A16" s="254" t="s">
        <v>678</v>
      </c>
      <c r="B16" s="253">
        <v>861</v>
      </c>
      <c r="C16" s="253">
        <v>861</v>
      </c>
    </row>
    <row r="17" spans="1:3" ht="18.75" customHeight="1">
      <c r="A17" s="254" t="s">
        <v>679</v>
      </c>
      <c r="B17" s="253">
        <v>189</v>
      </c>
      <c r="C17" s="253">
        <f>79+110</f>
        <v>189</v>
      </c>
    </row>
    <row r="18" spans="1:3" ht="18.75" customHeight="1">
      <c r="A18" s="254" t="s">
        <v>680</v>
      </c>
      <c r="B18" s="253">
        <v>53</v>
      </c>
      <c r="C18" s="253">
        <v>53</v>
      </c>
    </row>
    <row r="19" spans="1:3" ht="18.75" customHeight="1">
      <c r="A19" s="254" t="s">
        <v>681</v>
      </c>
      <c r="B19" s="253">
        <v>299</v>
      </c>
      <c r="C19" s="253">
        <v>299</v>
      </c>
    </row>
    <row r="20" spans="1:3" ht="18.75" customHeight="1">
      <c r="A20" s="254" t="s">
        <v>682</v>
      </c>
      <c r="B20" s="253"/>
      <c r="C20" s="253">
        <v>445</v>
      </c>
    </row>
    <row r="21" spans="1:3" ht="18.75" customHeight="1">
      <c r="A21" s="254" t="s">
        <v>683</v>
      </c>
      <c r="B21" s="253">
        <v>305</v>
      </c>
      <c r="C21" s="253">
        <f>200+265</f>
        <v>465</v>
      </c>
    </row>
    <row r="22" spans="1:3" ht="18.75" customHeight="1">
      <c r="A22" s="254" t="s">
        <v>684</v>
      </c>
      <c r="B22" s="253">
        <v>300</v>
      </c>
      <c r="C22" s="253">
        <f>240+60</f>
        <v>300</v>
      </c>
    </row>
    <row r="23" spans="1:3" ht="18.75" customHeight="1">
      <c r="A23" s="254" t="s">
        <v>685</v>
      </c>
      <c r="B23" s="253">
        <v>50</v>
      </c>
      <c r="C23" s="253">
        <v>50</v>
      </c>
    </row>
    <row r="24" spans="1:3" ht="18.75" customHeight="1">
      <c r="A24" s="254" t="s">
        <v>686</v>
      </c>
      <c r="B24" s="253">
        <v>20</v>
      </c>
      <c r="C24" s="253">
        <f>15+5</f>
        <v>20</v>
      </c>
    </row>
    <row r="25" spans="1:3" ht="18.75" customHeight="1">
      <c r="A25" s="254" t="s">
        <v>687</v>
      </c>
      <c r="B25" s="253">
        <f>8000-1753</f>
        <v>6247</v>
      </c>
      <c r="C25" s="253">
        <v>8764</v>
      </c>
    </row>
    <row r="26" spans="1:3" ht="18.75" customHeight="1">
      <c r="A26" s="254" t="s">
        <v>688</v>
      </c>
      <c r="B26" s="253">
        <v>94</v>
      </c>
      <c r="C26" s="253">
        <v>94</v>
      </c>
    </row>
    <row r="27" spans="1:3" ht="18.75" customHeight="1">
      <c r="A27" s="254" t="s">
        <v>689</v>
      </c>
      <c r="B27" s="253">
        <v>500</v>
      </c>
      <c r="C27" s="253">
        <f>1820+500</f>
        <v>2320</v>
      </c>
    </row>
    <row r="28" spans="1:3" ht="18.75" customHeight="1">
      <c r="A28" s="254" t="s">
        <v>690</v>
      </c>
      <c r="B28" s="253">
        <v>100</v>
      </c>
      <c r="C28" s="253">
        <v>100</v>
      </c>
    </row>
    <row r="29" spans="1:3" ht="18.75" customHeight="1">
      <c r="A29" s="254" t="s">
        <v>691</v>
      </c>
      <c r="B29" s="253">
        <v>201</v>
      </c>
      <c r="C29" s="253">
        <f>80+15+106</f>
        <v>201</v>
      </c>
    </row>
    <row r="30" spans="1:3" ht="18.75" customHeight="1">
      <c r="A30" s="254" t="s">
        <v>692</v>
      </c>
      <c r="B30" s="253"/>
      <c r="C30" s="253">
        <f>472+61</f>
        <v>533</v>
      </c>
    </row>
    <row r="31" spans="1:3" ht="18.75" customHeight="1">
      <c r="A31" s="254" t="s">
        <v>693</v>
      </c>
      <c r="B31" s="253">
        <v>870</v>
      </c>
      <c r="C31" s="253">
        <v>1480</v>
      </c>
    </row>
    <row r="32" spans="1:3" ht="18.75" customHeight="1">
      <c r="A32" s="254" t="s">
        <v>694</v>
      </c>
      <c r="B32" s="253">
        <v>21</v>
      </c>
      <c r="C32" s="253">
        <v>21</v>
      </c>
    </row>
    <row r="33" spans="1:3" ht="18.75" customHeight="1">
      <c r="A33" s="254" t="s">
        <v>695</v>
      </c>
      <c r="B33" s="253">
        <v>100</v>
      </c>
      <c r="C33" s="253">
        <v>240</v>
      </c>
    </row>
    <row r="34" spans="1:3" ht="18.75" customHeight="1">
      <c r="A34" s="254" t="s">
        <v>696</v>
      </c>
      <c r="B34" s="253">
        <v>36</v>
      </c>
      <c r="C34" s="253">
        <f>11+25</f>
        <v>36</v>
      </c>
    </row>
    <row r="35" spans="1:3" ht="18.75" customHeight="1">
      <c r="A35" s="254" t="s">
        <v>697</v>
      </c>
      <c r="B35" s="253">
        <v>50</v>
      </c>
      <c r="C35" s="253">
        <v>50</v>
      </c>
    </row>
    <row r="36" spans="1:3" ht="18.75" customHeight="1">
      <c r="A36" s="254" t="s">
        <v>698</v>
      </c>
      <c r="B36" s="253">
        <v>300</v>
      </c>
      <c r="C36" s="253">
        <v>300</v>
      </c>
    </row>
    <row r="37" spans="1:3" ht="18.75" customHeight="1">
      <c r="A37" s="254" t="s">
        <v>699</v>
      </c>
      <c r="B37" s="253">
        <v>30</v>
      </c>
      <c r="C37" s="253">
        <v>30</v>
      </c>
    </row>
    <row r="38" spans="1:3" ht="18.75" customHeight="1">
      <c r="A38" s="254" t="s">
        <v>700</v>
      </c>
      <c r="B38" s="253"/>
      <c r="C38" s="253">
        <f>85+85</f>
        <v>170</v>
      </c>
    </row>
    <row r="39" spans="1:3" ht="18.75" customHeight="1">
      <c r="A39" s="254" t="s">
        <v>701</v>
      </c>
      <c r="B39" s="253">
        <v>445</v>
      </c>
      <c r="C39" s="253">
        <v>445</v>
      </c>
    </row>
    <row r="40" spans="1:3" ht="18.75" customHeight="1">
      <c r="A40" s="254" t="s">
        <v>702</v>
      </c>
      <c r="B40" s="253">
        <v>1000</v>
      </c>
      <c r="C40" s="253">
        <v>1756</v>
      </c>
    </row>
    <row r="41" spans="1:3" ht="18.75" customHeight="1">
      <c r="A41" s="254" t="s">
        <v>703</v>
      </c>
      <c r="B41" s="253">
        <v>4</v>
      </c>
      <c r="C41" s="253">
        <v>4</v>
      </c>
    </row>
    <row r="42" spans="1:3" ht="18.75" customHeight="1">
      <c r="A42" s="254" t="s">
        <v>704</v>
      </c>
      <c r="B42" s="253">
        <v>180</v>
      </c>
      <c r="C42" s="253">
        <v>180</v>
      </c>
    </row>
    <row r="43" spans="1:3" ht="18.75" customHeight="1">
      <c r="A43" s="254" t="s">
        <v>705</v>
      </c>
      <c r="B43" s="253">
        <v>400</v>
      </c>
      <c r="C43" s="253">
        <f>557+263+148</f>
        <v>968</v>
      </c>
    </row>
    <row r="44" spans="1:3" ht="18.75" customHeight="1">
      <c r="A44" s="254" t="s">
        <v>706</v>
      </c>
      <c r="B44" s="253">
        <v>50</v>
      </c>
      <c r="C44" s="253">
        <f>85+4</f>
        <v>89</v>
      </c>
    </row>
    <row r="45" spans="1:3" ht="18.75" customHeight="1">
      <c r="A45" s="254" t="s">
        <v>707</v>
      </c>
      <c r="B45" s="253">
        <v>84</v>
      </c>
      <c r="C45" s="253">
        <v>84</v>
      </c>
    </row>
    <row r="46" spans="1:3" ht="18.75" customHeight="1">
      <c r="A46" s="254" t="s">
        <v>708</v>
      </c>
      <c r="B46" s="253">
        <v>71</v>
      </c>
      <c r="C46" s="253">
        <f>27+10+24+10</f>
        <v>71</v>
      </c>
    </row>
    <row r="47" spans="1:3" ht="18.75" customHeight="1">
      <c r="A47" s="254" t="s">
        <v>709</v>
      </c>
      <c r="B47" s="253">
        <v>450</v>
      </c>
      <c r="C47" s="253">
        <f>55+448+208</f>
        <v>711</v>
      </c>
    </row>
    <row r="48" spans="1:3" ht="18.75" customHeight="1">
      <c r="A48" s="254" t="s">
        <v>710</v>
      </c>
      <c r="B48" s="253">
        <v>87</v>
      </c>
      <c r="C48" s="253">
        <f>39+38+8+2</f>
        <v>87</v>
      </c>
    </row>
    <row r="49" spans="1:3" ht="18.75" customHeight="1">
      <c r="A49" s="254" t="s">
        <v>711</v>
      </c>
      <c r="B49" s="253">
        <v>92</v>
      </c>
      <c r="C49" s="253">
        <v>92</v>
      </c>
    </row>
    <row r="50" spans="1:3" ht="18.75" customHeight="1">
      <c r="A50" s="254" t="s">
        <v>712</v>
      </c>
      <c r="B50" s="253">
        <v>100</v>
      </c>
      <c r="C50" s="253">
        <v>293</v>
      </c>
    </row>
    <row r="51" spans="1:3" ht="18.75" customHeight="1">
      <c r="A51" s="254" t="s">
        <v>713</v>
      </c>
      <c r="B51" s="253">
        <v>280</v>
      </c>
      <c r="C51" s="253">
        <v>381</v>
      </c>
    </row>
    <row r="52" spans="1:3" ht="18.75" customHeight="1">
      <c r="A52" s="254" t="s">
        <v>714</v>
      </c>
      <c r="B52" s="253">
        <v>180</v>
      </c>
      <c r="C52" s="253">
        <f>160+20</f>
        <v>180</v>
      </c>
    </row>
    <row r="53" spans="1:3" ht="18.75" customHeight="1">
      <c r="A53" s="254" t="s">
        <v>715</v>
      </c>
      <c r="B53" s="253"/>
      <c r="C53" s="253">
        <v>43</v>
      </c>
    </row>
    <row r="54" spans="1:3" ht="18.75" customHeight="1">
      <c r="A54" s="254" t="s">
        <v>716</v>
      </c>
      <c r="B54" s="253">
        <v>271</v>
      </c>
      <c r="C54" s="253">
        <v>271</v>
      </c>
    </row>
    <row r="55" spans="1:3" ht="18.75" customHeight="1">
      <c r="A55" s="254" t="s">
        <v>717</v>
      </c>
      <c r="B55" s="253">
        <v>260</v>
      </c>
      <c r="C55" s="253">
        <v>260</v>
      </c>
    </row>
    <row r="56" spans="1:3" ht="18.75" customHeight="1">
      <c r="A56" s="254" t="s">
        <v>718</v>
      </c>
      <c r="B56" s="253"/>
      <c r="C56" s="253">
        <v>4</v>
      </c>
    </row>
    <row r="57" spans="1:3" ht="18.75" customHeight="1">
      <c r="A57" s="254" t="s">
        <v>719</v>
      </c>
      <c r="B57" s="253">
        <v>850</v>
      </c>
      <c r="C57" s="253">
        <v>956</v>
      </c>
    </row>
    <row r="58" spans="1:3" ht="18.75" customHeight="1">
      <c r="A58" s="254" t="s">
        <v>720</v>
      </c>
      <c r="B58" s="253">
        <v>1480</v>
      </c>
      <c r="C58" s="253">
        <f>1644+550</f>
        <v>2194</v>
      </c>
    </row>
    <row r="59" spans="1:3" ht="18.75" customHeight="1">
      <c r="A59" s="254" t="s">
        <v>721</v>
      </c>
      <c r="B59" s="253">
        <v>64</v>
      </c>
      <c r="C59" s="253">
        <v>64</v>
      </c>
    </row>
    <row r="60" spans="1:3" ht="18.75" customHeight="1">
      <c r="A60" s="254" t="s">
        <v>722</v>
      </c>
      <c r="B60" s="253">
        <v>42</v>
      </c>
      <c r="C60" s="253">
        <v>42</v>
      </c>
    </row>
    <row r="61" spans="1:3" ht="18.75" customHeight="1">
      <c r="A61" s="254" t="s">
        <v>723</v>
      </c>
      <c r="B61" s="253">
        <v>2150</v>
      </c>
      <c r="C61" s="253">
        <f>2901+2+216</f>
        <v>3119</v>
      </c>
    </row>
    <row r="62" spans="1:3" ht="18.75" customHeight="1">
      <c r="A62" s="254" t="s">
        <v>724</v>
      </c>
      <c r="B62" s="253">
        <v>90</v>
      </c>
      <c r="C62" s="253">
        <v>90</v>
      </c>
    </row>
    <row r="63" spans="1:3" ht="18.75" customHeight="1">
      <c r="A63" s="254" t="s">
        <v>725</v>
      </c>
      <c r="B63" s="253">
        <v>1500</v>
      </c>
      <c r="C63" s="253">
        <v>2473</v>
      </c>
    </row>
    <row r="64" spans="1:3" ht="18.75" customHeight="1">
      <c r="A64" s="254" t="s">
        <v>726</v>
      </c>
      <c r="B64" s="253">
        <v>100</v>
      </c>
      <c r="C64" s="253">
        <v>366</v>
      </c>
    </row>
    <row r="65" spans="1:3" ht="18.75" customHeight="1">
      <c r="A65" s="254" t="s">
        <v>727</v>
      </c>
      <c r="B65" s="253"/>
      <c r="C65" s="253">
        <v>30</v>
      </c>
    </row>
    <row r="66" spans="1:3" ht="49.5" customHeight="1">
      <c r="A66" s="478"/>
      <c r="B66" s="478"/>
      <c r="C66" s="478"/>
    </row>
  </sheetData>
  <mergeCells count="4">
    <mergeCell ref="A1:C1"/>
    <mergeCell ref="A2:C2"/>
    <mergeCell ref="A3:C3"/>
    <mergeCell ref="A66:C66"/>
  </mergeCells>
  <phoneticPr fontId="81" type="noConversion"/>
  <printOptions horizontalCentered="1"/>
  <pageMargins left="0.23622047244094491" right="0.23622047244094491" top="0.51181102362204722" bottom="0.47244094488188981" header="0.31496062992125984" footer="0.19685039370078741"/>
  <pageSetup paperSize="9" fitToHeight="0" orientation="portrait" blackAndWhite="1" errors="blank"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6"/>
  <sheetViews>
    <sheetView showZeros="0" topLeftCell="B1" workbookViewId="0">
      <selection activeCell="K13" sqref="K13"/>
    </sheetView>
  </sheetViews>
  <sheetFormatPr defaultColWidth="9" defaultRowHeight="14.25"/>
  <cols>
    <col min="1" max="1" width="39.125" style="214" customWidth="1"/>
    <col min="2" max="6" width="11.125" style="215" customWidth="1"/>
    <col min="7" max="7" width="11.75" style="215" customWidth="1"/>
    <col min="8" max="8" width="35.125" style="216" customWidth="1"/>
    <col min="9" max="12" width="11.125" style="215" customWidth="1"/>
    <col min="13" max="13" width="11.125" style="217" customWidth="1"/>
    <col min="14" max="14" width="11.75" style="215" customWidth="1"/>
    <col min="15" max="15" width="18" style="218" hidden="1" customWidth="1"/>
    <col min="16" max="16" width="0" style="218" hidden="1" customWidth="1"/>
    <col min="17" max="17" width="0" style="217" hidden="1" customWidth="1"/>
    <col min="18" max="16384" width="9" style="218"/>
  </cols>
  <sheetData>
    <row r="1" spans="1:17" ht="18" customHeight="1">
      <c r="A1" s="479" t="s">
        <v>728</v>
      </c>
      <c r="B1" s="479"/>
      <c r="C1" s="479"/>
      <c r="D1" s="479"/>
      <c r="E1" s="479"/>
      <c r="F1" s="479"/>
      <c r="G1" s="479"/>
      <c r="H1" s="479"/>
      <c r="I1" s="43"/>
      <c r="J1" s="235"/>
      <c r="K1" s="43"/>
      <c r="L1" s="43"/>
      <c r="M1" s="236"/>
      <c r="N1" s="43"/>
    </row>
    <row r="2" spans="1:17" ht="33" customHeight="1">
      <c r="A2" s="480" t="s">
        <v>729</v>
      </c>
      <c r="B2" s="480"/>
      <c r="C2" s="480"/>
      <c r="D2" s="480"/>
      <c r="E2" s="480"/>
      <c r="F2" s="480"/>
      <c r="G2" s="480"/>
      <c r="H2" s="480"/>
      <c r="I2" s="480"/>
      <c r="J2" s="480"/>
      <c r="K2" s="480"/>
      <c r="L2" s="480"/>
      <c r="M2" s="480"/>
      <c r="N2" s="480"/>
    </row>
    <row r="3" spans="1:17" ht="20.25" customHeight="1">
      <c r="A3" s="481" t="s">
        <v>730</v>
      </c>
      <c r="B3" s="481"/>
      <c r="C3" s="481"/>
      <c r="D3" s="481"/>
      <c r="E3" s="481"/>
      <c r="F3" s="481"/>
      <c r="G3" s="481"/>
      <c r="H3" s="481"/>
      <c r="I3" s="237"/>
      <c r="J3" s="238"/>
      <c r="K3" s="237"/>
      <c r="L3" s="237"/>
      <c r="M3" s="239"/>
      <c r="N3" s="240" t="s">
        <v>2</v>
      </c>
    </row>
    <row r="4" spans="1:17" s="339" customFormat="1" ht="56.25">
      <c r="A4" s="338" t="s">
        <v>596</v>
      </c>
      <c r="B4" s="157" t="s">
        <v>56</v>
      </c>
      <c r="C4" s="157" t="s">
        <v>57</v>
      </c>
      <c r="D4" s="157" t="s">
        <v>58</v>
      </c>
      <c r="E4" s="157" t="s">
        <v>4</v>
      </c>
      <c r="F4" s="157" t="s">
        <v>59</v>
      </c>
      <c r="G4" s="165" t="s">
        <v>60</v>
      </c>
      <c r="H4" s="338" t="s">
        <v>138</v>
      </c>
      <c r="I4" s="157" t="s">
        <v>56</v>
      </c>
      <c r="J4" s="157" t="s">
        <v>57</v>
      </c>
      <c r="K4" s="157" t="s">
        <v>58</v>
      </c>
      <c r="L4" s="157" t="s">
        <v>4</v>
      </c>
      <c r="M4" s="333" t="s">
        <v>59</v>
      </c>
      <c r="N4" s="165" t="s">
        <v>60</v>
      </c>
      <c r="Q4" s="340"/>
    </row>
    <row r="5" spans="1:17" ht="20.100000000000001" customHeight="1">
      <c r="A5" s="219" t="s">
        <v>62</v>
      </c>
      <c r="B5" s="220">
        <f>B6+B20</f>
        <v>398112</v>
      </c>
      <c r="C5" s="220">
        <f t="shared" ref="C5:E5" si="0">C6+C20</f>
        <v>737712</v>
      </c>
      <c r="D5" s="220">
        <f t="shared" si="0"/>
        <v>785987</v>
      </c>
      <c r="E5" s="220">
        <f t="shared" si="0"/>
        <v>786200</v>
      </c>
      <c r="F5" s="221" t="s">
        <v>63</v>
      </c>
      <c r="G5" s="200" t="s">
        <v>63</v>
      </c>
      <c r="H5" s="219" t="s">
        <v>62</v>
      </c>
      <c r="I5" s="220">
        <f>I6+I20</f>
        <v>398112</v>
      </c>
      <c r="J5" s="229">
        <f t="shared" ref="J5:L5" si="1">J6+J20</f>
        <v>737712.44443800009</v>
      </c>
      <c r="K5" s="229">
        <f t="shared" si="1"/>
        <v>785987.15674400004</v>
      </c>
      <c r="L5" s="229">
        <f t="shared" si="1"/>
        <v>786200</v>
      </c>
      <c r="M5" s="241" t="s">
        <v>63</v>
      </c>
      <c r="N5" s="200" t="s">
        <v>63</v>
      </c>
      <c r="P5" s="242" t="s">
        <v>64</v>
      </c>
    </row>
    <row r="6" spans="1:17" ht="20.100000000000001" customHeight="1">
      <c r="A6" s="222" t="s">
        <v>65</v>
      </c>
      <c r="B6" s="223">
        <f>SUM(B7:B19)</f>
        <v>400</v>
      </c>
      <c r="C6" s="223">
        <f>SUM(C7:C19)</f>
        <v>0</v>
      </c>
      <c r="D6" s="223">
        <f>SUM(D7:D19)</f>
        <v>0</v>
      </c>
      <c r="E6" s="223">
        <f>SUM(E7:E19)</f>
        <v>213</v>
      </c>
      <c r="F6" s="220"/>
      <c r="G6" s="224">
        <v>-61.2</v>
      </c>
      <c r="H6" s="222" t="s">
        <v>66</v>
      </c>
      <c r="I6" s="223">
        <f>SUM(I7:I19)</f>
        <v>341269</v>
      </c>
      <c r="J6" s="229">
        <f t="shared" ref="J6:L6" si="2">SUM(J7:J19)</f>
        <v>632470.44443800009</v>
      </c>
      <c r="K6" s="229">
        <f t="shared" si="2"/>
        <v>679148.15674400004</v>
      </c>
      <c r="L6" s="229">
        <f t="shared" si="2"/>
        <v>592936</v>
      </c>
      <c r="M6" s="243">
        <f>L6/K6*100</f>
        <v>87.305839545038026</v>
      </c>
      <c r="N6" s="224">
        <v>4.2691665831368102</v>
      </c>
      <c r="O6" s="218" t="s">
        <v>66</v>
      </c>
      <c r="P6" s="218">
        <v>568659</v>
      </c>
      <c r="Q6" s="217">
        <f>(L6/P6-1)*100</f>
        <v>4.2691665831368075</v>
      </c>
    </row>
    <row r="7" spans="1:17" ht="20.100000000000001" customHeight="1">
      <c r="A7" s="225" t="s">
        <v>731</v>
      </c>
      <c r="B7" s="226"/>
      <c r="C7" s="226"/>
      <c r="D7" s="226"/>
      <c r="E7" s="226"/>
      <c r="F7" s="226"/>
      <c r="G7" s="227"/>
      <c r="H7" s="127" t="s">
        <v>732</v>
      </c>
      <c r="I7" s="226">
        <v>39</v>
      </c>
      <c r="J7" s="244">
        <v>38.54</v>
      </c>
      <c r="K7" s="226">
        <v>38.54</v>
      </c>
      <c r="L7" s="226">
        <v>24</v>
      </c>
      <c r="M7" s="227">
        <f t="shared" ref="M7:M15" si="3">L7/K7*100</f>
        <v>62.272963155163467</v>
      </c>
      <c r="N7" s="227">
        <v>-60</v>
      </c>
      <c r="O7" s="218" t="s">
        <v>732</v>
      </c>
      <c r="P7" s="218">
        <v>60</v>
      </c>
      <c r="Q7" s="217">
        <f>(L7/P7-1)*100</f>
        <v>-60</v>
      </c>
    </row>
    <row r="8" spans="1:17" ht="20.100000000000001" customHeight="1">
      <c r="A8" s="127" t="s">
        <v>733</v>
      </c>
      <c r="B8" s="226"/>
      <c r="C8" s="226"/>
      <c r="D8" s="226"/>
      <c r="E8" s="226"/>
      <c r="F8" s="226"/>
      <c r="G8" s="227"/>
      <c r="H8" s="127" t="s">
        <v>734</v>
      </c>
      <c r="I8" s="226">
        <v>952</v>
      </c>
      <c r="J8" s="244">
        <v>1159.98</v>
      </c>
      <c r="K8" s="226">
        <v>1159.98</v>
      </c>
      <c r="L8" s="226">
        <v>1078</v>
      </c>
      <c r="M8" s="227">
        <f t="shared" si="3"/>
        <v>92.932636769599469</v>
      </c>
      <c r="N8" s="227">
        <v>23.908045977011501</v>
      </c>
      <c r="O8" s="218" t="s">
        <v>734</v>
      </c>
      <c r="P8" s="218">
        <v>870</v>
      </c>
      <c r="Q8" s="217">
        <f t="shared" ref="Q8:Q14" si="4">(L8/P8-1)*100</f>
        <v>23.908045977011504</v>
      </c>
    </row>
    <row r="9" spans="1:17" ht="20.100000000000001" customHeight="1">
      <c r="A9" s="127" t="s">
        <v>735</v>
      </c>
      <c r="B9" s="226"/>
      <c r="C9" s="226"/>
      <c r="D9" s="226"/>
      <c r="E9" s="226"/>
      <c r="F9" s="226"/>
      <c r="G9" s="227"/>
      <c r="H9" s="127" t="s">
        <v>736</v>
      </c>
      <c r="I9" s="226">
        <v>319015</v>
      </c>
      <c r="J9" s="244">
        <v>339923.26662499999</v>
      </c>
      <c r="K9" s="226">
        <v>382715</v>
      </c>
      <c r="L9" s="226">
        <v>305891</v>
      </c>
      <c r="M9" s="227">
        <f t="shared" si="3"/>
        <v>79.926577218034311</v>
      </c>
      <c r="N9" s="227">
        <v>-29.3506955431195</v>
      </c>
      <c r="O9" s="218" t="s">
        <v>736</v>
      </c>
      <c r="P9" s="218">
        <v>432971</v>
      </c>
      <c r="Q9" s="217">
        <f t="shared" si="4"/>
        <v>-29.350695543119521</v>
      </c>
    </row>
    <row r="10" spans="1:17" ht="20.100000000000001" customHeight="1">
      <c r="A10" s="127" t="s">
        <v>737</v>
      </c>
      <c r="B10" s="226"/>
      <c r="C10" s="226"/>
      <c r="D10" s="226"/>
      <c r="E10" s="226"/>
      <c r="F10" s="226"/>
      <c r="G10" s="227"/>
      <c r="H10" s="127" t="s">
        <v>738</v>
      </c>
      <c r="I10" s="226">
        <v>447</v>
      </c>
      <c r="J10" s="244">
        <v>5301.9001939999998</v>
      </c>
      <c r="K10" s="226">
        <v>5301.9001939999998</v>
      </c>
      <c r="L10" s="226">
        <v>4747</v>
      </c>
      <c r="M10" s="227">
        <f t="shared" si="3"/>
        <v>89.53393738667576</v>
      </c>
      <c r="N10" s="227">
        <v>-16.499560246262099</v>
      </c>
      <c r="O10" s="218" t="s">
        <v>738</v>
      </c>
      <c r="P10" s="218">
        <v>5685</v>
      </c>
      <c r="Q10" s="217">
        <f t="shared" si="4"/>
        <v>-16.499560246262092</v>
      </c>
    </row>
    <row r="11" spans="1:17" ht="20.100000000000001" customHeight="1">
      <c r="A11" s="127" t="s">
        <v>739</v>
      </c>
      <c r="B11" s="57"/>
      <c r="C11" s="226"/>
      <c r="D11" s="226"/>
      <c r="E11" s="226"/>
      <c r="F11" s="226"/>
      <c r="G11" s="227"/>
      <c r="H11" s="127" t="s">
        <v>740</v>
      </c>
      <c r="I11" s="57"/>
      <c r="J11" s="244">
        <v>4760</v>
      </c>
      <c r="K11" s="226">
        <v>4760</v>
      </c>
      <c r="L11" s="226"/>
      <c r="M11" s="227">
        <f t="shared" si="3"/>
        <v>0</v>
      </c>
      <c r="N11" s="227"/>
      <c r="O11" s="218" t="s">
        <v>740</v>
      </c>
    </row>
    <row r="12" spans="1:17" ht="20.100000000000001" customHeight="1">
      <c r="A12" s="127" t="s">
        <v>741</v>
      </c>
      <c r="B12" s="57"/>
      <c r="C12" s="226"/>
      <c r="D12" s="226"/>
      <c r="E12" s="226"/>
      <c r="F12" s="226"/>
      <c r="G12" s="227"/>
      <c r="H12" s="127" t="s">
        <v>742</v>
      </c>
      <c r="I12" s="57">
        <v>3093</v>
      </c>
      <c r="J12" s="244">
        <v>244816.46106900001</v>
      </c>
      <c r="K12" s="226">
        <v>244816</v>
      </c>
      <c r="L12" s="226">
        <v>241251</v>
      </c>
      <c r="M12" s="227">
        <f t="shared" si="3"/>
        <v>98.543804326514604</v>
      </c>
      <c r="N12" s="227">
        <v>106.393244873341</v>
      </c>
      <c r="O12" s="218" t="s">
        <v>742</v>
      </c>
      <c r="P12" s="218">
        <v>116889</v>
      </c>
      <c r="Q12" s="217">
        <f t="shared" si="4"/>
        <v>106.39324487334139</v>
      </c>
    </row>
    <row r="13" spans="1:17" ht="20.100000000000001" customHeight="1">
      <c r="A13" s="127" t="s">
        <v>743</v>
      </c>
      <c r="B13" s="57"/>
      <c r="C13" s="226"/>
      <c r="D13" s="226"/>
      <c r="E13" s="226"/>
      <c r="F13" s="226"/>
      <c r="G13" s="227"/>
      <c r="H13" s="127" t="s">
        <v>744</v>
      </c>
      <c r="I13" s="57">
        <v>17723</v>
      </c>
      <c r="J13" s="244">
        <v>17699.560000000001</v>
      </c>
      <c r="K13" s="226">
        <v>21586</v>
      </c>
      <c r="L13" s="226">
        <v>21586</v>
      </c>
      <c r="M13" s="227">
        <f t="shared" si="3"/>
        <v>100</v>
      </c>
      <c r="N13" s="227">
        <v>77.210409654379802</v>
      </c>
      <c r="O13" s="218" t="s">
        <v>744</v>
      </c>
      <c r="P13" s="218">
        <v>12181</v>
      </c>
      <c r="Q13" s="217">
        <f t="shared" si="4"/>
        <v>77.210409654379774</v>
      </c>
    </row>
    <row r="14" spans="1:17" ht="20.100000000000001" customHeight="1">
      <c r="A14" s="127" t="s">
        <v>745</v>
      </c>
      <c r="B14" s="57"/>
      <c r="C14" s="226"/>
      <c r="D14" s="226"/>
      <c r="E14" s="226"/>
      <c r="F14" s="226"/>
      <c r="G14" s="227"/>
      <c r="H14" s="127" t="s">
        <v>746</v>
      </c>
      <c r="I14" s="57"/>
      <c r="J14" s="244">
        <v>1.2849999999999999</v>
      </c>
      <c r="K14" s="226">
        <v>1.2849999999999999</v>
      </c>
      <c r="L14" s="226">
        <v>1</v>
      </c>
      <c r="M14" s="227">
        <f t="shared" si="3"/>
        <v>77.821011673151759</v>
      </c>
      <c r="N14" s="227">
        <v>-66.6666666666667</v>
      </c>
      <c r="O14" s="218" t="s">
        <v>746</v>
      </c>
      <c r="P14" s="218">
        <v>3</v>
      </c>
      <c r="Q14" s="217">
        <f t="shared" si="4"/>
        <v>-66.666666666666671</v>
      </c>
    </row>
    <row r="15" spans="1:17" ht="20.100000000000001" customHeight="1">
      <c r="A15" s="127" t="s">
        <v>747</v>
      </c>
      <c r="B15" s="57"/>
      <c r="C15" s="226"/>
      <c r="D15" s="226"/>
      <c r="E15" s="226"/>
      <c r="F15" s="226"/>
      <c r="G15" s="227"/>
      <c r="H15" s="127" t="s">
        <v>748</v>
      </c>
      <c r="I15" s="57"/>
      <c r="J15" s="244">
        <v>18769.451550000002</v>
      </c>
      <c r="K15" s="226">
        <v>18769.451550000002</v>
      </c>
      <c r="L15" s="226">
        <v>18358</v>
      </c>
      <c r="M15" s="227">
        <f t="shared" si="3"/>
        <v>97.807865888334916</v>
      </c>
      <c r="N15" s="227"/>
    </row>
    <row r="16" spans="1:17" ht="20.100000000000001" customHeight="1">
      <c r="A16" s="127" t="s">
        <v>749</v>
      </c>
      <c r="B16" s="57"/>
      <c r="C16" s="226"/>
      <c r="D16" s="226"/>
      <c r="E16" s="226"/>
      <c r="F16" s="226"/>
      <c r="G16" s="227"/>
      <c r="H16" s="127"/>
      <c r="I16" s="57"/>
      <c r="J16" s="244"/>
      <c r="K16" s="226"/>
      <c r="L16" s="226"/>
      <c r="M16" s="227"/>
      <c r="N16" s="227"/>
    </row>
    <row r="17" spans="1:14" ht="20.100000000000001" customHeight="1">
      <c r="A17" s="196" t="s">
        <v>750</v>
      </c>
      <c r="B17" s="57">
        <v>400</v>
      </c>
      <c r="C17" s="226"/>
      <c r="D17" s="226">
        <v>0</v>
      </c>
      <c r="E17" s="226">
        <v>213</v>
      </c>
      <c r="F17" s="226"/>
      <c r="G17" s="227">
        <v>-61.202185792349702</v>
      </c>
      <c r="H17" s="127"/>
      <c r="I17" s="57"/>
      <c r="J17" s="244"/>
      <c r="K17" s="226"/>
      <c r="L17" s="226"/>
      <c r="M17" s="227"/>
      <c r="N17" s="227"/>
    </row>
    <row r="18" spans="1:14" ht="20.100000000000001" customHeight="1">
      <c r="A18" s="196" t="s">
        <v>751</v>
      </c>
      <c r="B18" s="57"/>
      <c r="C18" s="226"/>
      <c r="D18" s="226"/>
      <c r="E18" s="226"/>
      <c r="F18" s="226"/>
      <c r="G18" s="227"/>
      <c r="H18" s="127"/>
      <c r="I18" s="57"/>
      <c r="J18" s="244"/>
      <c r="K18" s="226"/>
      <c r="L18" s="226"/>
      <c r="M18" s="227"/>
      <c r="N18" s="227"/>
    </row>
    <row r="19" spans="1:14" ht="20.100000000000001" customHeight="1">
      <c r="A19" s="196" t="s">
        <v>752</v>
      </c>
      <c r="B19" s="228"/>
      <c r="C19" s="228"/>
      <c r="D19" s="228"/>
      <c r="E19" s="228"/>
      <c r="F19" s="228"/>
      <c r="G19" s="227"/>
      <c r="H19" s="127"/>
      <c r="I19" s="228"/>
      <c r="J19" s="245"/>
      <c r="K19" s="228"/>
      <c r="L19" s="228"/>
      <c r="M19" s="246"/>
      <c r="N19" s="227"/>
    </row>
    <row r="20" spans="1:14" ht="20.100000000000001" customHeight="1">
      <c r="A20" s="222" t="s">
        <v>118</v>
      </c>
      <c r="B20" s="229">
        <f>B21+B22+B23+B26</f>
        <v>397712</v>
      </c>
      <c r="C20" s="220">
        <f t="shared" ref="C20:E20" si="5">C21+C22+C23+C26</f>
        <v>737712</v>
      </c>
      <c r="D20" s="220">
        <f t="shared" si="5"/>
        <v>785987</v>
      </c>
      <c r="E20" s="220">
        <f t="shared" si="5"/>
        <v>785987</v>
      </c>
      <c r="F20" s="221" t="s">
        <v>63</v>
      </c>
      <c r="G20" s="200" t="s">
        <v>63</v>
      </c>
      <c r="H20" s="222" t="s">
        <v>119</v>
      </c>
      <c r="I20" s="229">
        <f>SUM(I21,I22,I23,I24,I27)</f>
        <v>56843</v>
      </c>
      <c r="J20" s="229">
        <f>SUM(J21,J22,J23,J24,J27)</f>
        <v>105242</v>
      </c>
      <c r="K20" s="229">
        <f>SUM(K21,K22,K23,K24,K27)</f>
        <v>106839</v>
      </c>
      <c r="L20" s="229">
        <f>SUM(L21,L22,L23,L24,L27)</f>
        <v>193264</v>
      </c>
      <c r="M20" s="241" t="s">
        <v>63</v>
      </c>
      <c r="N20" s="200" t="s">
        <v>63</v>
      </c>
    </row>
    <row r="21" spans="1:14" ht="20.100000000000001" customHeight="1">
      <c r="A21" s="196" t="s">
        <v>120</v>
      </c>
      <c r="B21" s="96">
        <v>280000</v>
      </c>
      <c r="C21" s="230">
        <v>350000</v>
      </c>
      <c r="D21" s="230">
        <v>398139</v>
      </c>
      <c r="E21" s="230">
        <v>398139</v>
      </c>
      <c r="F21" s="230"/>
      <c r="G21" s="231"/>
      <c r="H21" s="56" t="s">
        <v>121</v>
      </c>
      <c r="I21" s="96">
        <v>3000</v>
      </c>
      <c r="J21" s="230">
        <v>3000</v>
      </c>
      <c r="K21" s="230">
        <v>3300</v>
      </c>
      <c r="L21" s="230">
        <v>3300</v>
      </c>
      <c r="M21" s="247"/>
      <c r="N21" s="231"/>
    </row>
    <row r="22" spans="1:14" ht="20.100000000000001" customHeight="1">
      <c r="A22" s="196" t="s">
        <v>122</v>
      </c>
      <c r="B22" s="230"/>
      <c r="C22" s="230"/>
      <c r="D22" s="230">
        <v>136</v>
      </c>
      <c r="E22" s="230">
        <v>136</v>
      </c>
      <c r="F22" s="230"/>
      <c r="G22" s="231"/>
      <c r="H22" s="56" t="s">
        <v>123</v>
      </c>
      <c r="I22" s="230"/>
      <c r="J22" s="230">
        <v>4392</v>
      </c>
      <c r="K22" s="230">
        <v>5689</v>
      </c>
      <c r="L22" s="230">
        <v>5689</v>
      </c>
      <c r="M22" s="247"/>
      <c r="N22" s="231"/>
    </row>
    <row r="23" spans="1:14" ht="20.100000000000001" customHeight="1">
      <c r="A23" s="97" t="s">
        <v>753</v>
      </c>
      <c r="B23" s="230">
        <v>8000</v>
      </c>
      <c r="C23" s="230">
        <v>278000</v>
      </c>
      <c r="D23" s="230">
        <v>278000</v>
      </c>
      <c r="E23" s="230">
        <v>278000</v>
      </c>
      <c r="F23" s="230"/>
      <c r="G23" s="232"/>
      <c r="H23" s="196" t="s">
        <v>754</v>
      </c>
      <c r="I23" s="230">
        <v>45843</v>
      </c>
      <c r="J23" s="230">
        <v>89850</v>
      </c>
      <c r="K23" s="230">
        <v>89850</v>
      </c>
      <c r="L23" s="230">
        <v>89850</v>
      </c>
      <c r="M23" s="247"/>
      <c r="N23" s="232"/>
    </row>
    <row r="24" spans="1:14" ht="20.100000000000001" customHeight="1">
      <c r="A24" s="97" t="s">
        <v>130</v>
      </c>
      <c r="B24" s="230"/>
      <c r="C24" s="230">
        <v>270000</v>
      </c>
      <c r="D24" s="230">
        <v>270000</v>
      </c>
      <c r="E24" s="230">
        <v>270000</v>
      </c>
      <c r="F24" s="230"/>
      <c r="G24" s="233"/>
      <c r="H24" s="97" t="s">
        <v>755</v>
      </c>
      <c r="I24" s="230">
        <v>8000</v>
      </c>
      <c r="J24" s="230">
        <v>8000</v>
      </c>
      <c r="K24" s="230">
        <v>8000</v>
      </c>
      <c r="L24" s="230">
        <v>8000</v>
      </c>
      <c r="M24" s="247"/>
      <c r="N24" s="233"/>
    </row>
    <row r="25" spans="1:14" ht="20.100000000000001" customHeight="1">
      <c r="A25" s="97" t="s">
        <v>132</v>
      </c>
      <c r="B25" s="96">
        <v>8000</v>
      </c>
      <c r="C25" s="230">
        <v>8000</v>
      </c>
      <c r="D25" s="230">
        <v>8000</v>
      </c>
      <c r="E25" s="230">
        <v>8000</v>
      </c>
      <c r="F25" s="230"/>
      <c r="G25" s="233"/>
      <c r="H25" s="234" t="s">
        <v>127</v>
      </c>
      <c r="I25" s="96">
        <v>8000</v>
      </c>
      <c r="J25" s="230">
        <v>8000</v>
      </c>
      <c r="K25" s="230">
        <v>8000</v>
      </c>
      <c r="L25" s="230">
        <v>8000</v>
      </c>
      <c r="M25" s="247"/>
      <c r="N25" s="233"/>
    </row>
    <row r="26" spans="1:14" ht="20.100000000000001" customHeight="1">
      <c r="A26" s="196" t="s">
        <v>756</v>
      </c>
      <c r="B26" s="230">
        <v>109712</v>
      </c>
      <c r="C26" s="230">
        <v>109712</v>
      </c>
      <c r="D26" s="230">
        <v>109712</v>
      </c>
      <c r="E26" s="230">
        <v>109712</v>
      </c>
      <c r="F26" s="230"/>
      <c r="G26" s="233"/>
      <c r="H26" s="97" t="s">
        <v>757</v>
      </c>
      <c r="I26" s="230"/>
      <c r="J26" s="230"/>
      <c r="K26" s="230"/>
      <c r="L26" s="230"/>
      <c r="M26" s="247"/>
      <c r="N26" s="233"/>
    </row>
    <row r="27" spans="1:14" ht="20.100000000000001" customHeight="1">
      <c r="A27" s="196"/>
      <c r="B27" s="230"/>
      <c r="C27" s="230"/>
      <c r="D27" s="230"/>
      <c r="E27" s="230"/>
      <c r="F27" s="230"/>
      <c r="G27" s="233"/>
      <c r="H27" s="97" t="s">
        <v>133</v>
      </c>
      <c r="I27" s="230"/>
      <c r="J27" s="230"/>
      <c r="K27" s="230"/>
      <c r="L27" s="230">
        <v>86425</v>
      </c>
      <c r="M27" s="247"/>
      <c r="N27" s="233"/>
    </row>
    <row r="28" spans="1:14" ht="37.5" customHeight="1">
      <c r="A28" s="482" t="s">
        <v>758</v>
      </c>
      <c r="B28" s="482"/>
      <c r="C28" s="482"/>
      <c r="D28" s="482"/>
      <c r="E28" s="482"/>
      <c r="F28" s="482"/>
      <c r="G28" s="482"/>
      <c r="H28" s="482"/>
      <c r="I28" s="482"/>
      <c r="J28" s="482"/>
      <c r="K28" s="482"/>
      <c r="L28" s="482"/>
      <c r="M28" s="482"/>
      <c r="N28" s="482"/>
    </row>
    <row r="29" spans="1:14" ht="20.100000000000001" customHeight="1">
      <c r="G29" s="218"/>
      <c r="N29" s="218"/>
    </row>
    <row r="30" spans="1:14" ht="20.100000000000001" customHeight="1">
      <c r="G30" s="218"/>
      <c r="N30" s="218"/>
    </row>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7" ht="20.100000000000001" customHeight="1"/>
    <row r="50" spans="2:17" s="214" customFormat="1" ht="20.100000000000001" customHeight="1">
      <c r="B50" s="215"/>
      <c r="C50" s="215"/>
      <c r="D50" s="215"/>
      <c r="E50" s="215"/>
      <c r="F50" s="215"/>
      <c r="G50" s="215"/>
      <c r="H50" s="216"/>
      <c r="I50" s="215"/>
      <c r="J50" s="215"/>
      <c r="K50" s="215"/>
      <c r="L50" s="215"/>
      <c r="M50" s="217"/>
      <c r="N50" s="215"/>
      <c r="Q50" s="248"/>
    </row>
    <row r="51" spans="2:17" s="214" customFormat="1" ht="20.100000000000001" customHeight="1">
      <c r="B51" s="215"/>
      <c r="C51" s="215"/>
      <c r="D51" s="215"/>
      <c r="E51" s="215"/>
      <c r="F51" s="215"/>
      <c r="G51" s="215"/>
      <c r="H51" s="216"/>
      <c r="I51" s="215"/>
      <c r="J51" s="215"/>
      <c r="K51" s="215"/>
      <c r="L51" s="215"/>
      <c r="M51" s="217"/>
      <c r="N51" s="215"/>
      <c r="Q51" s="248"/>
    </row>
    <row r="52" spans="2:17" s="214" customFormat="1" ht="20.100000000000001" customHeight="1">
      <c r="B52" s="215"/>
      <c r="C52" s="215"/>
      <c r="D52" s="215"/>
      <c r="E52" s="215"/>
      <c r="F52" s="215"/>
      <c r="G52" s="215"/>
      <c r="H52" s="216"/>
      <c r="I52" s="215"/>
      <c r="J52" s="215"/>
      <c r="K52" s="215"/>
      <c r="L52" s="215"/>
      <c r="M52" s="217"/>
      <c r="N52" s="215"/>
      <c r="Q52" s="248"/>
    </row>
    <row r="53" spans="2:17" s="214" customFormat="1" ht="20.100000000000001" customHeight="1">
      <c r="B53" s="215"/>
      <c r="C53" s="215"/>
      <c r="D53" s="215"/>
      <c r="E53" s="215"/>
      <c r="F53" s="215"/>
      <c r="G53" s="215"/>
      <c r="H53" s="216"/>
      <c r="I53" s="215"/>
      <c r="J53" s="215"/>
      <c r="K53" s="215"/>
      <c r="L53" s="215"/>
      <c r="M53" s="217"/>
      <c r="N53" s="215"/>
      <c r="Q53" s="248"/>
    </row>
    <row r="54" spans="2:17" s="214" customFormat="1" ht="20.100000000000001" customHeight="1">
      <c r="B54" s="215"/>
      <c r="C54" s="215"/>
      <c r="D54" s="215"/>
      <c r="E54" s="215"/>
      <c r="F54" s="215"/>
      <c r="G54" s="215"/>
      <c r="H54" s="216"/>
      <c r="I54" s="215"/>
      <c r="J54" s="215"/>
      <c r="K54" s="215"/>
      <c r="L54" s="215"/>
      <c r="M54" s="217"/>
      <c r="N54" s="215"/>
      <c r="Q54" s="248"/>
    </row>
    <row r="55" spans="2:17" s="214" customFormat="1" ht="20.100000000000001" customHeight="1">
      <c r="B55" s="215"/>
      <c r="C55" s="215"/>
      <c r="D55" s="215"/>
      <c r="E55" s="215"/>
      <c r="F55" s="215"/>
      <c r="G55" s="215"/>
      <c r="H55" s="216"/>
      <c r="I55" s="215"/>
      <c r="J55" s="215"/>
      <c r="K55" s="215"/>
      <c r="L55" s="215"/>
      <c r="M55" s="217"/>
      <c r="N55" s="215"/>
      <c r="Q55" s="248"/>
    </row>
    <row r="56" spans="2:17" s="214" customFormat="1" ht="20.100000000000001" customHeight="1">
      <c r="B56" s="215"/>
      <c r="C56" s="215"/>
      <c r="D56" s="215"/>
      <c r="E56" s="215"/>
      <c r="F56" s="215"/>
      <c r="G56" s="215"/>
      <c r="H56" s="216"/>
      <c r="I56" s="215"/>
      <c r="J56" s="215"/>
      <c r="K56" s="215"/>
      <c r="L56" s="215"/>
      <c r="M56" s="217"/>
      <c r="N56" s="215"/>
      <c r="Q56" s="248"/>
    </row>
  </sheetData>
  <mergeCells count="4">
    <mergeCell ref="A1:H1"/>
    <mergeCell ref="A2:N2"/>
    <mergeCell ref="A3:H3"/>
    <mergeCell ref="A28:N28"/>
  </mergeCells>
  <phoneticPr fontId="81" type="noConversion"/>
  <printOptions horizontalCentered="1"/>
  <pageMargins left="0.15748031496063" right="0.15748031496063" top="0.511811023622047" bottom="0.31496062992126" header="0.31496062992126" footer="0.31496062992126"/>
  <pageSetup paperSize="9" scale="70" fitToHeight="0" orientation="landscape" blackAndWhite="1" errors="blank"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74"/>
  <sheetViews>
    <sheetView zoomScale="115" zoomScaleNormal="115" workbookViewId="0">
      <selection activeCell="E7" sqref="E7"/>
    </sheetView>
  </sheetViews>
  <sheetFormatPr defaultColWidth="9" defaultRowHeight="14.25"/>
  <cols>
    <col min="1" max="1" width="53.75" style="207" customWidth="1"/>
    <col min="2" max="2" width="19.375" style="207" customWidth="1"/>
    <col min="3" max="3" width="11.625" style="206" customWidth="1"/>
    <col min="4" max="16384" width="9" style="206"/>
  </cols>
  <sheetData>
    <row r="1" spans="1:3" ht="18" customHeight="1">
      <c r="A1" s="483" t="s">
        <v>759</v>
      </c>
      <c r="B1" s="483"/>
    </row>
    <row r="2" spans="1:3" ht="24">
      <c r="A2" s="484" t="s">
        <v>760</v>
      </c>
      <c r="B2" s="484"/>
    </row>
    <row r="3" spans="1:3" ht="20.25" customHeight="1">
      <c r="A3" s="208"/>
      <c r="B3" s="104" t="s">
        <v>2</v>
      </c>
    </row>
    <row r="4" spans="1:3" ht="21" customHeight="1">
      <c r="A4" s="209" t="s">
        <v>138</v>
      </c>
      <c r="B4" s="210" t="s">
        <v>4</v>
      </c>
    </row>
    <row r="5" spans="1:3" ht="21" customHeight="1">
      <c r="A5" s="211" t="s">
        <v>66</v>
      </c>
      <c r="B5" s="414">
        <v>592936</v>
      </c>
    </row>
    <row r="6" spans="1:3" ht="21" customHeight="1">
      <c r="A6" s="212" t="s">
        <v>732</v>
      </c>
      <c r="B6" s="271">
        <v>24</v>
      </c>
    </row>
    <row r="7" spans="1:3" ht="21" customHeight="1">
      <c r="A7" s="212" t="s">
        <v>761</v>
      </c>
      <c r="B7" s="271">
        <v>24</v>
      </c>
    </row>
    <row r="8" spans="1:3" ht="21" customHeight="1">
      <c r="A8" s="212" t="s">
        <v>762</v>
      </c>
      <c r="B8" s="271">
        <v>24</v>
      </c>
    </row>
    <row r="9" spans="1:3" ht="21" customHeight="1">
      <c r="A9" s="212" t="s">
        <v>734</v>
      </c>
      <c r="B9" s="271">
        <v>1078</v>
      </c>
      <c r="C9" s="213"/>
    </row>
    <row r="10" spans="1:3" ht="21" customHeight="1">
      <c r="A10" s="212" t="s">
        <v>763</v>
      </c>
      <c r="B10" s="271">
        <v>1007</v>
      </c>
      <c r="C10" s="213"/>
    </row>
    <row r="11" spans="1:3" ht="21" customHeight="1">
      <c r="A11" s="212" t="s">
        <v>764</v>
      </c>
      <c r="B11" s="271">
        <v>208</v>
      </c>
    </row>
    <row r="12" spans="1:3" ht="21" customHeight="1">
      <c r="A12" s="212" t="s">
        <v>765</v>
      </c>
      <c r="B12" s="271">
        <v>799</v>
      </c>
    </row>
    <row r="13" spans="1:3" ht="21" customHeight="1">
      <c r="A13" s="212" t="s">
        <v>766</v>
      </c>
      <c r="B13" s="271">
        <v>71</v>
      </c>
    </row>
    <row r="14" spans="1:3" ht="21" customHeight="1">
      <c r="A14" s="212" t="s">
        <v>765</v>
      </c>
      <c r="B14" s="271">
        <v>71</v>
      </c>
    </row>
    <row r="15" spans="1:3" ht="21" customHeight="1">
      <c r="A15" s="212" t="s">
        <v>736</v>
      </c>
      <c r="B15" s="271">
        <v>305891</v>
      </c>
    </row>
    <row r="16" spans="1:3" ht="21" customHeight="1">
      <c r="A16" s="212" t="s">
        <v>767</v>
      </c>
      <c r="B16" s="271">
        <v>243733</v>
      </c>
    </row>
    <row r="17" spans="1:2" ht="21" customHeight="1">
      <c r="A17" s="212" t="s">
        <v>768</v>
      </c>
      <c r="B17" s="271">
        <v>225793</v>
      </c>
    </row>
    <row r="18" spans="1:2" ht="21" customHeight="1">
      <c r="A18" s="212" t="s">
        <v>769</v>
      </c>
      <c r="B18" s="271">
        <v>12108</v>
      </c>
    </row>
    <row r="19" spans="1:2" ht="21" customHeight="1">
      <c r="A19" s="212" t="s">
        <v>770</v>
      </c>
      <c r="B19" s="271">
        <v>1000</v>
      </c>
    </row>
    <row r="20" spans="1:2" ht="21" customHeight="1">
      <c r="A20" s="212" t="s">
        <v>771</v>
      </c>
      <c r="B20" s="271">
        <v>4832</v>
      </c>
    </row>
    <row r="21" spans="1:2" ht="21" customHeight="1">
      <c r="A21" s="212" t="s">
        <v>772</v>
      </c>
      <c r="B21" s="271">
        <v>2694</v>
      </c>
    </row>
    <row r="22" spans="1:2" ht="21" customHeight="1">
      <c r="A22" s="212" t="s">
        <v>773</v>
      </c>
      <c r="B22" s="271">
        <v>2694</v>
      </c>
    </row>
    <row r="23" spans="1:2" ht="21" customHeight="1">
      <c r="A23" s="212" t="s">
        <v>774</v>
      </c>
      <c r="B23" s="271">
        <v>29464</v>
      </c>
    </row>
    <row r="24" spans="1:2" ht="21" customHeight="1">
      <c r="A24" s="212" t="s">
        <v>775</v>
      </c>
      <c r="B24" s="271">
        <v>12709</v>
      </c>
    </row>
    <row r="25" spans="1:2" ht="21" customHeight="1">
      <c r="A25" s="212" t="s">
        <v>776</v>
      </c>
      <c r="B25" s="271">
        <v>16755</v>
      </c>
    </row>
    <row r="26" spans="1:2" ht="21" customHeight="1">
      <c r="A26" s="212" t="s">
        <v>777</v>
      </c>
      <c r="B26" s="271">
        <v>30000</v>
      </c>
    </row>
    <row r="27" spans="1:2" ht="21" customHeight="1">
      <c r="A27" s="212" t="s">
        <v>778</v>
      </c>
      <c r="B27" s="271">
        <v>30000</v>
      </c>
    </row>
    <row r="28" spans="1:2" ht="21" customHeight="1">
      <c r="A28" s="212" t="s">
        <v>738</v>
      </c>
      <c r="B28" s="271">
        <v>4747</v>
      </c>
    </row>
    <row r="29" spans="1:2" ht="21" customHeight="1">
      <c r="A29" s="212" t="s">
        <v>779</v>
      </c>
      <c r="B29" s="271">
        <v>117</v>
      </c>
    </row>
    <row r="30" spans="1:2" ht="21" customHeight="1">
      <c r="A30" s="212" t="s">
        <v>765</v>
      </c>
      <c r="B30" s="271">
        <v>13</v>
      </c>
    </row>
    <row r="31" spans="1:2" ht="21" customHeight="1">
      <c r="A31" s="212" t="s">
        <v>780</v>
      </c>
      <c r="B31" s="271">
        <v>1</v>
      </c>
    </row>
    <row r="32" spans="1:2" ht="21" customHeight="1">
      <c r="A32" s="212" t="s">
        <v>781</v>
      </c>
      <c r="B32" s="271">
        <v>103</v>
      </c>
    </row>
    <row r="33" spans="1:2" ht="21" customHeight="1">
      <c r="A33" s="212" t="s">
        <v>782</v>
      </c>
      <c r="B33" s="271">
        <v>4630</v>
      </c>
    </row>
    <row r="34" spans="1:2" ht="21" customHeight="1">
      <c r="A34" s="212" t="s">
        <v>783</v>
      </c>
      <c r="B34" s="271">
        <v>4630</v>
      </c>
    </row>
    <row r="35" spans="1:2" ht="21" customHeight="1">
      <c r="A35" s="212" t="s">
        <v>784</v>
      </c>
      <c r="B35" s="271">
        <v>241251</v>
      </c>
    </row>
    <row r="36" spans="1:2" ht="21" customHeight="1">
      <c r="A36" s="212" t="s">
        <v>785</v>
      </c>
      <c r="B36" s="271">
        <v>238792</v>
      </c>
    </row>
    <row r="37" spans="1:2" ht="21" customHeight="1">
      <c r="A37" s="212" t="s">
        <v>786</v>
      </c>
      <c r="B37" s="271">
        <v>238792</v>
      </c>
    </row>
    <row r="38" spans="1:2" ht="21" customHeight="1">
      <c r="A38" s="212" t="s">
        <v>787</v>
      </c>
      <c r="B38" s="271">
        <v>30</v>
      </c>
    </row>
    <row r="39" spans="1:2" ht="21" customHeight="1">
      <c r="A39" s="212" t="s">
        <v>788</v>
      </c>
      <c r="B39" s="271">
        <v>30</v>
      </c>
    </row>
    <row r="40" spans="1:2" ht="21" customHeight="1">
      <c r="A40" s="212" t="s">
        <v>789</v>
      </c>
      <c r="B40" s="271">
        <v>2429</v>
      </c>
    </row>
    <row r="41" spans="1:2" ht="21" customHeight="1">
      <c r="A41" s="212" t="s">
        <v>790</v>
      </c>
      <c r="B41" s="271">
        <v>455</v>
      </c>
    </row>
    <row r="42" spans="1:2" ht="21" customHeight="1">
      <c r="A42" s="212" t="s">
        <v>791</v>
      </c>
      <c r="B42" s="271">
        <v>1043</v>
      </c>
    </row>
    <row r="43" spans="1:2" ht="21" customHeight="1">
      <c r="A43" s="212" t="s">
        <v>792</v>
      </c>
      <c r="B43" s="271">
        <v>97</v>
      </c>
    </row>
    <row r="44" spans="1:2" ht="21" customHeight="1">
      <c r="A44" s="212" t="s">
        <v>793</v>
      </c>
      <c r="B44" s="271">
        <v>115</v>
      </c>
    </row>
    <row r="45" spans="1:2" ht="21" customHeight="1">
      <c r="A45" s="212" t="s">
        <v>794</v>
      </c>
      <c r="B45" s="271">
        <v>46</v>
      </c>
    </row>
    <row r="46" spans="1:2" ht="21" customHeight="1">
      <c r="A46" s="212" t="s">
        <v>795</v>
      </c>
      <c r="B46" s="271">
        <v>673</v>
      </c>
    </row>
    <row r="47" spans="1:2" ht="21" customHeight="1">
      <c r="A47" s="212" t="s">
        <v>796</v>
      </c>
      <c r="B47" s="271">
        <v>21586</v>
      </c>
    </row>
    <row r="48" spans="1:2" ht="21" customHeight="1">
      <c r="A48" s="212" t="s">
        <v>797</v>
      </c>
      <c r="B48" s="271">
        <v>21586</v>
      </c>
    </row>
    <row r="49" spans="1:2" ht="21" customHeight="1">
      <c r="A49" s="212" t="s">
        <v>798</v>
      </c>
      <c r="B49" s="271">
        <v>11598</v>
      </c>
    </row>
    <row r="50" spans="1:2" ht="21" customHeight="1">
      <c r="A50" s="212" t="s">
        <v>799</v>
      </c>
      <c r="B50" s="271">
        <v>1112</v>
      </c>
    </row>
    <row r="51" spans="1:2" ht="21" customHeight="1">
      <c r="A51" s="212" t="s">
        <v>800</v>
      </c>
      <c r="B51" s="271">
        <v>8876</v>
      </c>
    </row>
    <row r="52" spans="1:2" ht="21" customHeight="1">
      <c r="A52" s="212" t="s">
        <v>801</v>
      </c>
      <c r="B52" s="271">
        <v>1</v>
      </c>
    </row>
    <row r="53" spans="1:2" ht="21" customHeight="1">
      <c r="A53" s="212" t="s">
        <v>802</v>
      </c>
      <c r="B53" s="271">
        <v>1</v>
      </c>
    </row>
    <row r="54" spans="1:2" ht="21" customHeight="1">
      <c r="A54" s="212" t="s">
        <v>803</v>
      </c>
      <c r="B54" s="271">
        <v>1</v>
      </c>
    </row>
    <row r="55" spans="1:2" ht="21" customHeight="1">
      <c r="A55" s="212" t="s">
        <v>804</v>
      </c>
      <c r="B55" s="271">
        <v>18358</v>
      </c>
    </row>
    <row r="56" spans="1:2" ht="21" customHeight="1">
      <c r="A56" s="212" t="s">
        <v>805</v>
      </c>
      <c r="B56" s="271">
        <v>4975</v>
      </c>
    </row>
    <row r="57" spans="1:2" ht="21" customHeight="1">
      <c r="A57" s="212" t="s">
        <v>806</v>
      </c>
      <c r="B57" s="271">
        <v>646</v>
      </c>
    </row>
    <row r="58" spans="1:2" ht="21" customHeight="1">
      <c r="A58" s="212" t="s">
        <v>807</v>
      </c>
      <c r="B58" s="271">
        <v>939</v>
      </c>
    </row>
    <row r="59" spans="1:2" ht="21" customHeight="1">
      <c r="A59" s="212" t="s">
        <v>808</v>
      </c>
      <c r="B59" s="271">
        <v>2800</v>
      </c>
    </row>
    <row r="60" spans="1:2" ht="21" customHeight="1">
      <c r="A60" s="212" t="s">
        <v>809</v>
      </c>
      <c r="B60" s="271">
        <v>590</v>
      </c>
    </row>
    <row r="61" spans="1:2" ht="21" customHeight="1">
      <c r="A61" s="212" t="s">
        <v>810</v>
      </c>
      <c r="B61" s="271">
        <v>13383</v>
      </c>
    </row>
    <row r="62" spans="1:2" ht="21" customHeight="1">
      <c r="A62" s="212" t="s">
        <v>524</v>
      </c>
      <c r="B62" s="271">
        <v>351</v>
      </c>
    </row>
    <row r="63" spans="1:2" ht="21" customHeight="1">
      <c r="A63" s="212" t="s">
        <v>811</v>
      </c>
      <c r="B63" s="271">
        <v>2040</v>
      </c>
    </row>
    <row r="64" spans="1:2" ht="21" customHeight="1">
      <c r="A64" s="212" t="s">
        <v>812</v>
      </c>
      <c r="B64" s="271">
        <v>10992</v>
      </c>
    </row>
    <row r="65" spans="1:2" ht="36" customHeight="1">
      <c r="A65" s="485" t="s">
        <v>813</v>
      </c>
      <c r="B65" s="485"/>
    </row>
    <row r="71" spans="1:2">
      <c r="A71" s="206"/>
      <c r="B71" s="206"/>
    </row>
    <row r="72" spans="1:2">
      <c r="A72" s="206"/>
      <c r="B72" s="206"/>
    </row>
    <row r="73" spans="1:2">
      <c r="A73" s="206"/>
      <c r="B73" s="206"/>
    </row>
    <row r="74" spans="1:2">
      <c r="A74" s="206"/>
      <c r="B74" s="206"/>
    </row>
  </sheetData>
  <mergeCells count="3">
    <mergeCell ref="A1:B1"/>
    <mergeCell ref="A2:B2"/>
    <mergeCell ref="A65:B65"/>
  </mergeCells>
  <phoneticPr fontId="81" type="noConversion"/>
  <printOptions horizontalCentered="1"/>
  <pageMargins left="0.23622047244094499" right="0.23622047244094499" top="0.511811023622047" bottom="0.511811023622047" header="0.23622047244094499" footer="0.23622047244094499"/>
  <pageSetup paperSize="9" orientation="portrait"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命名范围</vt:lpstr>
      </vt:variant>
      <vt:variant>
        <vt:i4>32</vt:i4>
      </vt:variant>
    </vt:vector>
  </HeadingPairs>
  <TitlesOfParts>
    <vt:vector size="64" baseType="lpstr">
      <vt:lpstr>01-2020全区收入</vt:lpstr>
      <vt:lpstr>02-2020全区支出</vt:lpstr>
      <vt:lpstr>03-2020公共平衡 </vt:lpstr>
      <vt:lpstr>04-2020公共本级支出功能 </vt:lpstr>
      <vt:lpstr>05-2020公共线下</vt:lpstr>
      <vt:lpstr>06-2020转移支付分地区</vt:lpstr>
      <vt:lpstr>07-2020转移支付分项目 </vt:lpstr>
      <vt:lpstr>8-2020基金平衡</vt:lpstr>
      <vt:lpstr>9-2020基金支出</vt:lpstr>
      <vt:lpstr>10-2020基金转移支付</vt:lpstr>
      <vt:lpstr>11-2020国资</vt:lpstr>
      <vt:lpstr>12-2020社保执行</vt:lpstr>
      <vt:lpstr>13-2021公共平衡</vt:lpstr>
      <vt:lpstr>14-2021公共本级支出功能 </vt:lpstr>
      <vt:lpstr>15-2021公共基本和项目 </vt:lpstr>
      <vt:lpstr>16-2021公共本级基本支出经济 </vt:lpstr>
      <vt:lpstr>17-2021公共线下</vt:lpstr>
      <vt:lpstr>18-2021转移支付分地区</vt:lpstr>
      <vt:lpstr>19-2021转移支付分项目</vt:lpstr>
      <vt:lpstr>20-2021基金平衡</vt:lpstr>
      <vt:lpstr>21-2021基金支出</vt:lpstr>
      <vt:lpstr>22-2021基金转移支付</vt:lpstr>
      <vt:lpstr>23-2021国资</vt:lpstr>
      <vt:lpstr>24-2021社保收入</vt:lpstr>
      <vt:lpstr>25-2021社保支出</vt:lpstr>
      <vt:lpstr>26-2021社保结余</vt:lpstr>
      <vt:lpstr>27-2020债务限额、余额</vt:lpstr>
      <vt:lpstr>28-2020、2021一般债务余额</vt:lpstr>
      <vt:lpstr>29-2020、2021专项债务余额</vt:lpstr>
      <vt:lpstr>30-债务还本付息</vt:lpstr>
      <vt:lpstr>31-2021年提前下达</vt:lpstr>
      <vt:lpstr>32-2021新增债券安排</vt:lpstr>
      <vt:lpstr>'01-2020全区收入'!Print_Area</vt:lpstr>
      <vt:lpstr>'02-2020全区支出'!Print_Area</vt:lpstr>
      <vt:lpstr>'03-2020公共平衡 '!Print_Area</vt:lpstr>
      <vt:lpstr>'04-2020公共本级支出功能 '!Print_Area</vt:lpstr>
      <vt:lpstr>'05-2020公共线下'!Print_Area</vt:lpstr>
      <vt:lpstr>'06-2020转移支付分地区'!Print_Area</vt:lpstr>
      <vt:lpstr>'07-2020转移支付分项目 '!Print_Area</vt:lpstr>
      <vt:lpstr>'11-2020国资'!Print_Area</vt:lpstr>
      <vt:lpstr>'13-2021公共平衡'!Print_Area</vt:lpstr>
      <vt:lpstr>'14-2021公共本级支出功能 '!Print_Area</vt:lpstr>
      <vt:lpstr>'15-2021公共基本和项目 '!Print_Area</vt:lpstr>
      <vt:lpstr>'16-2021公共本级基本支出经济 '!Print_Area</vt:lpstr>
      <vt:lpstr>'17-2021公共线下'!Print_Area</vt:lpstr>
      <vt:lpstr>'18-2021转移支付分地区'!Print_Area</vt:lpstr>
      <vt:lpstr>'19-2021转移支付分项目'!Print_Area</vt:lpstr>
      <vt:lpstr>'21-2021基金支出'!Print_Area</vt:lpstr>
      <vt:lpstr>'30-债务还本付息'!Print_Area</vt:lpstr>
      <vt:lpstr>'8-2020基金平衡'!Print_Area</vt:lpstr>
      <vt:lpstr>'9-2020基金支出'!Print_Area</vt:lpstr>
      <vt:lpstr>'03-2020公共平衡 '!Print_Titles</vt:lpstr>
      <vt:lpstr>'04-2020公共本级支出功能 '!Print_Titles</vt:lpstr>
      <vt:lpstr>'05-2020公共线下'!Print_Titles</vt:lpstr>
      <vt:lpstr>'06-2020转移支付分地区'!Print_Titles</vt:lpstr>
      <vt:lpstr>'07-2020转移支付分项目 '!Print_Titles</vt:lpstr>
      <vt:lpstr>'14-2021公共本级支出功能 '!Print_Titles</vt:lpstr>
      <vt:lpstr>'16-2021公共本级基本支出经济 '!Print_Titles</vt:lpstr>
      <vt:lpstr>'17-2021公共线下'!Print_Titles</vt:lpstr>
      <vt:lpstr>'18-2021转移支付分地区'!Print_Titles</vt:lpstr>
      <vt:lpstr>'19-2021转移支付分项目'!Print_Titles</vt:lpstr>
      <vt:lpstr>'21-2021基金支出'!Print_Titles</vt:lpstr>
      <vt:lpstr>'8-2020基金平衡'!Print_Titles</vt:lpstr>
      <vt:lpstr>'9-2020基金支出'!Print_Titles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dc:creator>
  <cp:lastModifiedBy>Wxd</cp:lastModifiedBy>
  <cp:lastPrinted>2021-03-18T08:16:03Z</cp:lastPrinted>
  <dcterms:created xsi:type="dcterms:W3CDTF">2006-09-13T11:21:00Z</dcterms:created>
  <dcterms:modified xsi:type="dcterms:W3CDTF">2021-03-18T08:16:08Z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