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codeName="ThisWorkbook" defaultThemeVersion="124226"/>
  <bookViews>
    <workbookView xWindow="15840" yWindow="0" windowWidth="12585" windowHeight="12510" tabRatio="901" firstSheet="7" activeTab="13"/>
  </bookViews>
  <sheets>
    <sheet name="01-2019街镇收入" sheetId="57" r:id="rId1"/>
    <sheet name="02-2019街镇支出" sheetId="58" r:id="rId2"/>
    <sheet name="03-2019公共平衡 " sheetId="26" r:id="rId3"/>
    <sheet name="04-2019公共本级支出功能 " sheetId="27" r:id="rId4"/>
    <sheet name="05-2019公共线下 " sheetId="32" r:id="rId5"/>
    <sheet name="06-2019转移支付分地区" sheetId="59" r:id="rId6"/>
    <sheet name="07-2019转移支付分项目 " sheetId="60" r:id="rId7"/>
    <sheet name="8-2019基金平衡" sheetId="33" r:id="rId8"/>
    <sheet name="9-2019基金支出" sheetId="19" r:id="rId9"/>
    <sheet name="10-2019基金转移支付" sheetId="62" r:id="rId10"/>
    <sheet name="11-2019国资 " sheetId="48" r:id="rId11"/>
    <sheet name="12-2019社保执行-北碚区无" sheetId="21" state="hidden" r:id="rId12"/>
    <sheet name="12-2019社保执行" sheetId="73" r:id="rId13"/>
    <sheet name="13-2020公共平衡" sheetId="71" r:id="rId14"/>
    <sheet name="14-2020公共本级支出功能 " sheetId="38" r:id="rId15"/>
    <sheet name="15-2020公共基本和项目 " sheetId="39" r:id="rId16"/>
    <sheet name="16-2020公共本级基本支出经济 " sheetId="36" r:id="rId17"/>
    <sheet name="17-2020公共线下" sheetId="29" r:id="rId18"/>
    <sheet name="18-2020转移支付分地区" sheetId="53" r:id="rId19"/>
    <sheet name="19-2020转移支付分项目" sheetId="54" r:id="rId20"/>
    <sheet name="20-2020基金平衡" sheetId="35" r:id="rId21"/>
    <sheet name="21-2020基金支出" sheetId="7" r:id="rId22"/>
    <sheet name="22-2020基金转移支付" sheetId="61" r:id="rId23"/>
    <sheet name="23-2020国资" sheetId="49" r:id="rId24"/>
    <sheet name="24-2020社保" sheetId="72" r:id="rId25"/>
    <sheet name="24-2020社保-北碚区无" sheetId="11" state="hidden" r:id="rId26"/>
    <sheet name="Sheet1" sheetId="74" r:id="rId27"/>
  </sheets>
  <definedNames>
    <definedName name="_xlnm._FilterDatabase" localSheetId="3" hidden="1">'04-2019公共本级支出功能 '!$5:$548</definedName>
    <definedName name="_xlnm._FilterDatabase" localSheetId="6" hidden="1">'07-2019转移支付分项目 '!$A$5:$A$13</definedName>
    <definedName name="_xlnm._FilterDatabase" localSheetId="14" hidden="1">'14-2020公共本级支出功能 '!$A$5:$D$510</definedName>
    <definedName name="_xlnm._FilterDatabase" localSheetId="19" hidden="1">'19-2020转移支付分项目'!$A$5:$A$83</definedName>
    <definedName name="_xlnm._FilterDatabase" localSheetId="8" hidden="1">'9-2019基金支出'!$A$4:$B$4</definedName>
    <definedName name="fa" localSheetId="6">#REF!</definedName>
    <definedName name="fa" localSheetId="9">#REF!</definedName>
    <definedName name="fa" localSheetId="19">#REF!</definedName>
    <definedName name="fa" localSheetId="22">#REF!</definedName>
    <definedName name="fa">#REF!</definedName>
    <definedName name="_xlnm.Print_Area" localSheetId="0">'01-2019街镇收入'!$A$1:$C$25</definedName>
    <definedName name="_xlnm.Print_Area" localSheetId="1">'02-2019街镇支出'!$A$1:$C$31</definedName>
    <definedName name="_xlnm.Print_Area" localSheetId="2">'03-2019公共平衡 '!$A$1:$O$42</definedName>
    <definedName name="_xlnm.Print_Area" localSheetId="3">'04-2019公共本级支出功能 '!$A$1:$B$547</definedName>
    <definedName name="_xlnm.Print_Area" localSheetId="4">'05-2019公共线下 '!$A$1:$D$52</definedName>
    <definedName name="_xlnm.Print_Area" localSheetId="5">'06-2019转移支付分地区'!$A$1:$C$22</definedName>
    <definedName name="_xlnm.Print_Area" localSheetId="6">'07-2019转移支付分项目 '!$A$1:$C$17</definedName>
    <definedName name="_xlnm.Print_Area" localSheetId="10">'11-2019国资 '!$A$1:$N$23</definedName>
    <definedName name="_xlnm.Print_Area" localSheetId="11">'12-2019社保执行-北碚区无'!$A$1:$M$17</definedName>
    <definedName name="_xlnm.Print_Area" localSheetId="13">'13-2020公共平衡'!$A$1:$G$39</definedName>
    <definedName name="_xlnm.Print_Area" localSheetId="14">'14-2020公共本级支出功能 '!$A$1:$B$8</definedName>
    <definedName name="_xlnm.Print_Area" localSheetId="15">'15-2020公共基本和项目 '!$A$1:$D$30</definedName>
    <definedName name="_xlnm.Print_Area" localSheetId="16">'16-2020公共本级基本支出经济 '!$A$1:$B$30</definedName>
    <definedName name="_xlnm.Print_Area" localSheetId="17">'17-2020公共线下'!$A$1:$D$41</definedName>
    <definedName name="_xlnm.Print_Area" localSheetId="18">'18-2020转移支付分地区'!$A$1:$B$17</definedName>
    <definedName name="_xlnm.Print_Area" localSheetId="19">'19-2020转移支付分项目'!$A$1:$B$21</definedName>
    <definedName name="_xlnm.Print_Area" localSheetId="21">'21-2020基金支出'!$A$1:$B$46</definedName>
    <definedName name="_xlnm.Print_Area" localSheetId="7">'8-2019基金平衡'!$A$1:$O$27</definedName>
    <definedName name="_xlnm.Print_Area" localSheetId="8">'9-2019基金支出'!$A$1:$B$52</definedName>
    <definedName name="_xlnm.Print_Titles" localSheetId="2">'03-2019公共平衡 '!$2:$4</definedName>
    <definedName name="_xlnm.Print_Titles" localSheetId="3">'04-2019公共本级支出功能 '!$2:$4</definedName>
    <definedName name="_xlnm.Print_Titles" localSheetId="4">'05-2019公共线下 '!$2:$4</definedName>
    <definedName name="_xlnm.Print_Titles" localSheetId="5">'06-2019转移支付分地区'!$2:$5</definedName>
    <definedName name="_xlnm.Print_Titles" localSheetId="6">'07-2019转移支付分项目 '!$2:$5</definedName>
    <definedName name="_xlnm.Print_Titles" localSheetId="14">'14-2020公共本级支出功能 '!$2:$4</definedName>
    <definedName name="_xlnm.Print_Titles" localSheetId="16">'16-2020公共本级基本支出经济 '!$2:$5</definedName>
    <definedName name="_xlnm.Print_Titles" localSheetId="17">'17-2020公共线下'!$1:$4</definedName>
    <definedName name="_xlnm.Print_Titles" localSheetId="18">'18-2020转移支付分地区'!$2:$6</definedName>
    <definedName name="_xlnm.Print_Titles" localSheetId="19">'19-2020转移支付分项目'!$2:$5</definedName>
    <definedName name="_xlnm.Print_Titles" localSheetId="21">'21-2020基金支出'!$2:$4</definedName>
    <definedName name="_xlnm.Print_Titles" localSheetId="7">'8-2019基金平衡'!$1:$4</definedName>
    <definedName name="_xlnm.Print_Titles" localSheetId="8">'9-2019基金支出'!$2:$4</definedName>
    <definedName name="地区名称" localSheetId="2">#REF!</definedName>
    <definedName name="地区名称" localSheetId="3">#REF!</definedName>
    <definedName name="地区名称" localSheetId="4">#REF!</definedName>
    <definedName name="地区名称" localSheetId="5">#REF!</definedName>
    <definedName name="地区名称" localSheetId="6">#REF!</definedName>
    <definedName name="地区名称" localSheetId="9">#REF!</definedName>
    <definedName name="地区名称" localSheetId="10">#REF!</definedName>
    <definedName name="地区名称" localSheetId="11">#REF!</definedName>
    <definedName name="地区名称" localSheetId="14">#REF!</definedName>
    <definedName name="地区名称" localSheetId="17">#REF!</definedName>
    <definedName name="地区名称" localSheetId="18">#REF!</definedName>
    <definedName name="地区名称" localSheetId="19">#REF!</definedName>
    <definedName name="地区名称" localSheetId="20">#REF!</definedName>
    <definedName name="地区名称" localSheetId="22">#REF!</definedName>
    <definedName name="地区名称" localSheetId="23">#REF!</definedName>
    <definedName name="地区名称" localSheetId="7">#REF!</definedName>
    <definedName name="地区名称">#REF!</definedName>
  </definedNames>
  <calcPr calcId="124519"/>
</workbook>
</file>

<file path=xl/calcChain.xml><?xml version="1.0" encoding="utf-8"?>
<calcChain xmlns="http://schemas.openxmlformats.org/spreadsheetml/2006/main">
  <c r="J13" i="71"/>
  <c r="O14"/>
  <c r="D14" i="39" l="1"/>
  <c r="B247" i="38"/>
  <c r="F13" i="71"/>
  <c r="G13"/>
  <c r="F7"/>
  <c r="B32"/>
  <c r="B22" i="36"/>
  <c r="B13"/>
  <c r="B11"/>
  <c r="C8" i="39"/>
  <c r="D12"/>
  <c r="D29"/>
  <c r="D18"/>
  <c r="D17"/>
  <c r="D16"/>
  <c r="D8"/>
  <c r="B508" i="38"/>
  <c r="B509"/>
  <c r="B420"/>
  <c r="B360" s="1"/>
  <c r="B421"/>
  <c r="B359"/>
  <c r="B358" s="1"/>
  <c r="B355"/>
  <c r="B347"/>
  <c r="B342"/>
  <c r="B343"/>
  <c r="B323"/>
  <c r="B324"/>
  <c r="B263"/>
  <c r="B264"/>
  <c r="B253"/>
  <c r="B237"/>
  <c r="B214"/>
  <c r="B167"/>
  <c r="B160" s="1"/>
  <c r="B168"/>
  <c r="B59"/>
  <c r="B61"/>
  <c r="B22"/>
  <c r="G12" i="71"/>
  <c r="G14"/>
  <c r="G16"/>
  <c r="G22"/>
  <c r="G23"/>
  <c r="G24"/>
  <c r="G25"/>
  <c r="F27"/>
  <c r="F17"/>
  <c r="F16"/>
  <c r="F15"/>
  <c r="F11"/>
  <c r="B315" i="38" l="1"/>
  <c r="B37" i="71" l="1"/>
  <c r="L37" i="26"/>
  <c r="L36"/>
  <c r="L31"/>
  <c r="L25"/>
  <c r="L23"/>
  <c r="L19"/>
  <c r="L16"/>
  <c r="L15"/>
  <c r="L14"/>
  <c r="L13"/>
  <c r="L12"/>
  <c r="L11"/>
  <c r="L9"/>
  <c r="L8"/>
  <c r="L7"/>
  <c r="D31" l="1"/>
  <c r="E31"/>
  <c r="B14" i="32"/>
  <c r="B31" i="26"/>
  <c r="D11" i="35"/>
  <c r="B22"/>
  <c r="B16" i="29"/>
  <c r="B29" i="36"/>
  <c r="B28"/>
  <c r="B25"/>
  <c r="B24"/>
  <c r="B21"/>
  <c r="B20"/>
  <c r="B18"/>
  <c r="B15"/>
  <c r="B14"/>
  <c r="B10"/>
  <c r="B9"/>
  <c r="B8"/>
  <c r="D28" i="39"/>
  <c r="D27"/>
  <c r="D15"/>
  <c r="C25"/>
  <c r="C17"/>
  <c r="C15"/>
  <c r="C14"/>
  <c r="C13"/>
  <c r="D10"/>
  <c r="D9"/>
  <c r="B220" i="38"/>
  <c r="B505"/>
  <c r="B494"/>
  <c r="B489"/>
  <c r="B488"/>
  <c r="B351"/>
  <c r="B297"/>
  <c r="B296"/>
  <c r="B295"/>
  <c r="B294"/>
  <c r="B292"/>
  <c r="B261"/>
  <c r="B245"/>
  <c r="B226"/>
  <c r="B225"/>
  <c r="B219"/>
  <c r="B218"/>
  <c r="B217"/>
  <c r="B213"/>
  <c r="B207"/>
  <c r="B177"/>
  <c r="B132"/>
  <c r="B110"/>
  <c r="B79"/>
  <c r="B73"/>
  <c r="B43"/>
  <c r="B38"/>
  <c r="I23" i="71"/>
  <c r="J23" s="1"/>
  <c r="I22"/>
  <c r="J22" s="1"/>
  <c r="I16"/>
  <c r="I14"/>
  <c r="J14" s="1"/>
  <c r="I13"/>
  <c r="I12"/>
  <c r="I9"/>
  <c r="I8"/>
  <c r="I7"/>
  <c r="J7" s="1"/>
  <c r="I24"/>
  <c r="J24" s="1"/>
  <c r="I25"/>
  <c r="J25" s="1"/>
  <c r="F25"/>
  <c r="F24"/>
  <c r="F23"/>
  <c r="F14"/>
  <c r="F12"/>
  <c r="F9"/>
  <c r="G9" s="1"/>
  <c r="F8"/>
  <c r="D30"/>
  <c r="B25"/>
  <c r="B30"/>
  <c r="C32"/>
  <c r="P26" i="33"/>
  <c r="M26"/>
  <c r="J12"/>
  <c r="H26"/>
  <c r="E21"/>
  <c r="D21"/>
  <c r="E26"/>
  <c r="B26"/>
  <c r="B50" i="32"/>
  <c r="B45"/>
  <c r="B42"/>
  <c r="B41"/>
  <c r="B39"/>
  <c r="B38"/>
  <c r="B34"/>
  <c r="B32"/>
  <c r="B13"/>
  <c r="B533" i="27"/>
  <c r="B523"/>
  <c r="B522"/>
  <c r="B483"/>
  <c r="B379"/>
  <c r="B375"/>
  <c r="B367"/>
  <c r="B361"/>
  <c r="B315"/>
  <c r="B314"/>
  <c r="B313"/>
  <c r="B312"/>
  <c r="B310"/>
  <c r="B281"/>
  <c r="B268"/>
  <c r="B262"/>
  <c r="B260"/>
  <c r="B251"/>
  <c r="B240"/>
  <c r="B239"/>
  <c r="B232"/>
  <c r="B230"/>
  <c r="B229"/>
  <c r="B228"/>
  <c r="B227"/>
  <c r="B225"/>
  <c r="B224"/>
  <c r="B216"/>
  <c r="B185"/>
  <c r="B174"/>
  <c r="B136"/>
  <c r="B113"/>
  <c r="B87"/>
  <c r="B45"/>
  <c r="B40"/>
  <c r="B23"/>
  <c r="P37" i="26"/>
  <c r="P36"/>
  <c r="P31"/>
  <c r="P23"/>
  <c r="P19"/>
  <c r="P16"/>
  <c r="P15"/>
  <c r="P14"/>
  <c r="P13"/>
  <c r="P12"/>
  <c r="P11"/>
  <c r="P9"/>
  <c r="P8"/>
  <c r="P7"/>
  <c r="M37"/>
  <c r="M36"/>
  <c r="M31"/>
  <c r="M25"/>
  <c r="M23"/>
  <c r="M19"/>
  <c r="M16"/>
  <c r="M15"/>
  <c r="M14"/>
  <c r="M13"/>
  <c r="M12"/>
  <c r="M11"/>
  <c r="M9"/>
  <c r="M8"/>
  <c r="M7"/>
  <c r="J26"/>
  <c r="J25"/>
  <c r="J23"/>
  <c r="J22"/>
  <c r="J16"/>
  <c r="J14"/>
  <c r="J13"/>
  <c r="J12"/>
  <c r="J9"/>
  <c r="J8"/>
  <c r="J7"/>
  <c r="H38"/>
  <c r="H33"/>
  <c r="H31"/>
  <c r="H25"/>
  <c r="H28"/>
  <c r="E25"/>
  <c r="E38"/>
  <c r="E33"/>
  <c r="B38"/>
  <c r="B33"/>
  <c r="B25"/>
  <c r="C5" i="58"/>
  <c r="C8"/>
  <c r="C9"/>
  <c r="C11"/>
  <c r="C12"/>
  <c r="C13"/>
  <c r="C14"/>
  <c r="C15"/>
  <c r="C16"/>
  <c r="C19"/>
  <c r="C24"/>
  <c r="C6"/>
  <c r="D5"/>
  <c r="D7"/>
  <c r="D8"/>
  <c r="D9"/>
  <c r="D10"/>
  <c r="D11"/>
  <c r="D12"/>
  <c r="D13"/>
  <c r="D14"/>
  <c r="D15"/>
  <c r="D16"/>
  <c r="D17"/>
  <c r="D18"/>
  <c r="D19"/>
  <c r="D20"/>
  <c r="D21"/>
  <c r="D22"/>
  <c r="D23"/>
  <c r="D24"/>
  <c r="D6"/>
  <c r="B7"/>
  <c r="B8"/>
  <c r="B9"/>
  <c r="B10"/>
  <c r="B11"/>
  <c r="B12"/>
  <c r="B13"/>
  <c r="B14"/>
  <c r="B15"/>
  <c r="B16"/>
  <c r="B17"/>
  <c r="B18"/>
  <c r="B19"/>
  <c r="B20"/>
  <c r="B21"/>
  <c r="B22"/>
  <c r="B23"/>
  <c r="B24"/>
  <c r="B25"/>
  <c r="B26"/>
  <c r="B27"/>
  <c r="B28"/>
  <c r="B29"/>
  <c r="B6"/>
  <c r="C37" i="71"/>
  <c r="C30"/>
  <c r="C25"/>
  <c r="D29"/>
  <c r="D34"/>
  <c r="D6"/>
  <c r="D21"/>
  <c r="P8"/>
  <c r="P9"/>
  <c r="P10"/>
  <c r="P11"/>
  <c r="P12"/>
  <c r="P13"/>
  <c r="P14"/>
  <c r="P15"/>
  <c r="P16"/>
  <c r="P17"/>
  <c r="P7"/>
  <c r="O8"/>
  <c r="O9"/>
  <c r="O10"/>
  <c r="O11"/>
  <c r="O12"/>
  <c r="O13"/>
  <c r="O15"/>
  <c r="O16"/>
  <c r="O17"/>
  <c r="O7"/>
  <c r="J21"/>
  <c r="J20"/>
  <c r="J19"/>
  <c r="J18"/>
  <c r="J17"/>
  <c r="J16"/>
  <c r="J15"/>
  <c r="J11"/>
  <c r="J10"/>
  <c r="J9"/>
  <c r="J8"/>
  <c r="G8"/>
  <c r="J12" l="1"/>
  <c r="G7"/>
  <c r="I6"/>
  <c r="I5" s="1"/>
  <c r="D5"/>
  <c r="J6" i="26"/>
  <c r="G21" i="48" l="1"/>
  <c r="N12" i="33"/>
  <c r="N11"/>
  <c r="O26"/>
  <c r="O6"/>
  <c r="P6"/>
  <c r="P5" s="1"/>
  <c r="P20"/>
  <c r="H5"/>
  <c r="H20"/>
  <c r="G26"/>
  <c r="L17" i="26"/>
  <c r="L18"/>
  <c r="L27"/>
  <c r="L28"/>
  <c r="O23"/>
  <c r="O19"/>
  <c r="O16"/>
  <c r="O15"/>
  <c r="O14"/>
  <c r="O13"/>
  <c r="O12"/>
  <c r="O11"/>
  <c r="O9"/>
  <c r="O8"/>
  <c r="O7"/>
  <c r="P30"/>
  <c r="P6"/>
  <c r="P5" l="1"/>
  <c r="L6"/>
  <c r="C20" i="57" l="1"/>
  <c r="B530" i="27"/>
  <c r="B529" s="1"/>
  <c r="B521"/>
  <c r="B514" s="1"/>
  <c r="B479"/>
  <c r="B469" s="1"/>
  <c r="B363"/>
  <c r="B378"/>
  <c r="B376"/>
  <c r="B374"/>
  <c r="B372"/>
  <c r="B370"/>
  <c r="B360"/>
  <c r="B333" s="1"/>
  <c r="B307"/>
  <c r="B311"/>
  <c r="B280"/>
  <c r="B267"/>
  <c r="B261"/>
  <c r="B253"/>
  <c r="B248"/>
  <c r="B235"/>
  <c r="B226"/>
  <c r="B219"/>
  <c r="B210"/>
  <c r="B178"/>
  <c r="B177" s="1"/>
  <c r="B172"/>
  <c r="B166" s="1"/>
  <c r="B135"/>
  <c r="B114" s="1"/>
  <c r="B108"/>
  <c r="B107" s="1"/>
  <c r="B82"/>
  <c r="B41"/>
  <c r="B22"/>
  <c r="B33"/>
  <c r="O36" i="26"/>
  <c r="O31"/>
  <c r="B282" i="27" l="1"/>
  <c r="B209"/>
  <c r="B7"/>
  <c r="B362"/>
  <c r="H30" i="26"/>
  <c r="G28"/>
  <c r="G25"/>
  <c r="H21"/>
  <c r="H6" s="1"/>
  <c r="B6" i="27" l="1"/>
  <c r="H5" i="26"/>
  <c r="N7"/>
  <c r="E5" i="58" l="1"/>
  <c r="B5"/>
  <c r="B18" i="35" l="1"/>
  <c r="B215" i="38"/>
  <c r="B210"/>
  <c r="B200"/>
  <c r="B74"/>
  <c r="B69"/>
  <c r="B39"/>
  <c r="B31"/>
  <c r="B491"/>
  <c r="B490" s="1"/>
  <c r="B487"/>
  <c r="B479" s="1"/>
  <c r="B354"/>
  <c r="B350"/>
  <c r="B345"/>
  <c r="B293"/>
  <c r="B289"/>
  <c r="B258"/>
  <c r="B252"/>
  <c r="B246"/>
  <c r="B239"/>
  <c r="B234"/>
  <c r="B227"/>
  <c r="B223"/>
  <c r="B170"/>
  <c r="B169" s="1"/>
  <c r="B131"/>
  <c r="B111" s="1"/>
  <c r="B109"/>
  <c r="B102" s="1"/>
  <c r="B27"/>
  <c r="B21"/>
  <c r="B14"/>
  <c r="B7"/>
  <c r="B7" i="36"/>
  <c r="B344" i="38" l="1"/>
  <c r="B6"/>
  <c r="B199"/>
  <c r="B265"/>
  <c r="L17" i="48"/>
  <c r="J24" i="33"/>
  <c r="C11" i="60"/>
  <c r="B11"/>
  <c r="B30" i="26"/>
  <c r="B35"/>
  <c r="B5" i="38" l="1"/>
  <c r="B6" i="60"/>
  <c r="B6" i="7"/>
  <c r="B7"/>
  <c r="I11" i="73" l="1"/>
  <c r="B11"/>
  <c r="I7"/>
  <c r="D17" i="72"/>
  <c r="D6"/>
  <c r="B6"/>
  <c r="D5"/>
  <c r="B5"/>
  <c r="B10" i="7" l="1"/>
  <c r="B13"/>
  <c r="B20"/>
  <c r="B30"/>
  <c r="D20" i="35"/>
  <c r="B20"/>
  <c r="B26" i="36"/>
  <c r="B23"/>
  <c r="B12"/>
  <c r="J20" i="48"/>
  <c r="J17"/>
  <c r="K17"/>
  <c r="J12"/>
  <c r="J7"/>
  <c r="L24" i="33"/>
  <c r="M24"/>
  <c r="K24"/>
  <c r="D6" i="59"/>
  <c r="B33" i="32"/>
  <c r="K33" i="26"/>
  <c r="B21" i="57"/>
  <c r="B23"/>
  <c r="B6" i="36" l="1"/>
  <c r="J6" i="48"/>
  <c r="J5" s="1"/>
  <c r="C6"/>
  <c r="C20"/>
  <c r="B44" i="7"/>
  <c r="B43" s="1"/>
  <c r="B33"/>
  <c r="B26"/>
  <c r="B25" s="1"/>
  <c r="B22"/>
  <c r="B16"/>
  <c r="B9"/>
  <c r="C7" i="39"/>
  <c r="D7"/>
  <c r="B15" i="7" l="1"/>
  <c r="C5" i="48"/>
  <c r="B36" i="7"/>
  <c r="B32" s="1"/>
  <c r="B5" s="1"/>
  <c r="L20" i="33" l="1"/>
  <c r="M20"/>
  <c r="O20" s="1"/>
  <c r="E35" i="26" l="1"/>
  <c r="E30" s="1"/>
  <c r="D35"/>
  <c r="D30" s="1"/>
  <c r="C35"/>
  <c r="C30" s="1"/>
  <c r="B30" i="39" l="1"/>
  <c r="B29"/>
  <c r="B28"/>
  <c r="B27"/>
  <c r="B26"/>
  <c r="B25"/>
  <c r="B24"/>
  <c r="B23"/>
  <c r="B22"/>
  <c r="B21"/>
  <c r="B20"/>
  <c r="B19"/>
  <c r="B18"/>
  <c r="B17"/>
  <c r="B16"/>
  <c r="B15"/>
  <c r="B14"/>
  <c r="B13"/>
  <c r="B12"/>
  <c r="B11"/>
  <c r="B10"/>
  <c r="B9"/>
  <c r="B8"/>
  <c r="B7" l="1"/>
  <c r="D18" i="35"/>
  <c r="C6" i="59"/>
  <c r="J30" i="26" l="1"/>
  <c r="K30"/>
  <c r="L30"/>
  <c r="D6" i="35" l="1"/>
  <c r="D10" i="32" l="1"/>
  <c r="B21" i="71"/>
  <c r="C21" s="1"/>
  <c r="N25" i="26" l="1"/>
  <c r="N23"/>
  <c r="N19"/>
  <c r="N16"/>
  <c r="N15"/>
  <c r="N14"/>
  <c r="N13"/>
  <c r="N12"/>
  <c r="N11"/>
  <c r="N9"/>
  <c r="N8"/>
  <c r="M30"/>
  <c r="O30" s="1"/>
  <c r="L5" l="1"/>
  <c r="F25"/>
  <c r="D21"/>
  <c r="D7"/>
  <c r="C21"/>
  <c r="C7"/>
  <c r="E21"/>
  <c r="G21" s="1"/>
  <c r="D6" l="1"/>
  <c r="D5" s="1"/>
  <c r="F21"/>
  <c r="E7"/>
  <c r="E6" l="1"/>
  <c r="F6" l="1"/>
  <c r="G6"/>
  <c r="B6" i="57"/>
  <c r="B5" s="1"/>
  <c r="C5" s="1"/>
  <c r="M14" i="48" l="1"/>
  <c r="F6" i="71" l="1"/>
  <c r="G6" s="1"/>
  <c r="F29"/>
  <c r="B34"/>
  <c r="B29" s="1"/>
  <c r="C29" s="1"/>
  <c r="B7"/>
  <c r="F5" l="1"/>
  <c r="G5" s="1"/>
  <c r="B6"/>
  <c r="C6" s="1"/>
  <c r="B5" l="1"/>
  <c r="C5" s="1"/>
  <c r="B7" i="53"/>
  <c r="D5" i="29"/>
  <c r="D6" i="62"/>
  <c r="D6" i="32"/>
  <c r="D5" s="1"/>
  <c r="B18" i="49" l="1"/>
  <c r="B6"/>
  <c r="B5" s="1"/>
  <c r="K6" i="26" l="1"/>
  <c r="M6"/>
  <c r="N6" l="1"/>
  <c r="O6"/>
  <c r="N14" i="33"/>
  <c r="N13"/>
  <c r="N10"/>
  <c r="N9"/>
  <c r="N8"/>
  <c r="N7"/>
  <c r="L6" l="1"/>
  <c r="K6"/>
  <c r="F17"/>
  <c r="D6"/>
  <c r="M8" i="48"/>
  <c r="K12"/>
  <c r="K7"/>
  <c r="K6" l="1"/>
  <c r="L5" i="33"/>
  <c r="B5" i="19" l="1"/>
  <c r="M6" i="33" l="1"/>
  <c r="N6" l="1"/>
  <c r="L20" i="48"/>
  <c r="E20"/>
  <c r="G20" s="1"/>
  <c r="E6"/>
  <c r="G6" s="1"/>
  <c r="L7"/>
  <c r="L12"/>
  <c r="M12" s="1"/>
  <c r="M7" l="1"/>
  <c r="L6"/>
  <c r="L5" s="1"/>
  <c r="E5"/>
  <c r="G5" s="1"/>
  <c r="K20"/>
  <c r="K5" s="1"/>
  <c r="M6" l="1"/>
  <c r="C6" i="33"/>
  <c r="C6" i="26" l="1"/>
  <c r="C5" l="1"/>
  <c r="B22" i="32"/>
  <c r="B6" s="1"/>
  <c r="B6" i="62"/>
  <c r="B5" i="32" l="1"/>
  <c r="C23" i="33"/>
  <c r="C20" s="1"/>
  <c r="D23"/>
  <c r="D20" s="1"/>
  <c r="D5" s="1"/>
  <c r="E23"/>
  <c r="E20" s="1"/>
  <c r="G20" s="1"/>
  <c r="D20" i="48" l="1"/>
  <c r="D6"/>
  <c r="B5" i="61"/>
  <c r="D5" i="48" l="1"/>
  <c r="F6"/>
  <c r="B26" i="29"/>
  <c r="B17"/>
  <c r="B6" s="1"/>
  <c r="B5" l="1"/>
  <c r="B6" i="48"/>
  <c r="B20"/>
  <c r="B23" i="33"/>
  <c r="B20" s="1"/>
  <c r="B6"/>
  <c r="J5" i="26"/>
  <c r="B7"/>
  <c r="B21"/>
  <c r="B6" l="1"/>
  <c r="B5" s="1"/>
  <c r="I11" i="21" l="1"/>
  <c r="I7"/>
  <c r="K20" i="33"/>
  <c r="J20"/>
  <c r="J6"/>
  <c r="J5" l="1"/>
  <c r="M5"/>
  <c r="O5" s="1"/>
  <c r="K5"/>
  <c r="K5" i="26"/>
  <c r="M5" l="1"/>
  <c r="O5" s="1"/>
  <c r="D16" i="49" l="1"/>
  <c r="D13"/>
  <c r="D7"/>
  <c r="D10"/>
  <c r="C5" i="33"/>
  <c r="E6"/>
  <c r="F6" s="1"/>
  <c r="D6" i="49" l="1"/>
  <c r="D5" s="1"/>
  <c r="E5" i="33"/>
  <c r="G5" s="1"/>
  <c r="D18" i="49"/>
  <c r="B11" i="21" l="1"/>
  <c r="I17" i="48"/>
  <c r="I15"/>
  <c r="I12"/>
  <c r="I7"/>
  <c r="E5" i="26"/>
  <c r="I6" i="48" l="1"/>
  <c r="B6" i="11" l="1"/>
  <c r="D5" s="1"/>
  <c r="D6" l="1"/>
  <c r="D17" s="1"/>
  <c r="B5"/>
  <c r="B5" i="48" l="1"/>
  <c r="B6" i="35" l="1"/>
  <c r="B5" s="1"/>
  <c r="B5" i="33" l="1"/>
  <c r="I20" i="48" l="1"/>
  <c r="I5" s="1"/>
  <c r="D5" i="35" l="1"/>
  <c r="C6" i="60"/>
</calcChain>
</file>

<file path=xl/sharedStrings.xml><?xml version="1.0" encoding="utf-8"?>
<sst xmlns="http://schemas.openxmlformats.org/spreadsheetml/2006/main" count="18331" uniqueCount="1336">
  <si>
    <t>收      入</t>
    <phoneticPr fontId="3" type="noConversion"/>
  </si>
  <si>
    <t>支      出</t>
    <phoneticPr fontId="3" type="noConversion"/>
  </si>
  <si>
    <t>总  计</t>
    <phoneticPr fontId="5" type="noConversion"/>
  </si>
  <si>
    <t>本级收入合计</t>
  </si>
  <si>
    <t>本级支出合计</t>
  </si>
  <si>
    <t xml:space="preserve">    增值税</t>
  </si>
  <si>
    <t xml:space="preserve">    印花税</t>
  </si>
  <si>
    <t xml:space="preserve">    专项收入</t>
  </si>
  <si>
    <t xml:space="preserve">    企业所得税</t>
  </si>
  <si>
    <t xml:space="preserve">    个人所得税</t>
  </si>
  <si>
    <t xml:space="preserve">    城市维护建设税</t>
  </si>
  <si>
    <t xml:space="preserve">    房产税</t>
  </si>
  <si>
    <t xml:space="preserve">    城镇土地使用税</t>
  </si>
  <si>
    <t xml:space="preserve">    行政事业性收费收入</t>
  </si>
  <si>
    <t xml:space="preserve">    罚没收入</t>
  </si>
  <si>
    <t xml:space="preserve">    其他收入</t>
  </si>
  <si>
    <t>预算数</t>
    <phoneticPr fontId="3" type="noConversion"/>
  </si>
  <si>
    <t>转移性收入合计</t>
    <phoneticPr fontId="3" type="noConversion"/>
  </si>
  <si>
    <t>转移性支出合计</t>
    <phoneticPr fontId="3" type="noConversion"/>
  </si>
  <si>
    <t>单位：万元</t>
    <phoneticPr fontId="3" type="noConversion"/>
  </si>
  <si>
    <t>项         目</t>
  </si>
  <si>
    <t>单位：万元</t>
    <phoneticPr fontId="13" type="noConversion"/>
  </si>
  <si>
    <t>预算数</t>
    <phoneticPr fontId="3" type="noConversion"/>
  </si>
  <si>
    <t>支        出</t>
    <phoneticPr fontId="3" type="noConversion"/>
  </si>
  <si>
    <t>总  计</t>
    <phoneticPr fontId="3" type="noConversion"/>
  </si>
  <si>
    <t>本级收入合计</t>
    <phoneticPr fontId="3" type="noConversion"/>
  </si>
  <si>
    <t>本级支出合计</t>
    <phoneticPr fontId="3" type="noConversion"/>
  </si>
  <si>
    <t>收        入</t>
    <phoneticPr fontId="3" type="noConversion"/>
  </si>
  <si>
    <t>总  计</t>
    <phoneticPr fontId="3" type="noConversion"/>
  </si>
  <si>
    <t>支        出</t>
    <phoneticPr fontId="3" type="noConversion"/>
  </si>
  <si>
    <t>执行数</t>
    <phoneticPr fontId="3" type="noConversion"/>
  </si>
  <si>
    <t xml:space="preserve"> </t>
    <phoneticPr fontId="3" type="noConversion"/>
  </si>
  <si>
    <t xml:space="preserve">       公共安全</t>
  </si>
  <si>
    <t xml:space="preserve">       社会保障和就业</t>
  </si>
  <si>
    <t>预算数</t>
    <phoneticPr fontId="3" type="noConversion"/>
  </si>
  <si>
    <t>支        出</t>
    <phoneticPr fontId="31" type="noConversion"/>
  </si>
  <si>
    <t>单位：万元</t>
    <phoneticPr fontId="31" type="noConversion"/>
  </si>
  <si>
    <t>表3</t>
    <phoneticPr fontId="3" type="noConversion"/>
  </si>
  <si>
    <t>四、调入资金</t>
    <phoneticPr fontId="3" type="noConversion"/>
  </si>
  <si>
    <t>六、上年结转</t>
    <phoneticPr fontId="3" type="noConversion"/>
  </si>
  <si>
    <t>—</t>
    <phoneticPr fontId="1" type="noConversion"/>
  </si>
  <si>
    <t>四、上年结转</t>
    <phoneticPr fontId="3" type="noConversion"/>
  </si>
  <si>
    <t>二、股利、股息收入</t>
    <phoneticPr fontId="3" type="noConversion"/>
  </si>
  <si>
    <t>一、解决历史遗留问题及改革成本支出</t>
    <phoneticPr fontId="1" type="noConversion"/>
  </si>
  <si>
    <t xml:space="preserve">    国有资源(资产)有偿使用收入</t>
  </si>
  <si>
    <t>二、社会保障和就业支出</t>
  </si>
  <si>
    <t>三、城乡社区支出</t>
  </si>
  <si>
    <t>四、农林水支出</t>
  </si>
  <si>
    <t>五、交通运输支出</t>
  </si>
  <si>
    <t xml:space="preserve">       科学技术</t>
  </si>
  <si>
    <t xml:space="preserve">       文化体育与传媒</t>
  </si>
  <si>
    <t xml:space="preserve">       节能环保</t>
  </si>
  <si>
    <t xml:space="preserve">       城乡社区</t>
  </si>
  <si>
    <t xml:space="preserve">       农林水</t>
  </si>
  <si>
    <t xml:space="preserve">       交通运输</t>
  </si>
  <si>
    <t xml:space="preserve">       资源勘探信息等</t>
  </si>
  <si>
    <t>科学技术支出</t>
  </si>
  <si>
    <t>金融支出</t>
  </si>
  <si>
    <t>收      入</t>
    <phoneticPr fontId="3" type="noConversion"/>
  </si>
  <si>
    <t>支       出</t>
    <phoneticPr fontId="3" type="noConversion"/>
  </si>
  <si>
    <t>总  计</t>
    <phoneticPr fontId="3" type="noConversion"/>
  </si>
  <si>
    <t>本级支出合计</t>
    <phoneticPr fontId="3" type="noConversion"/>
  </si>
  <si>
    <t>三、产权转让收入</t>
    <phoneticPr fontId="3" type="noConversion"/>
  </si>
  <si>
    <t>转移性收入合计</t>
    <phoneticPr fontId="3" type="noConversion"/>
  </si>
  <si>
    <t>转移性支出合计</t>
    <phoneticPr fontId="3" type="noConversion"/>
  </si>
  <si>
    <t>一、调出资金</t>
    <phoneticPr fontId="3" type="noConversion"/>
  </si>
  <si>
    <t>单位：万元</t>
    <phoneticPr fontId="1" type="noConversion"/>
  </si>
  <si>
    <t>二、股利、股息收入</t>
    <phoneticPr fontId="1" type="noConversion"/>
  </si>
  <si>
    <t xml:space="preserve">  其他国有资本经营预算支出  </t>
    <phoneticPr fontId="1" type="noConversion"/>
  </si>
  <si>
    <t>一、税收收入</t>
    <phoneticPr fontId="1" type="noConversion"/>
  </si>
  <si>
    <t>三、地方政府债务还本支出</t>
    <phoneticPr fontId="1" type="noConversion"/>
  </si>
  <si>
    <t xml:space="preserve">    地方政府债券还本支出</t>
    <phoneticPr fontId="1" type="noConversion"/>
  </si>
  <si>
    <t>预算数</t>
    <phoneticPr fontId="3" type="noConversion"/>
  </si>
  <si>
    <t>一、农网还贷资金收入</t>
    <phoneticPr fontId="3" type="noConversion"/>
  </si>
  <si>
    <t>二、港口建设费收入</t>
    <phoneticPr fontId="3" type="noConversion"/>
  </si>
  <si>
    <t>三、国家电影事业发展专项资金收入</t>
    <phoneticPr fontId="3" type="noConversion"/>
  </si>
  <si>
    <t>六、其他支出</t>
    <phoneticPr fontId="3" type="noConversion"/>
  </si>
  <si>
    <t>七、债务付息支出</t>
    <phoneticPr fontId="3" type="noConversion"/>
  </si>
  <si>
    <t>八、债务发行费用支出</t>
    <phoneticPr fontId="3" type="noConversion"/>
  </si>
  <si>
    <t>一、利润收入</t>
    <phoneticPr fontId="3" type="noConversion"/>
  </si>
  <si>
    <t>一般公共服务支出</t>
  </si>
  <si>
    <t>外交支出</t>
  </si>
  <si>
    <t>国防支出</t>
  </si>
  <si>
    <t>公共安全支出</t>
  </si>
  <si>
    <t>教育支出</t>
  </si>
  <si>
    <t>社会保障和就业支出</t>
  </si>
  <si>
    <t>医疗卫生与计划生育支出</t>
  </si>
  <si>
    <t>节能环保支出</t>
  </si>
  <si>
    <t>城乡社区支出</t>
  </si>
  <si>
    <t>农林水支出</t>
  </si>
  <si>
    <t>交通运输支出</t>
  </si>
  <si>
    <t>商业服务业等支出</t>
  </si>
  <si>
    <t>援助其他地区支出</t>
  </si>
  <si>
    <t>国土海洋气象等支出</t>
  </si>
  <si>
    <t>住房保障支出</t>
  </si>
  <si>
    <t>粮油物资储备支出</t>
  </si>
  <si>
    <t>预备费</t>
  </si>
  <si>
    <t>其他支出</t>
  </si>
  <si>
    <t>债务付息支出</t>
  </si>
  <si>
    <t xml:space="preserve">    地方政府其他债务还本支出</t>
    <phoneticPr fontId="1" type="noConversion"/>
  </si>
  <si>
    <t>二、上年结转</t>
    <phoneticPr fontId="3" type="noConversion"/>
  </si>
  <si>
    <t>四、城市公用事业附加收入</t>
    <phoneticPr fontId="3" type="noConversion"/>
  </si>
  <si>
    <t>五、国有土地收益基金收入</t>
    <phoneticPr fontId="3" type="noConversion"/>
  </si>
  <si>
    <t>六、农业土地开发资金收入</t>
    <phoneticPr fontId="3" type="noConversion"/>
  </si>
  <si>
    <t>七、国有土地使用权出让收入</t>
    <phoneticPr fontId="3" type="noConversion"/>
  </si>
  <si>
    <t>八、大中型水库库区基金收入</t>
    <phoneticPr fontId="3" type="noConversion"/>
  </si>
  <si>
    <t>九、彩票公益金收入</t>
    <phoneticPr fontId="3" type="noConversion"/>
  </si>
  <si>
    <t>十、小型水库移民扶助基金收入</t>
    <phoneticPr fontId="3" type="noConversion"/>
  </si>
  <si>
    <t>十一、污水处理费收入</t>
    <phoneticPr fontId="3" type="noConversion"/>
  </si>
  <si>
    <t>十二、彩票发行机构和彩票销售机构的业务费用</t>
    <phoneticPr fontId="3" type="noConversion"/>
  </si>
  <si>
    <t>收       入</t>
    <phoneticPr fontId="3" type="noConversion"/>
  </si>
  <si>
    <t>　　企业所得税</t>
  </si>
  <si>
    <t>　　个人所得税</t>
  </si>
  <si>
    <t>　　资源税</t>
  </si>
  <si>
    <t>　　城市维护建设税</t>
  </si>
  <si>
    <t>　　房产税</t>
  </si>
  <si>
    <t>　　印花税</t>
  </si>
  <si>
    <t>　　城镇土地使用税</t>
  </si>
  <si>
    <t>　　土地增值税</t>
  </si>
  <si>
    <t>　　耕地占用税</t>
  </si>
  <si>
    <t xml:space="preserve">      行政运行</t>
  </si>
  <si>
    <t>执行数</t>
    <phoneticPr fontId="3" type="noConversion"/>
  </si>
  <si>
    <t>一、解决历史遗留问题及改革成本支出</t>
  </si>
  <si>
    <t xml:space="preserve">     “三供一业”移交补助支出</t>
    <phoneticPr fontId="3" type="noConversion"/>
  </si>
  <si>
    <t xml:space="preserve">      国有企业棚户区改造支出</t>
    <phoneticPr fontId="3" type="noConversion"/>
  </si>
  <si>
    <t xml:space="preserve">      国有企业改革成本支出</t>
  </si>
  <si>
    <t xml:space="preserve">      其他解决历史遗留问题及改革成本支出</t>
  </si>
  <si>
    <t>二、国有企业资本金注入</t>
  </si>
  <si>
    <t xml:space="preserve">      其他国有企业资本金注入</t>
  </si>
  <si>
    <t>三、金融国有资本经营预算支出</t>
  </si>
  <si>
    <t xml:space="preserve">      其他金融国有资本经营预算支出</t>
  </si>
  <si>
    <t>四、其他国有资本经营预算支出</t>
  </si>
  <si>
    <t xml:space="preserve">      其他国有资本经营预算支出</t>
  </si>
  <si>
    <t>单位：万元</t>
    <phoneticPr fontId="3" type="noConversion"/>
  </si>
  <si>
    <t>收      入</t>
    <phoneticPr fontId="3" type="noConversion"/>
  </si>
  <si>
    <t>支       出</t>
    <phoneticPr fontId="3" type="noConversion"/>
  </si>
  <si>
    <t>总  计</t>
    <phoneticPr fontId="3" type="noConversion"/>
  </si>
  <si>
    <t>全市收入合计</t>
    <phoneticPr fontId="3" type="noConversion"/>
  </si>
  <si>
    <t>全市支出合计</t>
    <phoneticPr fontId="3" type="noConversion"/>
  </si>
  <si>
    <t>一、基本养老保险基金收入</t>
    <phoneticPr fontId="3" type="noConversion"/>
  </si>
  <si>
    <t>一、基本养老保险基金支出</t>
    <phoneticPr fontId="3" type="noConversion"/>
  </si>
  <si>
    <t>城镇企业职工基本养老保险基金</t>
    <phoneticPr fontId="3" type="noConversion"/>
  </si>
  <si>
    <t>城乡居民社会养老保险基金</t>
    <phoneticPr fontId="3" type="noConversion"/>
  </si>
  <si>
    <t>机关事业养老保险基金</t>
    <phoneticPr fontId="3" type="noConversion"/>
  </si>
  <si>
    <t>二、基本医疗保险基金收入</t>
    <phoneticPr fontId="3" type="noConversion"/>
  </si>
  <si>
    <t>二、基本医疗保险基金支出</t>
    <phoneticPr fontId="3" type="noConversion"/>
  </si>
  <si>
    <t>城镇职工基本医疗保险基金（含生育保险）</t>
    <phoneticPr fontId="3" type="noConversion"/>
  </si>
  <si>
    <t>城乡居民合作医疗保险基金</t>
    <phoneticPr fontId="3" type="noConversion"/>
  </si>
  <si>
    <t>三、失业保险基金收入</t>
    <phoneticPr fontId="3" type="noConversion"/>
  </si>
  <si>
    <t>三、失业保险基金支出</t>
    <phoneticPr fontId="3" type="noConversion"/>
  </si>
  <si>
    <t>四、工伤保险基金收入</t>
    <phoneticPr fontId="3" type="noConversion"/>
  </si>
  <si>
    <t>四、工伤保险基金支出</t>
    <phoneticPr fontId="3" type="noConversion"/>
  </si>
  <si>
    <t>本年收支结余</t>
    <phoneticPr fontId="3" type="noConversion"/>
  </si>
  <si>
    <t>收        入</t>
    <phoneticPr fontId="3" type="noConversion"/>
  </si>
  <si>
    <t>预算数</t>
    <phoneticPr fontId="3" type="noConversion"/>
  </si>
  <si>
    <t>支        出</t>
    <phoneticPr fontId="3" type="noConversion"/>
  </si>
  <si>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</si>
  <si>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</si>
  <si>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</si>
  <si>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</si>
  <si>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</si>
  <si>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</si>
  <si>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</si>
  <si>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城镇职工基本医疗保险基金（含生育保险）</t>
  </si>
  <si>
    <t>城乡居民合作医疗保险基金</t>
  </si>
  <si>
    <t>三、失业保险基金收入</t>
  </si>
  <si>
    <t>三、失业保险基金支出</t>
  </si>
  <si>
    <t>四、工伤保险基金收入</t>
  </si>
  <si>
    <t>四、工伤保险基金支出</t>
  </si>
  <si>
    <t>五、其他支出</t>
    <phoneticPr fontId="3" type="noConversion"/>
  </si>
  <si>
    <t>六、债务付息支出</t>
    <phoneticPr fontId="3" type="noConversion"/>
  </si>
  <si>
    <t xml:space="preserve">      </t>
    <phoneticPr fontId="3" type="noConversion"/>
  </si>
  <si>
    <t xml:space="preserve">    大中型水库移民后期扶持基金</t>
    <phoneticPr fontId="3" type="noConversion"/>
  </si>
  <si>
    <t xml:space="preserve">    三峡水库库区基金</t>
    <phoneticPr fontId="3" type="noConversion"/>
  </si>
  <si>
    <t xml:space="preserve">    彩票发行销售机构业务费</t>
    <phoneticPr fontId="1" type="noConversion"/>
  </si>
  <si>
    <t xml:space="preserve">    旅游发展基金</t>
    <phoneticPr fontId="1" type="noConversion"/>
  </si>
  <si>
    <r>
      <t xml:space="preserve">预  </t>
    </r>
    <r>
      <rPr>
        <sz val="14"/>
        <rFont val="黑体"/>
        <family val="3"/>
        <charset val="134"/>
      </rPr>
      <t>算</t>
    </r>
    <r>
      <rPr>
        <sz val="14"/>
        <rFont val="黑体"/>
        <family val="3"/>
        <charset val="134"/>
      </rPr>
      <t xml:space="preserve">  </t>
    </r>
    <r>
      <rPr>
        <sz val="14"/>
        <rFont val="黑体"/>
        <family val="3"/>
        <charset val="134"/>
      </rPr>
      <t>数</t>
    </r>
    <phoneticPr fontId="31" type="noConversion"/>
  </si>
  <si>
    <t>一、农网还贷资金收入</t>
    <phoneticPr fontId="1" type="noConversion"/>
  </si>
  <si>
    <t>二、国家电影事业发展专项资金</t>
    <phoneticPr fontId="1" type="noConversion"/>
  </si>
  <si>
    <t>三、国有土地收益基金收入</t>
    <phoneticPr fontId="3" type="noConversion"/>
  </si>
  <si>
    <t>四、农业土地开发资金收入</t>
    <phoneticPr fontId="3" type="noConversion"/>
  </si>
  <si>
    <t>五、国有土地使用权出让收入</t>
    <phoneticPr fontId="1" type="noConversion"/>
  </si>
  <si>
    <t>六、大中型水库库区基金收入</t>
    <phoneticPr fontId="1" type="noConversion"/>
  </si>
  <si>
    <t>七、彩票公益金收入</t>
    <phoneticPr fontId="1" type="noConversion"/>
  </si>
  <si>
    <t>八、小型水库移民扶助基金收入</t>
    <phoneticPr fontId="1" type="noConversion"/>
  </si>
  <si>
    <t>九、污水处理费收入</t>
    <phoneticPr fontId="1" type="noConversion"/>
  </si>
  <si>
    <t>十、彩票发行机构和彩票销售机构的业务费用</t>
    <phoneticPr fontId="1" type="noConversion"/>
  </si>
  <si>
    <t>预 算 数</t>
    <phoneticPr fontId="3" type="noConversion"/>
  </si>
  <si>
    <t xml:space="preserve">    大中型水库库区基金</t>
    <phoneticPr fontId="1" type="noConversion"/>
  </si>
  <si>
    <t xml:space="preserve">    国家重大水利工程建设基金</t>
    <phoneticPr fontId="3" type="noConversion"/>
  </si>
  <si>
    <t xml:space="preserve">    彩票公益金</t>
    <phoneticPr fontId="1" type="noConversion"/>
  </si>
  <si>
    <t xml:space="preserve">    政府住房基金收入</t>
  </si>
  <si>
    <t xml:space="preserve">    人大事务</t>
  </si>
  <si>
    <t>（分项目）</t>
    <phoneticPr fontId="3" type="noConversion"/>
  </si>
  <si>
    <t>表1</t>
    <phoneticPr fontId="3" type="noConversion"/>
  </si>
  <si>
    <t>单位：万元</t>
    <phoneticPr fontId="3" type="noConversion"/>
  </si>
  <si>
    <t>收      入</t>
    <phoneticPr fontId="3" type="noConversion"/>
  </si>
  <si>
    <t>执行数</t>
    <phoneticPr fontId="3" type="noConversion"/>
  </si>
  <si>
    <t>增长%</t>
    <phoneticPr fontId="3" type="noConversion"/>
  </si>
  <si>
    <t>一、一般公共预算收入</t>
    <phoneticPr fontId="3" type="noConversion"/>
  </si>
  <si>
    <t xml:space="preserve">  税收收入</t>
    <phoneticPr fontId="3" type="noConversion"/>
  </si>
  <si>
    <t>　　增值税</t>
    <phoneticPr fontId="3" type="noConversion"/>
  </si>
  <si>
    <t>　　契税</t>
    <phoneticPr fontId="3" type="noConversion"/>
  </si>
  <si>
    <t xml:space="preserve">  非税收入</t>
    <phoneticPr fontId="3" type="noConversion"/>
  </si>
  <si>
    <t>二、政府性基金预算收入</t>
    <phoneticPr fontId="3" type="noConversion"/>
  </si>
  <si>
    <t>三、国有资本经营预算收入</t>
    <phoneticPr fontId="3" type="noConversion"/>
  </si>
  <si>
    <t>表2</t>
    <phoneticPr fontId="3" type="noConversion"/>
  </si>
  <si>
    <t>一、一般公共预算支出</t>
    <phoneticPr fontId="3" type="noConversion"/>
  </si>
  <si>
    <t>二、政府性基金预算支出</t>
    <phoneticPr fontId="3" type="noConversion"/>
  </si>
  <si>
    <t>三、国有资本经营预算支出</t>
    <phoneticPr fontId="3" type="noConversion"/>
  </si>
  <si>
    <t>支        出</t>
    <phoneticPr fontId="3" type="noConversion"/>
  </si>
  <si>
    <t>表4</t>
    <phoneticPr fontId="3" type="noConversion"/>
  </si>
  <si>
    <t>单位：万元</t>
    <phoneticPr fontId="1" type="noConversion"/>
  </si>
  <si>
    <t>支        出</t>
    <phoneticPr fontId="3" type="noConversion"/>
  </si>
  <si>
    <r>
      <rPr>
        <sz val="14"/>
        <rFont val="黑体"/>
        <family val="3"/>
        <charset val="134"/>
      </rPr>
      <t>执行数</t>
    </r>
    <phoneticPr fontId="3" type="noConversion"/>
  </si>
  <si>
    <t>本级支出合计</t>
    <phoneticPr fontId="1" type="noConversion"/>
  </si>
  <si>
    <t>年初预算</t>
    <phoneticPr fontId="3" type="noConversion"/>
  </si>
  <si>
    <t>表10</t>
    <phoneticPr fontId="3" type="noConversion"/>
  </si>
  <si>
    <t>一、一般公共服务支出</t>
    <phoneticPr fontId="3" type="noConversion"/>
  </si>
  <si>
    <t xml:space="preserve">  支持科技进步支出</t>
    <phoneticPr fontId="1" type="noConversion"/>
  </si>
  <si>
    <t>总  计</t>
    <phoneticPr fontId="3" type="noConversion"/>
  </si>
  <si>
    <t>本级支出合计</t>
    <phoneticPr fontId="3" type="noConversion"/>
  </si>
  <si>
    <t xml:space="preserve"> “三供一业”移交补助支出</t>
    <phoneticPr fontId="1" type="noConversion"/>
  </si>
  <si>
    <t xml:space="preserve">  其他历史遗留及改革成本支出</t>
    <phoneticPr fontId="1" type="noConversion"/>
  </si>
  <si>
    <t>二、国有企业资本金注入</t>
    <phoneticPr fontId="1" type="noConversion"/>
  </si>
  <si>
    <t xml:space="preserve">  支持科技进步支出</t>
    <phoneticPr fontId="1" type="noConversion"/>
  </si>
  <si>
    <t xml:space="preserve">  其他国有企业资本金注入</t>
    <phoneticPr fontId="1" type="noConversion"/>
  </si>
  <si>
    <t>三、金融企业国有资本经营预算支出</t>
    <phoneticPr fontId="1" type="noConversion"/>
  </si>
  <si>
    <t xml:space="preserve">   资本性支出</t>
    <phoneticPr fontId="1" type="noConversion"/>
  </si>
  <si>
    <t xml:space="preserve">  其他金融国有资本经营预算支出</t>
    <phoneticPr fontId="3" type="noConversion"/>
  </si>
  <si>
    <t>四、其他国有资本经营预算支出</t>
    <phoneticPr fontId="1" type="noConversion"/>
  </si>
  <si>
    <t>转移性支出合计</t>
    <phoneticPr fontId="3" type="noConversion"/>
  </si>
  <si>
    <t xml:space="preserve">    调出资金</t>
    <phoneticPr fontId="1" type="noConversion"/>
  </si>
  <si>
    <t>执行数比
上年决算
数增长%</t>
    <phoneticPr fontId="3" type="noConversion"/>
  </si>
  <si>
    <t>注：本表详细反映2019年一般公共预算本级支出情况，按《预算法》要求细化到功能分类项级科目。</t>
    <phoneticPr fontId="1" type="noConversion"/>
  </si>
  <si>
    <t>注：1.本表直观反映2019年政府性基金预算收入与支出的平衡关系。
    2.收入总计（本级收入合计+转移性收入合计）=支出总计（本级支出合计+转移性支出合计）。</t>
    <phoneticPr fontId="1" type="noConversion"/>
  </si>
  <si>
    <t>注：本表详细反映2019年政府性基金预算本级支出情况，按《预算法》要求细化到功能分类项级科目。</t>
    <phoneticPr fontId="1" type="noConversion"/>
  </si>
  <si>
    <t>注：1.本表直观反映2020年政府性基金预算收入与支出的平衡关系。
    2.收入总计（本级收入合计+转移性收入合计）=支出总计（本级支出合计+转移性支出合计）。</t>
    <phoneticPr fontId="1" type="noConversion"/>
  </si>
  <si>
    <t>注：本表详细反映2020年政府性基金预算转移支付收入和转移支付支出情况。</t>
    <phoneticPr fontId="1" type="noConversion"/>
  </si>
  <si>
    <t>注：1.本表直观反映2020年国有资本经营预算收入与支出的平衡关系。
    2.收入总计（本级收入合计+转移性收入合计）=支出总计（本级支出合计+转移性支出合计）。</t>
    <phoneticPr fontId="1" type="noConversion"/>
  </si>
  <si>
    <t xml:space="preserve">注：按照市级统筹的管理方式，市级编制全市社会保险基金预算草案，本表反映2020年收支平衡情况。 </t>
    <phoneticPr fontId="3" type="noConversion"/>
  </si>
  <si>
    <t>注：由于四舍五入因素，部分分项加和与总数可能略有差异，下同。</t>
    <phoneticPr fontId="1" type="noConversion"/>
  </si>
  <si>
    <t>调整
预算数</t>
    <phoneticPr fontId="3" type="noConversion"/>
  </si>
  <si>
    <t>变动
预算数</t>
    <phoneticPr fontId="3" type="noConversion"/>
  </si>
  <si>
    <t>执行数
为变动
预算%</t>
    <phoneticPr fontId="3" type="noConversion"/>
  </si>
  <si>
    <t>调整
预算数</t>
    <phoneticPr fontId="3" type="noConversion"/>
  </si>
  <si>
    <t>变动
预算数</t>
    <phoneticPr fontId="3" type="noConversion"/>
  </si>
  <si>
    <t>执行数
为变动
预算%</t>
    <phoneticPr fontId="3" type="noConversion"/>
  </si>
  <si>
    <t>变动
预算数</t>
    <phoneticPr fontId="3" type="noConversion"/>
  </si>
  <si>
    <t>执行数
为变动
预算%</t>
    <phoneticPr fontId="3" type="noConversion"/>
  </si>
  <si>
    <t>单位：万元</t>
    <phoneticPr fontId="3" type="noConversion"/>
  </si>
  <si>
    <t>收        入</t>
    <phoneticPr fontId="3" type="noConversion"/>
  </si>
  <si>
    <t>执行数</t>
    <phoneticPr fontId="3" type="noConversion"/>
  </si>
  <si>
    <t>支        出</t>
    <phoneticPr fontId="3" type="noConversion"/>
  </si>
  <si>
    <t>注：本表详细反映2019年一般公共预算转移支付收入和转移支付支出情况。</t>
    <phoneticPr fontId="1" type="noConversion"/>
  </si>
  <si>
    <t>（分地区）</t>
    <phoneticPr fontId="3" type="noConversion"/>
  </si>
  <si>
    <t>单位：万元</t>
    <phoneticPr fontId="3" type="noConversion"/>
  </si>
  <si>
    <t>收        入</t>
    <phoneticPr fontId="3" type="noConversion"/>
  </si>
  <si>
    <t>预算数</t>
    <phoneticPr fontId="3" type="noConversion"/>
  </si>
  <si>
    <t>支        出</t>
    <phoneticPr fontId="3" type="noConversion"/>
  </si>
  <si>
    <t>表5</t>
    <phoneticPr fontId="3" type="noConversion"/>
  </si>
  <si>
    <t>表8</t>
    <phoneticPr fontId="3" type="noConversion"/>
  </si>
  <si>
    <t>表9</t>
    <phoneticPr fontId="3" type="noConversion"/>
  </si>
  <si>
    <t>表11</t>
    <phoneticPr fontId="3" type="noConversion"/>
  </si>
  <si>
    <t>表12</t>
    <phoneticPr fontId="3" type="noConversion"/>
  </si>
  <si>
    <t>总  计</t>
    <phoneticPr fontId="3" type="noConversion"/>
  </si>
  <si>
    <t>城镇职工基本医疗保险基金
（含生育保险）</t>
    <phoneticPr fontId="3" type="noConversion"/>
  </si>
  <si>
    <t>总  计</t>
    <phoneticPr fontId="3" type="noConversion"/>
  </si>
  <si>
    <t>一、税收收入</t>
  </si>
  <si>
    <t>二、非税收入</t>
  </si>
  <si>
    <t xml:space="preserve">    国有资源（资产）有偿使用收入</t>
  </si>
  <si>
    <r>
      <t xml:space="preserve"> </t>
    </r>
    <r>
      <rPr>
        <sz val="10"/>
        <color theme="1"/>
        <rFont val="宋体"/>
        <family val="3"/>
        <charset val="134"/>
        <scheme val="minor"/>
      </rPr>
      <t xml:space="preserve">   政府住房基金收入</t>
    </r>
    <phoneticPr fontId="1" type="noConversion"/>
  </si>
  <si>
    <t>转移性收入合计</t>
    <phoneticPr fontId="3" type="noConversion"/>
  </si>
  <si>
    <t>转移性支出合计</t>
    <phoneticPr fontId="3" type="noConversion"/>
  </si>
  <si>
    <t>三、动用预算稳定调节基金</t>
    <phoneticPr fontId="3" type="noConversion"/>
  </si>
  <si>
    <t>三、地方政府债务还本支出</t>
    <phoneticPr fontId="3" type="noConversion"/>
  </si>
  <si>
    <t>四、调入资金</t>
    <phoneticPr fontId="1" type="noConversion"/>
  </si>
  <si>
    <t xml:space="preserve">    地方政府债券还本支出(再融资）</t>
    <phoneticPr fontId="3" type="noConversion"/>
  </si>
  <si>
    <t>表19</t>
    <phoneticPr fontId="3" type="noConversion"/>
  </si>
  <si>
    <t>表22</t>
    <phoneticPr fontId="3" type="noConversion"/>
  </si>
  <si>
    <t>表24</t>
    <phoneticPr fontId="3" type="noConversion"/>
  </si>
  <si>
    <t>执行数</t>
    <phoneticPr fontId="3" type="noConversion"/>
  </si>
  <si>
    <t xml:space="preserve">注：1.本表直观反映2020年一般公共预算收入与支出的平衡关系。
    2.收入总计（本级收入合计+转移性收入合计）=支出总计（本级支出合计+转移性支出合计）。
   </t>
    <phoneticPr fontId="1" type="noConversion"/>
  </si>
  <si>
    <t>一、一般性转移支付收入</t>
    <phoneticPr fontId="1" type="noConversion"/>
  </si>
  <si>
    <t>二、专项转移支付收入</t>
    <phoneticPr fontId="1" type="noConversion"/>
  </si>
  <si>
    <t>一、一般性转移支付收入</t>
    <phoneticPr fontId="1" type="noConversion"/>
  </si>
  <si>
    <t xml:space="preserve">    县级基本财力保障机制奖补资金 </t>
    <phoneticPr fontId="1" type="noConversion"/>
  </si>
  <si>
    <t xml:space="preserve">    结算补助 </t>
    <phoneticPr fontId="1" type="noConversion"/>
  </si>
  <si>
    <t xml:space="preserve">    固定数额补助 </t>
    <phoneticPr fontId="1" type="noConversion"/>
  </si>
  <si>
    <t xml:space="preserve">    一般公共服务</t>
    <phoneticPr fontId="3" type="noConversion"/>
  </si>
  <si>
    <t xml:space="preserve">    国防</t>
    <phoneticPr fontId="3" type="noConversion"/>
  </si>
  <si>
    <t xml:space="preserve">    教育</t>
    <phoneticPr fontId="3" type="noConversion"/>
  </si>
  <si>
    <t xml:space="preserve">    科学技术</t>
    <phoneticPr fontId="3" type="noConversion"/>
  </si>
  <si>
    <t xml:space="preserve">    文化旅游体育与传媒</t>
    <phoneticPr fontId="3" type="noConversion"/>
  </si>
  <si>
    <t xml:space="preserve">    社会保障和就业</t>
    <phoneticPr fontId="3" type="noConversion"/>
  </si>
  <si>
    <t xml:space="preserve">    卫生健康</t>
    <phoneticPr fontId="1" type="noConversion"/>
  </si>
  <si>
    <t xml:space="preserve">    节能环保</t>
    <phoneticPr fontId="3" type="noConversion"/>
  </si>
  <si>
    <t xml:space="preserve">    农林水</t>
    <phoneticPr fontId="3" type="noConversion"/>
  </si>
  <si>
    <t xml:space="preserve">    交通运输</t>
    <phoneticPr fontId="3" type="noConversion"/>
  </si>
  <si>
    <t xml:space="preserve">    商业服务业等</t>
    <phoneticPr fontId="3" type="noConversion"/>
  </si>
  <si>
    <t xml:space="preserve">注：本表详细反映2020年一般公共预算转移支付收入和转移支付支出情况。
    </t>
    <phoneticPr fontId="1" type="noConversion"/>
  </si>
  <si>
    <t>十三、城市基础设施配套费收入</t>
    <phoneticPr fontId="3" type="noConversion"/>
  </si>
  <si>
    <t>一、文化旅游体育与传媒支出</t>
    <phoneticPr fontId="3" type="noConversion"/>
  </si>
  <si>
    <t xml:space="preserve">    资源勘探工业信息等</t>
    <phoneticPr fontId="3" type="noConversion"/>
  </si>
  <si>
    <t>十一、城市基础设施配套费收入</t>
    <phoneticPr fontId="3" type="noConversion"/>
  </si>
  <si>
    <t>支出</t>
  </si>
  <si>
    <t>文化旅游体育与传媒支出</t>
  </si>
  <si>
    <t>资源勘探信息等支出</t>
  </si>
  <si>
    <t>债务发行费用支出</t>
  </si>
  <si>
    <t>卫生健康支出</t>
    <phoneticPr fontId="1" type="noConversion"/>
  </si>
  <si>
    <t>自然资源海洋气象等支出</t>
    <phoneticPr fontId="1" type="noConversion"/>
  </si>
  <si>
    <t xml:space="preserve">   环境保护税</t>
    <phoneticPr fontId="1" type="noConversion"/>
  </si>
  <si>
    <t xml:space="preserve">    资源税</t>
    <phoneticPr fontId="1" type="noConversion"/>
  </si>
  <si>
    <t>　　契税</t>
    <phoneticPr fontId="1" type="noConversion"/>
  </si>
  <si>
    <t>　　环境保护税</t>
    <phoneticPr fontId="1" type="noConversion"/>
  </si>
  <si>
    <t>一、上级补助收入</t>
    <phoneticPr fontId="3" type="noConversion"/>
  </si>
  <si>
    <t>二、下级上解收入</t>
  </si>
  <si>
    <t>二、下级上解收入</t>
    <phoneticPr fontId="1" type="noConversion"/>
  </si>
  <si>
    <t>一、上解支出</t>
    <phoneticPr fontId="1" type="noConversion"/>
  </si>
  <si>
    <t>二、补助下级支出</t>
    <phoneticPr fontId="1" type="noConversion"/>
  </si>
  <si>
    <t>上级补助收入</t>
    <phoneticPr fontId="1" type="noConversion"/>
  </si>
  <si>
    <t>街镇</t>
    <phoneticPr fontId="3" type="noConversion"/>
  </si>
  <si>
    <t>2019年全区社会保险基金预算收支执行表</t>
    <phoneticPr fontId="3" type="noConversion"/>
  </si>
  <si>
    <t xml:space="preserve">2020年全区社会保险基金预算收支预算表 </t>
    <phoneticPr fontId="3" type="noConversion"/>
  </si>
  <si>
    <t xml:space="preserve">注：1.本表直观反映2019年国有资本经营预算收入与支出的平衡关系。
    2.收入总计（本级收入合计+转移性收入合计）=支出总计（本级支出合计+转移性支出合计）。
    </t>
    <phoneticPr fontId="1" type="noConversion"/>
  </si>
  <si>
    <t>一、上级补助收入</t>
    <phoneticPr fontId="1" type="noConversion"/>
  </si>
  <si>
    <t>一、上级补助收入</t>
    <phoneticPr fontId="3" type="noConversion"/>
  </si>
  <si>
    <t>执行数比
上年决算
数增长%</t>
    <phoneticPr fontId="3" type="noConversion"/>
  </si>
  <si>
    <t>表13</t>
    <phoneticPr fontId="3" type="noConversion"/>
  </si>
  <si>
    <t>表18</t>
    <phoneticPr fontId="3" type="noConversion"/>
  </si>
  <si>
    <t>表23</t>
    <phoneticPr fontId="3" type="noConversion"/>
  </si>
  <si>
    <t>一、上解支出</t>
    <phoneticPr fontId="3" type="noConversion"/>
  </si>
  <si>
    <t>一、上解支出</t>
    <phoneticPr fontId="1" type="noConversion"/>
  </si>
  <si>
    <t>四、其他国有资本经营预算收入</t>
  </si>
  <si>
    <t xml:space="preserve">        污水处理费收入</t>
  </si>
  <si>
    <t xml:space="preserve">       其他国有资本经营预算收入</t>
  </si>
  <si>
    <t xml:space="preserve">    住房保障</t>
    <phoneticPr fontId="1" type="noConversion"/>
  </si>
  <si>
    <t xml:space="preserve">    自然资源海洋气象等</t>
    <phoneticPr fontId="3" type="noConversion"/>
  </si>
  <si>
    <t xml:space="preserve">    所得税基数返还收入 </t>
    <phoneticPr fontId="1" type="noConversion"/>
  </si>
  <si>
    <t xml:space="preserve">    增值税税收返还收入</t>
    <phoneticPr fontId="1" type="noConversion"/>
  </si>
  <si>
    <t xml:space="preserve">    消费税税收返还收入</t>
    <phoneticPr fontId="1" type="noConversion"/>
  </si>
  <si>
    <t xml:space="preserve">    增值税“五五分享”税收返还收入</t>
    <phoneticPr fontId="1" type="noConversion"/>
  </si>
  <si>
    <t xml:space="preserve">    均衡性转移支付收入</t>
    <phoneticPr fontId="1" type="noConversion"/>
  </si>
  <si>
    <t xml:space="preserve">    重点生态功能区转移支付收入</t>
    <phoneticPr fontId="1" type="noConversion"/>
  </si>
  <si>
    <t xml:space="preserve">    贫困地区转移支付收入</t>
    <phoneticPr fontId="1" type="noConversion"/>
  </si>
  <si>
    <t xml:space="preserve">    共同财政事权转移支付收入</t>
    <phoneticPr fontId="1" type="noConversion"/>
  </si>
  <si>
    <t xml:space="preserve">        公共安全共同财政事权转移支付收入</t>
    <phoneticPr fontId="1" type="noConversion"/>
  </si>
  <si>
    <t xml:space="preserve">        教育共同财政事权转移支付收入</t>
    <phoneticPr fontId="1" type="noConversion"/>
  </si>
  <si>
    <t xml:space="preserve">        科学技术共同财政事权转移支付收入</t>
    <phoneticPr fontId="1" type="noConversion"/>
  </si>
  <si>
    <t xml:space="preserve">        住房保障共同财政事权转移支付收入</t>
    <phoneticPr fontId="1" type="noConversion"/>
  </si>
  <si>
    <t xml:space="preserve">        医疗卫生共同财政事权转移支付收入</t>
    <phoneticPr fontId="1" type="noConversion"/>
  </si>
  <si>
    <t xml:space="preserve">        社会保障和就业共同财政事权转移支付</t>
    <phoneticPr fontId="1" type="noConversion"/>
  </si>
  <si>
    <t xml:space="preserve">        农林水共同财政事权转移支付收入</t>
    <phoneticPr fontId="1" type="noConversion"/>
  </si>
  <si>
    <t xml:space="preserve">    其他一般性转移支付收入</t>
    <phoneticPr fontId="1" type="noConversion"/>
  </si>
  <si>
    <t>二、结转下年</t>
    <phoneticPr fontId="3" type="noConversion"/>
  </si>
  <si>
    <t xml:space="preserve">    小型水库移民扶助基金</t>
    <phoneticPr fontId="1" type="noConversion"/>
  </si>
  <si>
    <t xml:space="preserve">    国有土地使用权出让收入</t>
    <phoneticPr fontId="1" type="noConversion"/>
  </si>
  <si>
    <t xml:space="preserve">    城市基础设施配套费收入</t>
    <phoneticPr fontId="1" type="noConversion"/>
  </si>
  <si>
    <t xml:space="preserve">五、债务转贷收入 </t>
    <phoneticPr fontId="3" type="noConversion"/>
  </si>
  <si>
    <t xml:space="preserve">    地方政府债券转贷收入(新增）</t>
    <phoneticPr fontId="3" type="noConversion"/>
  </si>
  <si>
    <t xml:space="preserve">    地方政府债券转贷收入(再融资）</t>
    <phoneticPr fontId="1" type="noConversion"/>
  </si>
  <si>
    <t xml:space="preserve">三、债务转贷收入 </t>
    <phoneticPr fontId="3" type="noConversion"/>
  </si>
  <si>
    <t xml:space="preserve">      一般公共服务</t>
    <phoneticPr fontId="1" type="noConversion"/>
  </si>
  <si>
    <t xml:space="preserve">      国防</t>
    <phoneticPr fontId="1" type="noConversion"/>
  </si>
  <si>
    <t xml:space="preserve">      教育</t>
    <phoneticPr fontId="1" type="noConversion"/>
  </si>
  <si>
    <t xml:space="preserve">      科学技术</t>
    <phoneticPr fontId="1" type="noConversion"/>
  </si>
  <si>
    <t xml:space="preserve">      文化旅游体育与传媒</t>
    <phoneticPr fontId="1" type="noConversion"/>
  </si>
  <si>
    <t xml:space="preserve">      社会保障和就业</t>
    <phoneticPr fontId="1" type="noConversion"/>
  </si>
  <si>
    <t xml:space="preserve">      卫生健康</t>
    <phoneticPr fontId="1" type="noConversion"/>
  </si>
  <si>
    <t xml:space="preserve">      节能环保</t>
    <phoneticPr fontId="1" type="noConversion"/>
  </si>
  <si>
    <t xml:space="preserve">      城乡社区</t>
    <phoneticPr fontId="1" type="noConversion"/>
  </si>
  <si>
    <t xml:space="preserve">      农林水</t>
    <phoneticPr fontId="1" type="noConversion"/>
  </si>
  <si>
    <t xml:space="preserve">      交通运输</t>
    <phoneticPr fontId="1" type="noConversion"/>
  </si>
  <si>
    <t xml:space="preserve">      资源勘探信息等</t>
    <phoneticPr fontId="1" type="noConversion"/>
  </si>
  <si>
    <t xml:space="preserve">      商业服务业等</t>
    <phoneticPr fontId="1" type="noConversion"/>
  </si>
  <si>
    <t xml:space="preserve">      金融</t>
    <phoneticPr fontId="1" type="noConversion"/>
  </si>
  <si>
    <t xml:space="preserve">      自然资源海洋气象等</t>
    <phoneticPr fontId="1" type="noConversion"/>
  </si>
  <si>
    <t xml:space="preserve">      住房保障</t>
    <phoneticPr fontId="1" type="noConversion"/>
  </si>
  <si>
    <t xml:space="preserve">      灾害防治及应急管理</t>
    <phoneticPr fontId="1" type="noConversion"/>
  </si>
  <si>
    <t xml:space="preserve">      其他 </t>
    <phoneticPr fontId="1" type="noConversion"/>
  </si>
  <si>
    <t xml:space="preserve">    农村综合改革转移支付收入</t>
    <phoneticPr fontId="1" type="noConversion"/>
  </si>
  <si>
    <t xml:space="preserve">    城乡居民医疗保险转移支付收入</t>
    <phoneticPr fontId="1" type="noConversion"/>
  </si>
  <si>
    <t xml:space="preserve">    城乡义务教育转移支付收入</t>
    <phoneticPr fontId="1" type="noConversion"/>
  </si>
  <si>
    <t xml:space="preserve">    基层公检法司转移支付收入</t>
    <phoneticPr fontId="1" type="noConversion"/>
  </si>
  <si>
    <t xml:space="preserve">    资源枯竭型城市转移支付补助收入</t>
    <phoneticPr fontId="1" type="noConversion"/>
  </si>
  <si>
    <t xml:space="preserve">      公共安全共同财政事权转移支付收入</t>
    <phoneticPr fontId="1" type="noConversion"/>
  </si>
  <si>
    <t xml:space="preserve">      教育共同财政事权转移支付收入</t>
    <phoneticPr fontId="1" type="noConversion"/>
  </si>
  <si>
    <t xml:space="preserve">      科学技术共同财政事权转移支付收入</t>
    <phoneticPr fontId="1" type="noConversion"/>
  </si>
  <si>
    <t xml:space="preserve">      文化旅游体育与传媒共同财政事权转移支付收入</t>
    <phoneticPr fontId="1" type="noConversion"/>
  </si>
  <si>
    <t xml:space="preserve">      社会保障和就业共同财政事权转移支付收入</t>
    <phoneticPr fontId="1" type="noConversion"/>
  </si>
  <si>
    <t xml:space="preserve">      医疗卫生共同财政事权转移支付收入</t>
    <phoneticPr fontId="1" type="noConversion"/>
  </si>
  <si>
    <t xml:space="preserve">      住房保障共同财政事权转移支付收入</t>
    <phoneticPr fontId="1" type="noConversion"/>
  </si>
  <si>
    <t xml:space="preserve">      农林水共同财政事权转移支付收入</t>
    <phoneticPr fontId="1" type="noConversion"/>
  </si>
  <si>
    <t xml:space="preserve">      其他共同财政事权转移支付收入</t>
    <phoneticPr fontId="1" type="noConversion"/>
  </si>
  <si>
    <t>五、结转下年</t>
    <phoneticPr fontId="1" type="noConversion"/>
  </si>
  <si>
    <t xml:space="preserve">    旅游发展基金支出</t>
  </si>
  <si>
    <t xml:space="preserve">      地方旅游开发项目补助</t>
  </si>
  <si>
    <t xml:space="preserve">    大中型水库移民后期扶持基金支出</t>
  </si>
  <si>
    <t xml:space="preserve">      基础设施建设和经济发展</t>
  </si>
  <si>
    <t xml:space="preserve">      其他大中型水库移民后期扶持基金支出</t>
  </si>
  <si>
    <t xml:space="preserve">    小型水库移民扶助基金及对应专项债务收入安排的支出</t>
  </si>
  <si>
    <t xml:space="preserve">    国有土地使用权出让收入及对应专项债务收入安排的支出</t>
  </si>
  <si>
    <t xml:space="preserve">      征地和拆迁补偿支出</t>
  </si>
  <si>
    <t xml:space="preserve">      城市建设支出</t>
  </si>
  <si>
    <t xml:space="preserve">      其他国有土地使用权出让收入安排的支出</t>
  </si>
  <si>
    <t xml:space="preserve">    农业土地开发资金及对应专项债务收入安排的支出</t>
  </si>
  <si>
    <t xml:space="preserve">    城市基础设施配套费及对应专项债务收入安排的支出</t>
  </si>
  <si>
    <t xml:space="preserve">      城市公共设施</t>
  </si>
  <si>
    <t xml:space="preserve">      其他城市基础设施配套费安排的支出</t>
  </si>
  <si>
    <t xml:space="preserve">    棚户区改造专项债券收入安排的支出</t>
  </si>
  <si>
    <t xml:space="preserve">    大中型水库库区基金及对应专项债务收入安排的支出</t>
  </si>
  <si>
    <t xml:space="preserve">    三峡水库库区基金支出</t>
  </si>
  <si>
    <t xml:space="preserve">      解决移民遗留问题</t>
  </si>
  <si>
    <t xml:space="preserve">      其他三峡水库库区基金支出</t>
  </si>
  <si>
    <t xml:space="preserve">    国家重大水利工程建设基金及对应专项债务收入安排的支出</t>
  </si>
  <si>
    <t xml:space="preserve">      三峡工程后续工作</t>
  </si>
  <si>
    <t xml:space="preserve">    其他政府性基金及对应专项债务收入安排的支出</t>
  </si>
  <si>
    <t xml:space="preserve">      其他地方自行试点项目收益专项债券收入安排的支出</t>
  </si>
  <si>
    <t xml:space="preserve">    彩票发行销售机构业务费安排的支出</t>
  </si>
  <si>
    <t xml:space="preserve">      彩票市场调控资金支出</t>
  </si>
  <si>
    <t xml:space="preserve">    彩票公益金及对应专项债务收入安排的支出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</si>
  <si>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</si>
  <si>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</si>
  <si>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</si>
  <si>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</si>
  <si>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用于其他社会公益事业的彩票公益金支出</t>
  </si>
  <si>
    <t xml:space="preserve">    地方政府专项债务付息支出</t>
  </si>
  <si>
    <t xml:space="preserve">      国有土地使用权出让金债务付息支出</t>
  </si>
  <si>
    <t xml:space="preserve">    地方政府专项债务发行费用支出</t>
  </si>
  <si>
    <t xml:space="preserve">      国有土地使用权出让金债务发行费用支出</t>
  </si>
  <si>
    <t>一、文化旅游体育与传媒支出</t>
    <phoneticPr fontId="3" type="noConversion"/>
  </si>
  <si>
    <t>二、社会保障和就业支出</t>
    <phoneticPr fontId="3" type="noConversion"/>
  </si>
  <si>
    <t>三、城乡社区支出</t>
    <phoneticPr fontId="3" type="noConversion"/>
  </si>
  <si>
    <t>四、农林水支出</t>
    <phoneticPr fontId="3" type="noConversion"/>
  </si>
  <si>
    <t>五、其他支出</t>
    <phoneticPr fontId="3" type="noConversion"/>
  </si>
  <si>
    <t>六、债务付息支出</t>
    <phoneticPr fontId="3" type="noConversion"/>
  </si>
  <si>
    <t>七、债务发行费用支出</t>
    <phoneticPr fontId="3" type="noConversion"/>
  </si>
  <si>
    <t>三、调出资金</t>
    <phoneticPr fontId="3" type="noConversion"/>
  </si>
  <si>
    <t>四、地方政府债务还本支出</t>
    <phoneticPr fontId="3" type="noConversion"/>
  </si>
  <si>
    <t>五、结转下年</t>
    <phoneticPr fontId="3" type="noConversion"/>
  </si>
  <si>
    <t xml:space="preserve">      一般行政管理事务</t>
  </si>
  <si>
    <t xml:space="preserve">      人大会议</t>
  </si>
  <si>
    <t xml:space="preserve">      人大监督</t>
  </si>
  <si>
    <t xml:space="preserve">      代表工作</t>
  </si>
  <si>
    <t xml:space="preserve">      事业运行</t>
  </si>
  <si>
    <t xml:space="preserve">    政协事务</t>
  </si>
  <si>
    <t xml:space="preserve">      政协会议</t>
  </si>
  <si>
    <t xml:space="preserve">      委员视察</t>
  </si>
  <si>
    <t xml:space="preserve">      参政议政</t>
  </si>
  <si>
    <t xml:space="preserve">    政府办公厅(室)及相关机构事务</t>
  </si>
  <si>
    <t xml:space="preserve">      政务公开审批</t>
  </si>
  <si>
    <t xml:space="preserve">      信访事务</t>
  </si>
  <si>
    <t xml:space="preserve">    发展与改革事务</t>
  </si>
  <si>
    <t xml:space="preserve">      物价管理</t>
  </si>
  <si>
    <t xml:space="preserve">    统计信息事务</t>
  </si>
  <si>
    <t xml:space="preserve">      专项统计业务</t>
  </si>
  <si>
    <t xml:space="preserve">      专项普查活动</t>
  </si>
  <si>
    <t xml:space="preserve">      统计抽样调查</t>
  </si>
  <si>
    <t xml:space="preserve">    财政事务</t>
  </si>
  <si>
    <t xml:space="preserve">      其他财政事务支出</t>
  </si>
  <si>
    <t xml:space="preserve">    税收事务</t>
  </si>
  <si>
    <t xml:space="preserve">      其他税收事务支出</t>
  </si>
  <si>
    <t xml:space="preserve">    审计事务</t>
  </si>
  <si>
    <t xml:space="preserve">      审计业务</t>
  </si>
  <si>
    <t xml:space="preserve">    人力资源事务</t>
  </si>
  <si>
    <t xml:space="preserve">      引进人才费用</t>
  </si>
  <si>
    <t xml:space="preserve">      其他人力资源事务支出</t>
  </si>
  <si>
    <t xml:space="preserve">    纪检监察事务</t>
  </si>
  <si>
    <t xml:space="preserve">      派驻派出机构</t>
  </si>
  <si>
    <t xml:space="preserve">    商贸事务</t>
  </si>
  <si>
    <t xml:space="preserve">      招商引资</t>
  </si>
  <si>
    <t xml:space="preserve">    民族事务</t>
  </si>
  <si>
    <t xml:space="preserve">      民族工作专项</t>
  </si>
  <si>
    <t xml:space="preserve">    档案事务</t>
  </si>
  <si>
    <t xml:space="preserve">      档案馆</t>
  </si>
  <si>
    <t xml:space="preserve">    民主党派及工商联事务</t>
  </si>
  <si>
    <t xml:space="preserve">      其他民主党派及工商联事务支出</t>
  </si>
  <si>
    <t xml:space="preserve">    群众团体事务</t>
  </si>
  <si>
    <t xml:space="preserve">      其他群众团体事务支出</t>
  </si>
  <si>
    <t xml:space="preserve">    党委办公厅(室)及相关机构事务</t>
  </si>
  <si>
    <t xml:space="preserve">      机关服务</t>
  </si>
  <si>
    <t xml:space="preserve">    组织事务</t>
  </si>
  <si>
    <t xml:space="preserve">      公务员事务</t>
  </si>
  <si>
    <t xml:space="preserve">      其他组织事务支出</t>
  </si>
  <si>
    <t xml:space="preserve">    宣传事务</t>
  </si>
  <si>
    <t xml:space="preserve">    统战事务</t>
  </si>
  <si>
    <t xml:space="preserve">      宗教事务</t>
  </si>
  <si>
    <t xml:space="preserve">    市场监督管理事务</t>
  </si>
  <si>
    <t xml:space="preserve">    其他一般公共服务支出(款)</t>
  </si>
  <si>
    <t xml:space="preserve">      其他一般公共服务支出(项)</t>
  </si>
  <si>
    <t xml:space="preserve">    国防动员</t>
  </si>
  <si>
    <t xml:space="preserve">      兵役征集</t>
  </si>
  <si>
    <t xml:space="preserve">      人民防空</t>
  </si>
  <si>
    <t xml:space="preserve">      预备役部队</t>
  </si>
  <si>
    <t xml:space="preserve">      民兵</t>
  </si>
  <si>
    <t xml:space="preserve">      其他国防动员支出</t>
  </si>
  <si>
    <t xml:space="preserve">    武装警察</t>
  </si>
  <si>
    <t xml:space="preserve">      内卫</t>
  </si>
  <si>
    <t xml:space="preserve">    公安</t>
  </si>
  <si>
    <t xml:space="preserve">      信息化建设</t>
  </si>
  <si>
    <t xml:space="preserve">      执法办案</t>
  </si>
  <si>
    <t xml:space="preserve">      特别业务</t>
  </si>
  <si>
    <t xml:space="preserve">      其他公安支出</t>
  </si>
  <si>
    <t xml:space="preserve">    司法</t>
  </si>
  <si>
    <t xml:space="preserve">      基层司法业务</t>
  </si>
  <si>
    <t xml:space="preserve">      普法宣传</t>
  </si>
  <si>
    <t xml:space="preserve">      律师公证管理</t>
  </si>
  <si>
    <t xml:space="preserve">      法律援助</t>
  </si>
  <si>
    <t xml:space="preserve">      社区矫正</t>
  </si>
  <si>
    <t xml:space="preserve">      法制建设</t>
  </si>
  <si>
    <t xml:space="preserve">      其他司法支出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</si>
  <si>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</si>
  <si>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</si>
  <si>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</si>
  <si>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</si>
  <si>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</si>
  <si>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</si>
  <si>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</si>
  <si>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其他普通教育支出</t>
  </si>
  <si>
    <t xml:space="preserve">    职业教育</t>
  </si>
  <si>
    <t xml:space="preserve">      技校教育</t>
  </si>
  <si>
    <t xml:space="preserve">      职业高中教育</t>
  </si>
  <si>
    <t xml:space="preserve">      其他职业教育支出</t>
  </si>
  <si>
    <t xml:space="preserve">    特殊教育</t>
  </si>
  <si>
    <t xml:space="preserve">      特殊学校教育</t>
  </si>
  <si>
    <t xml:space="preserve">    进修及培训</t>
  </si>
  <si>
    <t xml:space="preserve">      教师进修</t>
  </si>
  <si>
    <t xml:space="preserve">      干部教育</t>
  </si>
  <si>
    <t xml:space="preserve">      其他进修及培训</t>
  </si>
  <si>
    <t xml:space="preserve">    教育费附加安排的支出</t>
  </si>
  <si>
    <t xml:space="preserve">      农村中小学校舍建设</t>
  </si>
  <si>
    <t xml:space="preserve">      农村中小学教学设施</t>
  </si>
  <si>
    <t xml:space="preserve">      城市中小学教学设施</t>
  </si>
  <si>
    <t xml:space="preserve">      其他教育费附加安排的支出</t>
  </si>
  <si>
    <t xml:space="preserve">    其他教育支出(款)</t>
  </si>
  <si>
    <t xml:space="preserve">      其他教育支出(项)</t>
  </si>
  <si>
    <t xml:space="preserve">    科学技术管理事务</t>
  </si>
  <si>
    <t xml:space="preserve">      其他科学技术管理事务支出</t>
  </si>
  <si>
    <t xml:space="preserve">    技术研究与开发</t>
  </si>
  <si>
    <t xml:space="preserve">      应用技术研究与开发</t>
  </si>
  <si>
    <t xml:space="preserve">      产业技术研究与开发</t>
  </si>
  <si>
    <t xml:space="preserve">    科学技术普及</t>
  </si>
  <si>
    <t xml:space="preserve">      其他科学技术普及支出</t>
  </si>
  <si>
    <t xml:space="preserve">    文化</t>
  </si>
  <si>
    <t xml:space="preserve">      图书馆</t>
  </si>
  <si>
    <t xml:space="preserve">      文化展示及纪念机构</t>
  </si>
  <si>
    <t xml:space="preserve">      艺术表演团体</t>
  </si>
  <si>
    <t xml:space="preserve">      文化活动</t>
  </si>
  <si>
    <t xml:space="preserve">      群众文化</t>
  </si>
  <si>
    <t xml:space="preserve">      文化创作与保护</t>
  </si>
  <si>
    <t xml:space="preserve">      文化市场管理</t>
  </si>
  <si>
    <t xml:space="preserve">      旅游宣传</t>
  </si>
  <si>
    <t xml:space="preserve">      旅游行业业务管理</t>
  </si>
  <si>
    <t xml:space="preserve">      其他文化支出</t>
  </si>
  <si>
    <t xml:space="preserve">    文物</t>
  </si>
  <si>
    <t xml:space="preserve">      文物保护</t>
  </si>
  <si>
    <t xml:space="preserve">      博物馆</t>
  </si>
  <si>
    <t xml:space="preserve">    体育</t>
  </si>
  <si>
    <t xml:space="preserve">      运动项目管理</t>
  </si>
  <si>
    <t xml:space="preserve">      体育训练</t>
  </si>
  <si>
    <t xml:space="preserve">      体育场馆</t>
  </si>
  <si>
    <t xml:space="preserve">      群众体育</t>
  </si>
  <si>
    <t xml:space="preserve">      其他体育支出</t>
  </si>
  <si>
    <t xml:space="preserve">    新闻出版电影</t>
  </si>
  <si>
    <t xml:space="preserve">      其他新闻出版电影支出</t>
  </si>
  <si>
    <t xml:space="preserve">    广播电视</t>
  </si>
  <si>
    <t xml:space="preserve">      广播</t>
  </si>
  <si>
    <t xml:space="preserve">      其他广播电视支出</t>
  </si>
  <si>
    <t xml:space="preserve">    其他文化体育与传媒支出</t>
  </si>
  <si>
    <t xml:space="preserve">      文化产业发展专项支出</t>
  </si>
  <si>
    <t xml:space="preserve">      其他文化体育与传媒支出</t>
  </si>
  <si>
    <t xml:space="preserve">    人力资源和社会保障管理事务</t>
  </si>
  <si>
    <t xml:space="preserve">      劳动保障监察</t>
  </si>
  <si>
    <t xml:space="preserve">      就业管理事务</t>
  </si>
  <si>
    <t xml:space="preserve">      社会保险业务管理事务</t>
  </si>
  <si>
    <t xml:space="preserve">      社会保险经办机构</t>
  </si>
  <si>
    <t xml:space="preserve">      公共就业服务和职业技能鉴定机构</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</si>
  <si>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</si>
  <si>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</si>
  <si>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</si>
  <si>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</si>
  <si>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</si>
  <si>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</si>
  <si>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行政事业单位离退休</t>
  </si>
  <si>
    <t xml:space="preserve">      归口管理的行政单位离退休</t>
  </si>
  <si>
    <t xml:space="preserve">      事业单位离退休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</si>
  <si>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</si>
  <si>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</si>
  <si>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</si>
  <si>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</si>
  <si>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就业补助</t>
  </si>
  <si>
    <t xml:space="preserve">      其他就业补助支出</t>
  </si>
  <si>
    <t xml:space="preserve">    抚恤</t>
  </si>
  <si>
    <t xml:space="preserve">      死亡抚恤</t>
  </si>
  <si>
    <t xml:space="preserve">      伤残抚恤</t>
  </si>
  <si>
    <t xml:space="preserve">      优抚事业单位支出</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</si>
  <si>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</si>
  <si>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</si>
  <si>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</si>
  <si>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</si>
  <si>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</si>
  <si>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</si>
  <si>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</si>
  <si>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</si>
  <si>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</si>
  <si>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</si>
  <si>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</si>
  <si>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殡葬</t>
  </si>
  <si>
    <t xml:space="preserve">      社会福利事业单位</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</si>
  <si>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</si>
  <si>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</si>
  <si>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</si>
  <si>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</si>
  <si>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</si>
  <si>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</si>
  <si>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</si>
  <si>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</si>
  <si>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</si>
  <si>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</si>
  <si>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</si>
  <si>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</si>
  <si>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</si>
  <si>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</si>
  <si>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</si>
  <si>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其他生活救助</t>
  </si>
  <si>
    <t xml:space="preserve">      其他城市生活救助</t>
  </si>
  <si>
    <t xml:space="preserve">      其他农村生活救助</t>
  </si>
  <si>
    <t xml:space="preserve">    财政对基本养老保险基金的补助</t>
  </si>
  <si>
    <t xml:space="preserve">      财政对其他基本养老保险基金的补助</t>
  </si>
  <si>
    <t xml:space="preserve">    退役军人管理事务</t>
  </si>
  <si>
    <t xml:space="preserve">      拥军优属</t>
  </si>
  <si>
    <t xml:space="preserve">      其他退役军人事务管理支出</t>
  </si>
  <si>
    <t xml:space="preserve">    其他社会保障和就业支出(款)</t>
  </si>
  <si>
    <t xml:space="preserve">      其他社会保障和就业支出(项)</t>
  </si>
  <si>
    <t xml:space="preserve">      其他医疗卫生与计划生育管理事务支出</t>
  </si>
  <si>
    <t xml:space="preserve">    公立医院</t>
  </si>
  <si>
    <t xml:space="preserve">      综合医院</t>
  </si>
  <si>
    <t xml:space="preserve">      中医(民族)医院</t>
  </si>
  <si>
    <t xml:space="preserve">      妇产医院</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</si>
  <si>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</si>
  <si>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</si>
  <si>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</si>
  <si>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</si>
  <si>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</si>
  <si>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</si>
  <si>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</si>
  <si>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</si>
  <si>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</si>
  <si>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</si>
  <si>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</si>
  <si>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</si>
  <si>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</si>
  <si>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</si>
  <si>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</si>
  <si>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</si>
  <si>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</si>
  <si>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</si>
  <si>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</si>
  <si>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</si>
  <si>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</si>
  <si>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</si>
  <si>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</si>
  <si>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</si>
  <si>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</si>
  <si>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财政对城乡居民基本医疗保险基金的补助</t>
  </si>
  <si>
    <t xml:space="preserve">    医疗救助</t>
  </si>
  <si>
    <t xml:space="preserve">      城乡医疗救助</t>
  </si>
  <si>
    <t xml:space="preserve">      其他医疗救助支出</t>
  </si>
  <si>
    <t xml:space="preserve">    优抚对象医疗</t>
  </si>
  <si>
    <t xml:space="preserve">      优抚对象医疗补助</t>
  </si>
  <si>
    <t xml:space="preserve">    医疗保障管理事务</t>
  </si>
  <si>
    <t xml:space="preserve">      医疗保障政策管理</t>
  </si>
  <si>
    <t xml:space="preserve">      医疗保障经办事务</t>
  </si>
  <si>
    <t xml:space="preserve">    老龄卫生健康事务</t>
  </si>
  <si>
    <t xml:space="preserve">      老龄卫生健康事务</t>
  </si>
  <si>
    <t xml:space="preserve">    其他卫生健康支出</t>
  </si>
  <si>
    <t xml:space="preserve">       其他卫生健康支出</t>
  </si>
  <si>
    <t xml:space="preserve">    环境保护管理事务</t>
  </si>
  <si>
    <t xml:space="preserve">      环境保护宣传</t>
  </si>
  <si>
    <t xml:space="preserve">      其他环境保护管理事务支出</t>
  </si>
  <si>
    <t xml:space="preserve">    环境监测与监察</t>
  </si>
  <si>
    <t xml:space="preserve">      建设项目环评审查与监督</t>
  </si>
  <si>
    <t xml:space="preserve">      其他环境监测与监察支出</t>
  </si>
  <si>
    <t xml:space="preserve">    污染防治</t>
  </si>
  <si>
    <t xml:space="preserve">      大气</t>
  </si>
  <si>
    <t xml:space="preserve">      水体</t>
  </si>
  <si>
    <t xml:space="preserve">      固体废弃物与化学品</t>
  </si>
  <si>
    <t xml:space="preserve">      其他污染防治支出</t>
  </si>
  <si>
    <t xml:space="preserve">    自然生态保护</t>
  </si>
  <si>
    <t xml:space="preserve">      生态保护</t>
  </si>
  <si>
    <t xml:space="preserve">      农村环境保护</t>
  </si>
  <si>
    <t xml:space="preserve">      其他自然生态保护支出</t>
  </si>
  <si>
    <t xml:space="preserve">    天然林保护</t>
  </si>
  <si>
    <t xml:space="preserve">      政策性社会性支出补助</t>
  </si>
  <si>
    <t xml:space="preserve">    退耕还林</t>
  </si>
  <si>
    <t xml:space="preserve">      退耕还林粮食折现补贴</t>
  </si>
  <si>
    <t xml:space="preserve">    能源节约利用(款)</t>
  </si>
  <si>
    <t xml:space="preserve">      能源节能利用(项)</t>
  </si>
  <si>
    <t xml:space="preserve">    污染减排</t>
  </si>
  <si>
    <t xml:space="preserve">       环境执法监察</t>
  </si>
  <si>
    <t xml:space="preserve">       减排专项支出</t>
  </si>
  <si>
    <t xml:space="preserve">    其他节能环保支出(款)</t>
  </si>
  <si>
    <t xml:space="preserve">      其他节能环保支出(项)</t>
  </si>
  <si>
    <t xml:space="preserve">    城乡社区管理事务</t>
  </si>
  <si>
    <t xml:space="preserve">      城管执法</t>
  </si>
  <si>
    <t xml:space="preserve">      工程建设管理</t>
  </si>
  <si>
    <t xml:space="preserve">      其他城乡社区管理事务支出</t>
  </si>
  <si>
    <t xml:space="preserve">    城乡社区规划与管理(款)</t>
  </si>
  <si>
    <t xml:space="preserve">      城乡社区规划与管理(项)</t>
  </si>
  <si>
    <t xml:space="preserve">    城乡社区公共设施</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</si>
  <si>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</si>
  <si>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</si>
  <si>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</si>
  <si>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</si>
  <si>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</si>
  <si>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</si>
  <si>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t>
  </si>
  <si>
    <t xml:space="preserve">    农业</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</si>
  <si>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</si>
  <si>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</si>
  <si>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</si>
  <si>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</si>
  <si>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</si>
  <si>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</si>
  <si>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防灾救灾</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</si>
  <si>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</si>
  <si>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</si>
  <si>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</si>
  <si>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</si>
  <si>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</si>
  <si>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</si>
  <si>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成品油价格改革对渔业的补贴</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</si>
  <si>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</si>
  <si>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</si>
  <si>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</si>
  <si>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</si>
  <si>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</si>
  <si>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</si>
  <si>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森林生态效益补偿</t>
  </si>
  <si>
    <t xml:space="preserve">      林业自然保护区</t>
  </si>
  <si>
    <t xml:space="preserve">      林业执法与监督</t>
  </si>
  <si>
    <t xml:space="preserve">      林区公共支出</t>
  </si>
  <si>
    <t xml:space="preserve">      林业防灾减灾</t>
  </si>
  <si>
    <t xml:space="preserve">      其他林业和草原支出</t>
  </si>
  <si>
    <t xml:space="preserve">    水利</t>
  </si>
  <si>
    <t xml:space="preserve">      水利行业业务管理</t>
  </si>
  <si>
    <t xml:space="preserve">      水利工程建设</t>
  </si>
  <si>
    <t xml:space="preserve">      水利工程运行与维护</t>
  </si>
  <si>
    <t xml:space="preserve">      水利前期工作</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</si>
  <si>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</si>
  <si>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</si>
  <si>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</si>
  <si>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</si>
  <si>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</si>
  <si>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</si>
  <si>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</si>
  <si>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大中型水库移民后期扶持专项支出</t>
  </si>
  <si>
    <t xml:space="preserve">      水利安全监督</t>
  </si>
  <si>
    <t xml:space="preserve">      农村人畜饮水</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</si>
  <si>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</si>
  <si>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</si>
  <si>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</si>
  <si>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</si>
  <si>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</si>
  <si>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</si>
  <si>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其他扶贫支出</t>
  </si>
  <si>
    <t xml:space="preserve">    农业综合开发</t>
  </si>
  <si>
    <t xml:space="preserve">      土地治理</t>
  </si>
  <si>
    <t xml:space="preserve">      产业化发展</t>
  </si>
  <si>
    <t xml:space="preserve">    农村综合改革</t>
  </si>
  <si>
    <t xml:space="preserve">      对村级一事一议的补助</t>
  </si>
  <si>
    <t xml:space="preserve">      其他农村综合改革支出</t>
  </si>
  <si>
    <t xml:space="preserve">    普惠金融发展支出</t>
  </si>
  <si>
    <t xml:space="preserve">      农业保险保费补贴</t>
  </si>
  <si>
    <t xml:space="preserve">      创业担保贷款贴息</t>
  </si>
  <si>
    <t xml:space="preserve">      其他普惠金融发展支出</t>
  </si>
  <si>
    <t xml:space="preserve">    其他农林水事务支出(款)</t>
  </si>
  <si>
    <t xml:space="preserve">      其他农林水事务支出(项)</t>
  </si>
  <si>
    <t xml:space="preserve">    公路水路运输</t>
  </si>
  <si>
    <t xml:space="preserve">      公路建设</t>
  </si>
  <si>
    <t xml:space="preserve">      公路养护</t>
  </si>
  <si>
    <t xml:space="preserve">      公路和运输安全</t>
  </si>
  <si>
    <t xml:space="preserve">      公路运输管理</t>
  </si>
  <si>
    <t xml:space="preserve">      救助打捞</t>
  </si>
  <si>
    <t xml:space="preserve">      海事管理</t>
  </si>
  <si>
    <t xml:space="preserve">      其他公路水路运输支出</t>
  </si>
  <si>
    <t xml:space="preserve">    铁路运输</t>
  </si>
  <si>
    <t xml:space="preserve">      铁路路网建设</t>
  </si>
  <si>
    <t xml:space="preserve">    成品油价格改革对交通运输的补贴</t>
  </si>
  <si>
    <t xml:space="preserve">      成品油价格改革补贴其他支出</t>
  </si>
  <si>
    <t xml:space="preserve">    邮政业支出</t>
  </si>
  <si>
    <t xml:space="preserve">      其他邮政业支出</t>
  </si>
  <si>
    <t xml:space="preserve">    车辆购置税支出</t>
  </si>
  <si>
    <t xml:space="preserve">      车辆购置税用于公路等基础设施建设支出</t>
  </si>
  <si>
    <t xml:space="preserve">      车辆购置税用于农村公路建设支出</t>
  </si>
  <si>
    <t xml:space="preserve">    制造业</t>
  </si>
  <si>
    <t xml:space="preserve">      其他制造业支出</t>
  </si>
  <si>
    <t xml:space="preserve">    工业和信息产业监管</t>
  </si>
  <si>
    <t xml:space="preserve">      其他工业和信息产业监管支出</t>
  </si>
  <si>
    <t xml:space="preserve">    国有资产监管</t>
  </si>
  <si>
    <t xml:space="preserve">    支持中小企业发展和管理支出</t>
  </si>
  <si>
    <t xml:space="preserve">      中小企业发展专项</t>
  </si>
  <si>
    <t xml:space="preserve">      其他支持中小企业发展和管理支出</t>
  </si>
  <si>
    <t xml:space="preserve">    其他资源勘探信息等支出(款)</t>
  </si>
  <si>
    <t xml:space="preserve">      其他资源勘探信息等支出(项)</t>
  </si>
  <si>
    <t xml:space="preserve">    商业流通事务</t>
  </si>
  <si>
    <t xml:space="preserve">      其他商业流通事务支出</t>
  </si>
  <si>
    <t xml:space="preserve">    涉外发展服务支出</t>
  </si>
  <si>
    <t xml:space="preserve">      其他涉外发展服务支出</t>
  </si>
  <si>
    <t xml:space="preserve">    金融部门行政支出</t>
  </si>
  <si>
    <t xml:space="preserve">      金融部门其他行政支出</t>
  </si>
  <si>
    <t xml:space="preserve">    金融发展支出</t>
  </si>
  <si>
    <t xml:space="preserve">      商业银行贷款贴息</t>
  </si>
  <si>
    <t xml:space="preserve">      其他金融发展支出</t>
  </si>
  <si>
    <t xml:space="preserve">    国土资源事务</t>
  </si>
  <si>
    <t xml:space="preserve">      土地资源调查</t>
  </si>
  <si>
    <t xml:space="preserve">      土地资源储备支出</t>
  </si>
  <si>
    <t xml:space="preserve">      其他国土资源事务支出</t>
  </si>
  <si>
    <t xml:space="preserve">    气象事务</t>
  </si>
  <si>
    <t xml:space="preserve">      气象事业机构</t>
  </si>
  <si>
    <t xml:space="preserve">      气象探测</t>
  </si>
  <si>
    <t xml:space="preserve">      气象信息传输及管理</t>
  </si>
  <si>
    <t xml:space="preserve">      气象服务</t>
  </si>
  <si>
    <t xml:space="preserve">    其他自然资源海洋气象等支出</t>
  </si>
  <si>
    <t xml:space="preserve">      其他自然资源海洋气象等支出</t>
  </si>
  <si>
    <t xml:space="preserve">    保障性安居工程支出</t>
  </si>
  <si>
    <t xml:space="preserve">      廉租住房</t>
  </si>
  <si>
    <t xml:space="preserve">      棚户区改造</t>
  </si>
  <si>
    <t xml:space="preserve">      公共租赁住房</t>
  </si>
  <si>
    <t xml:space="preserve">      保障性住房租金补贴</t>
  </si>
  <si>
    <t xml:space="preserve">      其他保障性安居工程支出</t>
  </si>
  <si>
    <t xml:space="preserve">    住房改革支出</t>
  </si>
  <si>
    <t xml:space="preserve">      住房公积金</t>
  </si>
  <si>
    <t xml:space="preserve">      购房补贴</t>
  </si>
  <si>
    <t xml:space="preserve">    粮油事务</t>
  </si>
  <si>
    <t xml:space="preserve">      其他粮油事务支出</t>
  </si>
  <si>
    <t xml:space="preserve">    重要商品储备</t>
  </si>
  <si>
    <t xml:space="preserve">      肉类储备</t>
  </si>
  <si>
    <t xml:space="preserve">    应急管理事务</t>
  </si>
  <si>
    <t xml:space="preserve">      安全监管</t>
  </si>
  <si>
    <t xml:space="preserve">    消防事务</t>
  </si>
  <si>
    <t xml:space="preserve">      消防应急救援</t>
  </si>
  <si>
    <t xml:space="preserve">    森林消防事务</t>
  </si>
  <si>
    <t xml:space="preserve">      其他森林消防事务支出</t>
  </si>
  <si>
    <t xml:space="preserve">    自然灾害防治</t>
  </si>
  <si>
    <t xml:space="preserve">      地质灾害防治</t>
  </si>
  <si>
    <t xml:space="preserve">    其他支出(款)</t>
  </si>
  <si>
    <t xml:space="preserve">      其他支出(项)</t>
  </si>
  <si>
    <t xml:space="preserve">    地方政府一般债务付息支出</t>
  </si>
  <si>
    <t xml:space="preserve">      地方政府一般债券付息支出</t>
  </si>
  <si>
    <t xml:space="preserve">    地方政府一般债务发行费用支出</t>
  </si>
  <si>
    <t>一、一般公共服务支出</t>
    <phoneticPr fontId="1" type="noConversion"/>
  </si>
  <si>
    <t>二、国防支出</t>
  </si>
  <si>
    <t>二、国防支出</t>
    <phoneticPr fontId="1" type="noConversion"/>
  </si>
  <si>
    <t>三、公共安全支出</t>
  </si>
  <si>
    <t>三、公共安全支出</t>
    <phoneticPr fontId="1" type="noConversion"/>
  </si>
  <si>
    <t>四、教育支出</t>
  </si>
  <si>
    <t>四、教育支出</t>
    <phoneticPr fontId="1" type="noConversion"/>
  </si>
  <si>
    <t>五、科学技术支出</t>
  </si>
  <si>
    <t>五、科学技术支出</t>
    <phoneticPr fontId="1" type="noConversion"/>
  </si>
  <si>
    <t>六、文化旅游体育与传媒支出</t>
  </si>
  <si>
    <t>六、文化旅游体育与传媒支出</t>
    <phoneticPr fontId="1" type="noConversion"/>
  </si>
  <si>
    <t>七、社会保障和就业支出</t>
  </si>
  <si>
    <t>七、社会保障和就业支出</t>
    <phoneticPr fontId="1" type="noConversion"/>
  </si>
  <si>
    <t>二十、其他支出(类)</t>
    <phoneticPr fontId="1" type="noConversion"/>
  </si>
  <si>
    <t>九、节能环保支出</t>
  </si>
  <si>
    <t>九、节能环保支出</t>
    <phoneticPr fontId="1" type="noConversion"/>
  </si>
  <si>
    <t>十、城乡社区支出</t>
  </si>
  <si>
    <t>十、城乡社区支出</t>
    <phoneticPr fontId="1" type="noConversion"/>
  </si>
  <si>
    <t>十一、农林水支出</t>
  </si>
  <si>
    <t>十一、农林水支出</t>
    <phoneticPr fontId="1" type="noConversion"/>
  </si>
  <si>
    <t>十二、交通运输支出</t>
  </si>
  <si>
    <t>十二、交通运输支出</t>
    <phoneticPr fontId="1" type="noConversion"/>
  </si>
  <si>
    <t>十三、资源勘探信息等支出</t>
    <phoneticPr fontId="1" type="noConversion"/>
  </si>
  <si>
    <t>十四、商业服务业等支出</t>
  </si>
  <si>
    <t>十四、商业服务业等支出</t>
    <phoneticPr fontId="1" type="noConversion"/>
  </si>
  <si>
    <t>十五、金融支出</t>
  </si>
  <si>
    <t>十五、金融支出</t>
    <phoneticPr fontId="1" type="noConversion"/>
  </si>
  <si>
    <t>十六、自然资源海洋气象等支出</t>
  </si>
  <si>
    <t>十六、自然资源海洋气象等支出</t>
    <phoneticPr fontId="1" type="noConversion"/>
  </si>
  <si>
    <t>十七、住房保障支出</t>
  </si>
  <si>
    <t>十七、住房保障支出</t>
    <phoneticPr fontId="1" type="noConversion"/>
  </si>
  <si>
    <t>十八、粮油物资储备支出</t>
    <phoneticPr fontId="1" type="noConversion"/>
  </si>
  <si>
    <t>十九、灾害防治及应急管理支出</t>
    <phoneticPr fontId="1" type="noConversion"/>
  </si>
  <si>
    <t>二十一、债务付息支出</t>
    <phoneticPr fontId="1" type="noConversion"/>
  </si>
  <si>
    <t>二十二、债务发行费用支出</t>
    <phoneticPr fontId="1" type="noConversion"/>
  </si>
  <si>
    <t xml:space="preserve">    国有土地使用权出让收入</t>
  </si>
  <si>
    <t xml:space="preserve">    城市基础设施配套费收入</t>
  </si>
  <si>
    <t xml:space="preserve">    地方政府债券转贷收入(新增）</t>
  </si>
  <si>
    <t xml:space="preserve">    地方政府债券转贷收入(再融资）</t>
  </si>
  <si>
    <t>二、债务转贷收入</t>
    <phoneticPr fontId="1" type="noConversion"/>
  </si>
  <si>
    <t xml:space="preserve">    地方政府债券还本支出</t>
  </si>
  <si>
    <t>三、上年结转</t>
    <phoneticPr fontId="3" type="noConversion"/>
  </si>
  <si>
    <t>六、上年结转</t>
    <phoneticPr fontId="1" type="noConversion"/>
  </si>
  <si>
    <t>二、上年结转</t>
    <phoneticPr fontId="1" type="noConversion"/>
  </si>
  <si>
    <t>一、利润收入</t>
    <phoneticPr fontId="1" type="noConversion"/>
  </si>
  <si>
    <t xml:space="preserve">五、债务转贷收入 </t>
  </si>
  <si>
    <t>表6</t>
    <phoneticPr fontId="3" type="noConversion"/>
  </si>
  <si>
    <t>一、一般性转移支付支出</t>
    <phoneticPr fontId="1" type="noConversion"/>
  </si>
  <si>
    <t xml:space="preserve">       体制补助收入</t>
    <phoneticPr fontId="1" type="noConversion"/>
  </si>
  <si>
    <t xml:space="preserve">       结算补助收入</t>
    <phoneticPr fontId="1" type="noConversion"/>
  </si>
  <si>
    <t xml:space="preserve">       其他一般性转移支付收入</t>
    <phoneticPr fontId="1" type="noConversion"/>
  </si>
  <si>
    <t>二、专项转移支付支出</t>
    <phoneticPr fontId="1" type="noConversion"/>
  </si>
  <si>
    <t xml:space="preserve">       一般公共服务</t>
    <phoneticPr fontId="1" type="noConversion"/>
  </si>
  <si>
    <t xml:space="preserve">       国土海洋气象等</t>
    <phoneticPr fontId="1" type="noConversion"/>
  </si>
  <si>
    <t xml:space="preserve">       灾害防治及应急管理</t>
    <phoneticPr fontId="1" type="noConversion"/>
  </si>
  <si>
    <t xml:space="preserve">    城市基础设施配套费安排的支出</t>
  </si>
  <si>
    <t>（分地区）</t>
    <phoneticPr fontId="3" type="noConversion"/>
  </si>
  <si>
    <t>单位：万元</t>
    <phoneticPr fontId="3" type="noConversion"/>
  </si>
  <si>
    <t>支      出</t>
    <phoneticPr fontId="3" type="noConversion"/>
  </si>
  <si>
    <t>预算数</t>
    <phoneticPr fontId="3" type="noConversion"/>
  </si>
  <si>
    <t>　  企业所得税</t>
  </si>
  <si>
    <t>　  个人所得税</t>
  </si>
  <si>
    <t>　  资源税</t>
  </si>
  <si>
    <t>　  城市维护建设税</t>
  </si>
  <si>
    <t>　  房产税</t>
  </si>
  <si>
    <t>　  印花税</t>
  </si>
  <si>
    <t xml:space="preserve">  　城镇土地使用税</t>
  </si>
  <si>
    <t>　  土地增值税</t>
  </si>
  <si>
    <t>　  耕地占用税</t>
  </si>
  <si>
    <t>　  契税</t>
  </si>
  <si>
    <t xml:space="preserve">    环境保护税</t>
  </si>
  <si>
    <t>　  其他税收收入</t>
  </si>
  <si>
    <t xml:space="preserve">   其他税收收入</t>
    <phoneticPr fontId="1" type="noConversion"/>
  </si>
  <si>
    <t>二十、债务付息支出</t>
  </si>
  <si>
    <t>五、其他支出</t>
  </si>
  <si>
    <t>六、债务付息支出</t>
  </si>
  <si>
    <t>单位：万元</t>
  </si>
  <si>
    <t xml:space="preserve">      农村基础设施建设支出</t>
  </si>
  <si>
    <t xml:space="preserve">    国家重大水利工程建设基金安排的支出</t>
  </si>
  <si>
    <t xml:space="preserve">    彩票公益金安排的支出</t>
  </si>
  <si>
    <t>预算数</t>
    <phoneticPr fontId="1" type="noConversion"/>
  </si>
  <si>
    <t xml:space="preserve">    捐赠收入</t>
    <phoneticPr fontId="1" type="noConversion"/>
  </si>
  <si>
    <t xml:space="preserve">    地方政府其他债务还本支出
   </t>
    <phoneticPr fontId="3" type="noConversion"/>
  </si>
  <si>
    <t>一、调出资金</t>
    <phoneticPr fontId="1" type="noConversion"/>
  </si>
  <si>
    <t>二、债务还本支出</t>
    <phoneticPr fontId="3" type="noConversion"/>
  </si>
  <si>
    <t>三、上解支出</t>
    <phoneticPr fontId="3" type="noConversion"/>
  </si>
  <si>
    <t xml:space="preserve">      其他政府办公厅（室）及相关机构事务支出</t>
  </si>
  <si>
    <t xml:space="preserve">    党委办公厅（室）及相关机构事务</t>
  </si>
  <si>
    <t xml:space="preserve">    其他一般公共服务支出</t>
  </si>
  <si>
    <t xml:space="preserve">      其他一般公共服务支出</t>
  </si>
  <si>
    <t xml:space="preserve">    武装警察部队</t>
  </si>
  <si>
    <t xml:space="preserve">      武装警察部队</t>
  </si>
  <si>
    <t xml:space="preserve">    其他教育支出</t>
  </si>
  <si>
    <t xml:space="preserve">    文化和旅游</t>
    <phoneticPr fontId="1" type="noConversion"/>
  </si>
  <si>
    <t xml:space="preserve">      文化和旅游市场管理</t>
  </si>
  <si>
    <t xml:space="preserve">      其他文化和旅游支出</t>
  </si>
  <si>
    <t xml:space="preserve">      宣传文化发展专项支出</t>
  </si>
  <si>
    <t xml:space="preserve">    卫生健康管理事务</t>
    <phoneticPr fontId="1" type="noConversion"/>
  </si>
  <si>
    <t xml:space="preserve">      其他卫生健康管理事务支出</t>
  </si>
  <si>
    <t xml:space="preserve">      中医（民族）医院</t>
  </si>
  <si>
    <t xml:space="preserve">      中医（民族医）药专项</t>
  </si>
  <si>
    <t xml:space="preserve">    老龄卫生健康服务</t>
  </si>
  <si>
    <t xml:space="preserve">      老龄卫生健康服务</t>
  </si>
  <si>
    <t xml:space="preserve">      其他卫生健康支出</t>
  </si>
  <si>
    <t xml:space="preserve">      生态环境保护宣传</t>
  </si>
  <si>
    <t xml:space="preserve">      社会保险补助</t>
  </si>
  <si>
    <t xml:space="preserve">      其他退耕还林支出</t>
  </si>
  <si>
    <t xml:space="preserve">    其他节能环保支出</t>
  </si>
  <si>
    <t xml:space="preserve">      城乡社区管理事务</t>
  </si>
  <si>
    <t xml:space="preserve">        行政运行</t>
  </si>
  <si>
    <t xml:space="preserve">        城管执法</t>
  </si>
  <si>
    <t xml:space="preserve">        工程建设管理</t>
  </si>
  <si>
    <t xml:space="preserve">        其他城乡社区管理事务支出</t>
  </si>
  <si>
    <t xml:space="preserve">      城乡社区规划与管理</t>
  </si>
  <si>
    <t xml:space="preserve">      城乡社区公共设施</t>
  </si>
  <si>
    <t xml:space="preserve">        其他城乡社区公共设施支出</t>
  </si>
  <si>
    <t xml:space="preserve">      城乡社区环境卫生</t>
  </si>
  <si>
    <t xml:space="preserve">      建设市场管理与监督</t>
  </si>
  <si>
    <t xml:space="preserve">      农业</t>
  </si>
  <si>
    <t xml:space="preserve">        事业运行</t>
  </si>
  <si>
    <t xml:space="preserve">        科技转化与推广服务</t>
  </si>
  <si>
    <t xml:space="preserve">        病虫害控制</t>
  </si>
  <si>
    <t xml:space="preserve">        农产品质量安全</t>
  </si>
  <si>
    <t xml:space="preserve">        执法监管</t>
  </si>
  <si>
    <t xml:space="preserve">        农业行业业务管理</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</si>
  <si>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</si>
  <si>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</si>
  <si>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</si>
  <si>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</si>
  <si>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</si>
  <si>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成品油价格改革对渔业的补贴</t>
  </si>
  <si>
    <t xml:space="preserve">        其他农业支出</t>
  </si>
  <si>
    <t xml:space="preserve">      林业和草原</t>
  </si>
  <si>
    <t xml:space="preserve">        一般行政管理事务</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</si>
  <si>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</si>
  <si>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</si>
  <si>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</si>
  <si>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</si>
  <si>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</si>
  <si>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</si>
  <si>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执法与监督</t>
  </si>
  <si>
    <t xml:space="preserve">        防灾减灾</t>
  </si>
  <si>
    <t xml:space="preserve">        其他林业支出</t>
  </si>
  <si>
    <t xml:space="preserve">      水利</t>
  </si>
  <si>
    <t xml:space="preserve">        水利行业业务管理</t>
  </si>
  <si>
    <t xml:space="preserve">        水利工程建设</t>
  </si>
  <si>
    <t xml:space="preserve">        水利工程运行与维护</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</si>
  <si>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</si>
  <si>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</si>
  <si>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</si>
  <si>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</si>
  <si>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</si>
  <si>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</si>
  <si>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</si>
  <si>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大中型水库移民后期扶持专项支出</t>
  </si>
  <si>
    <t xml:space="preserve">        水利安全监督</t>
  </si>
  <si>
    <t xml:space="preserve">        农村人畜饮水</t>
  </si>
  <si>
    <t xml:space="preserve">        其他水利支出</t>
  </si>
  <si>
    <t xml:space="preserve">      扶贫</t>
  </si>
  <si>
    <t xml:space="preserve">        其他扶贫支出</t>
  </si>
  <si>
    <t xml:space="preserve">      农业综合开发</t>
  </si>
  <si>
    <t xml:space="preserve">        土地治理</t>
  </si>
  <si>
    <t xml:space="preserve">      农村综合改革</t>
  </si>
  <si>
    <t xml:space="preserve">        对村级一事一议的补助</t>
  </si>
  <si>
    <t xml:space="preserve">      普惠金融发展支出</t>
  </si>
  <si>
    <t xml:space="preserve">        农业保险保费补贴</t>
  </si>
  <si>
    <t xml:space="preserve">        创业担保贷款贴息</t>
  </si>
  <si>
    <t xml:space="preserve">        其他普惠金融发展支出</t>
  </si>
  <si>
    <t xml:space="preserve">      其他农林水支出</t>
  </si>
  <si>
    <t xml:space="preserve">        其他农林水支出</t>
  </si>
  <si>
    <t xml:space="preserve">      公路水路运输</t>
  </si>
  <si>
    <t xml:space="preserve">        公路养护</t>
  </si>
  <si>
    <t xml:space="preserve">        公路和运输安全</t>
  </si>
  <si>
    <t xml:space="preserve">        公路运输管理</t>
  </si>
  <si>
    <t xml:space="preserve">        救助打捞</t>
  </si>
  <si>
    <t xml:space="preserve">        海事管理</t>
  </si>
  <si>
    <t xml:space="preserve">        其他公路水路运输支出</t>
  </si>
  <si>
    <t xml:space="preserve">      成品油价格改革对交通运输的补贴</t>
  </si>
  <si>
    <t xml:space="preserve">        成品油价格改革补贴其他支出</t>
  </si>
  <si>
    <t xml:space="preserve">      车辆购置税支出</t>
  </si>
  <si>
    <t xml:space="preserve">        车辆购置税用于公路等基础设施建设支出</t>
  </si>
  <si>
    <t xml:space="preserve">        车辆购置税用于农村公路建设支出</t>
  </si>
  <si>
    <t xml:space="preserve">      制造业</t>
  </si>
  <si>
    <t xml:space="preserve">        其他制造业支出</t>
  </si>
  <si>
    <t xml:space="preserve">      工业和信息产业监管</t>
  </si>
  <si>
    <t xml:space="preserve">        工业和信息产业支持</t>
  </si>
  <si>
    <t xml:space="preserve">        其他工业和信息产业监管支出</t>
  </si>
  <si>
    <t xml:space="preserve">      支持中小企业发展和管理支出</t>
  </si>
  <si>
    <t xml:space="preserve">        机关服务</t>
  </si>
  <si>
    <t xml:space="preserve">        中小企业发展专项</t>
  </si>
  <si>
    <t xml:space="preserve">        其他支持中小企业发展和管理支出</t>
  </si>
  <si>
    <t xml:space="preserve">      商业流通事务</t>
  </si>
  <si>
    <t xml:space="preserve">        其他商业流通事务支出</t>
  </si>
  <si>
    <t xml:space="preserve">      涉外发展服务支出</t>
  </si>
  <si>
    <t xml:space="preserve">        其他涉外发展服务支出</t>
  </si>
  <si>
    <t xml:space="preserve">      自然资源事务</t>
  </si>
  <si>
    <t xml:space="preserve">        土地资源储备支出</t>
  </si>
  <si>
    <t xml:space="preserve">        其他自然资源事务支出</t>
  </si>
  <si>
    <t xml:space="preserve">      气象事务</t>
  </si>
  <si>
    <t xml:space="preserve">        气象事业机构</t>
  </si>
  <si>
    <t xml:space="preserve">        气象探测</t>
  </si>
  <si>
    <t xml:space="preserve">        气象信息传输及管理</t>
  </si>
  <si>
    <t xml:space="preserve">        气象服务</t>
  </si>
  <si>
    <t xml:space="preserve">      保障性安居工程支出</t>
  </si>
  <si>
    <t xml:space="preserve">        廉租住房</t>
  </si>
  <si>
    <t xml:space="preserve">        棚户区改造</t>
  </si>
  <si>
    <t xml:space="preserve">        公共租赁住房</t>
  </si>
  <si>
    <t xml:space="preserve">        保障性住房租金补贴</t>
  </si>
  <si>
    <t xml:space="preserve">      住房改革支出</t>
  </si>
  <si>
    <t xml:space="preserve">        住房公积金</t>
  </si>
  <si>
    <t xml:space="preserve">      地方政府一般债务付息支出</t>
  </si>
  <si>
    <t xml:space="preserve">        其他支出</t>
  </si>
  <si>
    <t xml:space="preserve">      金融发展支出</t>
    <phoneticPr fontId="1" type="noConversion"/>
  </si>
  <si>
    <t xml:space="preserve">        利息费用补贴支出</t>
    <phoneticPr fontId="1" type="noConversion"/>
  </si>
  <si>
    <t xml:space="preserve">       应急管理事务</t>
    <phoneticPr fontId="1" type="noConversion"/>
  </si>
  <si>
    <t xml:space="preserve">         行政运行</t>
    <phoneticPr fontId="1" type="noConversion"/>
  </si>
  <si>
    <t xml:space="preserve">         一般行政管理事务</t>
    <phoneticPr fontId="1" type="noConversion"/>
  </si>
  <si>
    <t>二、国防支出</t>
    <phoneticPr fontId="1" type="noConversion"/>
  </si>
  <si>
    <t>三、公共安全支出</t>
    <phoneticPr fontId="1" type="noConversion"/>
  </si>
  <si>
    <t>四、教育支出</t>
    <phoneticPr fontId="1" type="noConversion"/>
  </si>
  <si>
    <t>五、科学技术支出</t>
    <phoneticPr fontId="1" type="noConversion"/>
  </si>
  <si>
    <t>六、文化旅游体育与传媒支出</t>
    <phoneticPr fontId="1" type="noConversion"/>
  </si>
  <si>
    <t>七、社会保障和就业支出</t>
    <phoneticPr fontId="1" type="noConversion"/>
  </si>
  <si>
    <t>八、卫生健康支出</t>
  </si>
  <si>
    <t>八、卫生健康支出</t>
    <phoneticPr fontId="1" type="noConversion"/>
  </si>
  <si>
    <t>九、节能环保支出</t>
    <phoneticPr fontId="1" type="noConversion"/>
  </si>
  <si>
    <t>十、城乡社区支出</t>
    <phoneticPr fontId="1" type="noConversion"/>
  </si>
  <si>
    <t>十一、农林水支出</t>
    <phoneticPr fontId="1" type="noConversion"/>
  </si>
  <si>
    <t>十二、交通运输支出</t>
    <phoneticPr fontId="1" type="noConversion"/>
  </si>
  <si>
    <t>十四、商业服务业等支出</t>
    <phoneticPr fontId="1" type="noConversion"/>
  </si>
  <si>
    <t>十五、金融支出</t>
    <phoneticPr fontId="1" type="noConversion"/>
  </si>
  <si>
    <t>十六、自然资源海洋气象等支出</t>
    <phoneticPr fontId="1" type="noConversion"/>
  </si>
  <si>
    <t>十七、住房保障支出</t>
    <phoneticPr fontId="1" type="noConversion"/>
  </si>
  <si>
    <t>十八、灾害防治及应急管理支出</t>
  </si>
  <si>
    <t>十八、灾害防治及应急管理支出</t>
    <phoneticPr fontId="1" type="noConversion"/>
  </si>
  <si>
    <t>十九、预备费</t>
  </si>
  <si>
    <t>十九、预备费</t>
    <phoneticPr fontId="1" type="noConversion"/>
  </si>
  <si>
    <t>二十、债务付息支出</t>
    <phoneticPr fontId="1" type="noConversion"/>
  </si>
  <si>
    <t>二十一、其他支出</t>
  </si>
  <si>
    <t>二十一、其他支出</t>
    <phoneticPr fontId="1" type="noConversion"/>
  </si>
  <si>
    <t xml:space="preserve">      消防事务</t>
    <phoneticPr fontId="1" type="noConversion"/>
  </si>
  <si>
    <t xml:space="preserve">      森林消防事务</t>
    <phoneticPr fontId="1" type="noConversion"/>
  </si>
  <si>
    <t xml:space="preserve">        其他森林消防事务支出</t>
    <phoneticPr fontId="1" type="noConversion"/>
  </si>
  <si>
    <t xml:space="preserve">      自然灾害防治</t>
    <phoneticPr fontId="1" type="noConversion"/>
  </si>
  <si>
    <t xml:space="preserve">        地质灾害防治</t>
    <phoneticPr fontId="1" type="noConversion"/>
  </si>
  <si>
    <t xml:space="preserve">      自然灾害救灾及恢复重建支出</t>
    <phoneticPr fontId="1" type="noConversion"/>
  </si>
  <si>
    <t xml:space="preserve">        地方自然灾害生活补助</t>
    <phoneticPr fontId="1" type="noConversion"/>
  </si>
  <si>
    <t>（按功能分类科目的基本支出和项目支出）</t>
  </si>
  <si>
    <r>
      <rPr>
        <sz val="14"/>
        <rFont val="黑体"/>
        <family val="3"/>
        <charset val="134"/>
      </rPr>
      <t>预 算</t>
    </r>
    <r>
      <rPr>
        <sz val="14"/>
        <rFont val="黑体"/>
        <family val="3"/>
        <charset val="134"/>
      </rPr>
      <t xml:space="preserve"> </t>
    </r>
    <r>
      <rPr>
        <sz val="14"/>
        <rFont val="黑体"/>
        <family val="3"/>
        <charset val="134"/>
      </rPr>
      <t>数</t>
    </r>
  </si>
  <si>
    <t>小计</t>
  </si>
  <si>
    <t>基本支出</t>
  </si>
  <si>
    <t>项目支出</t>
  </si>
  <si>
    <t>资源勘探工业信息等支出</t>
  </si>
  <si>
    <t>灾害防治及应急管理支出</t>
  </si>
  <si>
    <t>（按经济分类科目）</t>
  </si>
  <si>
    <t xml:space="preserve">           支       出</t>
  </si>
  <si>
    <t>预 算 数</t>
  </si>
  <si>
    <t>本级基本支出合计</t>
  </si>
  <si>
    <t>一、机关工资福利支出</t>
  </si>
  <si>
    <t xml:space="preserve">    工资奖金津补贴</t>
  </si>
  <si>
    <t xml:space="preserve">    社会保障缴费</t>
  </si>
  <si>
    <t xml:space="preserve">    住房公积金 </t>
  </si>
  <si>
    <t xml:space="preserve">    其他工资福利支出</t>
  </si>
  <si>
    <t>二、机关商品和服务支出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</si>
  <si>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</si>
  <si>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</si>
  <si>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</si>
  <si>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</si>
  <si>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</si>
  <si>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</si>
  <si>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</si>
  <si>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</si>
  <si>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</si>
  <si>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</si>
  <si>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三、对事业单位经常性补助</t>
  </si>
  <si>
    <t xml:space="preserve">    工资福利支出</t>
  </si>
  <si>
    <t xml:space="preserve">    商品和服务支出</t>
  </si>
  <si>
    <t>四、对个人和家庭的补助</t>
  </si>
  <si>
    <t xml:space="preserve">    社会福利和救助</t>
  </si>
  <si>
    <t xml:space="preserve">    离退休费</t>
  </si>
  <si>
    <t xml:space="preserve">    其他对个人和家庭补助</t>
  </si>
  <si>
    <t xml:space="preserve">      专项普查活动</t>
    <phoneticPr fontId="1" type="noConversion"/>
  </si>
  <si>
    <t xml:space="preserve">      事业运行</t>
    <phoneticPr fontId="1" type="noConversion"/>
  </si>
  <si>
    <t xml:space="preserve">    对外联络事务</t>
    <phoneticPr fontId="1" type="noConversion"/>
  </si>
  <si>
    <t xml:space="preserve">      其他对外联络事务支出</t>
    <phoneticPr fontId="1" type="noConversion"/>
  </si>
  <si>
    <t xml:space="preserve">    网信事务</t>
    <phoneticPr fontId="1" type="noConversion"/>
  </si>
  <si>
    <t xml:space="preserve">      市场秩序执法</t>
    <phoneticPr fontId="1" type="noConversion"/>
  </si>
  <si>
    <t xml:space="preserve">    其他国防支出</t>
    <phoneticPr fontId="1" type="noConversion"/>
  </si>
  <si>
    <t xml:space="preserve">      其他国防支出</t>
    <phoneticPr fontId="1" type="noConversion"/>
  </si>
  <si>
    <t xml:space="preserve">    国家保密</t>
    <phoneticPr fontId="1" type="noConversion"/>
  </si>
  <si>
    <t xml:space="preserve">      保密管理</t>
    <phoneticPr fontId="1" type="noConversion"/>
  </si>
  <si>
    <t xml:space="preserve">    其他公共安全支出</t>
    <phoneticPr fontId="1" type="noConversion"/>
  </si>
  <si>
    <t xml:space="preserve">      其他公共安全支出</t>
    <phoneticPr fontId="1" type="noConversion"/>
  </si>
  <si>
    <t xml:space="preserve">      中等职业教育</t>
    <phoneticPr fontId="1" type="noConversion"/>
  </si>
  <si>
    <t xml:space="preserve">      其他教育支出</t>
    <phoneticPr fontId="1" type="noConversion"/>
  </si>
  <si>
    <t xml:space="preserve">    应用研究</t>
    <phoneticPr fontId="1" type="noConversion"/>
  </si>
  <si>
    <t xml:space="preserve">      其他应用研究支出</t>
    <phoneticPr fontId="1" type="noConversion"/>
  </si>
  <si>
    <t xml:space="preserve">    技术研究与开发</t>
    <phoneticPr fontId="1" type="noConversion"/>
  </si>
  <si>
    <t xml:space="preserve">      其他技术研究与开发支出</t>
    <phoneticPr fontId="1" type="noConversion"/>
  </si>
  <si>
    <t xml:space="preserve">      机关服务</t>
    <phoneticPr fontId="1" type="noConversion"/>
  </si>
  <si>
    <t xml:space="preserve">      行政运行</t>
    <phoneticPr fontId="1" type="noConversion"/>
  </si>
  <si>
    <t xml:space="preserve">      其他退役军人管理事务支出</t>
    <phoneticPr fontId="1" type="noConversion"/>
  </si>
  <si>
    <t xml:space="preserve">    其他社会保障和就业支出</t>
    <phoneticPr fontId="1" type="noConversion"/>
  </si>
  <si>
    <t xml:space="preserve">      其他社会保障和就业支出</t>
    <phoneticPr fontId="1" type="noConversion"/>
  </si>
  <si>
    <t xml:space="preserve">    医疗保障管理事务</t>
    <phoneticPr fontId="1" type="noConversion"/>
  </si>
  <si>
    <t xml:space="preserve">      医疗保障政策管理</t>
    <phoneticPr fontId="1" type="noConversion"/>
  </si>
  <si>
    <t xml:space="preserve">      医疗保障经办事务</t>
    <phoneticPr fontId="1" type="noConversion"/>
  </si>
  <si>
    <t xml:space="preserve">      生态环境执法监察</t>
    <phoneticPr fontId="1" type="noConversion"/>
  </si>
  <si>
    <t xml:space="preserve">    退耕还林还草</t>
    <phoneticPr fontId="1" type="noConversion"/>
  </si>
  <si>
    <t xml:space="preserve">    可再生能源</t>
    <phoneticPr fontId="1" type="noConversion"/>
  </si>
  <si>
    <t xml:space="preserve">      可再生能源</t>
    <phoneticPr fontId="1" type="noConversion"/>
  </si>
  <si>
    <t xml:space="preserve">      其他节能环保支出</t>
    <phoneticPr fontId="1" type="noConversion"/>
  </si>
  <si>
    <t xml:space="preserve">        城乡社区规划与管理</t>
    <phoneticPr fontId="1" type="noConversion"/>
  </si>
  <si>
    <t xml:space="preserve">        城乡社区环境卫生</t>
    <phoneticPr fontId="1" type="noConversion"/>
  </si>
  <si>
    <t xml:space="preserve">        建设市场管理与监督</t>
    <phoneticPr fontId="1" type="noConversion"/>
  </si>
  <si>
    <t xml:space="preserve">        其他城乡社区支出</t>
    <phoneticPr fontId="1" type="noConversion"/>
  </si>
  <si>
    <t xml:space="preserve">        农田建设</t>
    <phoneticPr fontId="1" type="noConversion"/>
  </si>
  <si>
    <t xml:space="preserve">        农村基础设施建设</t>
    <phoneticPr fontId="1" type="noConversion"/>
  </si>
  <si>
    <t xml:space="preserve">        生产发展</t>
    <phoneticPr fontId="1" type="noConversion"/>
  </si>
  <si>
    <t xml:space="preserve">        社会发展</t>
    <phoneticPr fontId="1" type="noConversion"/>
  </si>
  <si>
    <t xml:space="preserve">        扶贫贷款奖补和贴息</t>
    <phoneticPr fontId="1" type="noConversion"/>
  </si>
  <si>
    <t xml:space="preserve">        其他农村综合改革支出</t>
    <phoneticPr fontId="1" type="noConversion"/>
  </si>
  <si>
    <t xml:space="preserve">        公路建设</t>
    <phoneticPr fontId="1" type="noConversion"/>
  </si>
  <si>
    <t xml:space="preserve">        航道维护</t>
    <phoneticPr fontId="1" type="noConversion"/>
  </si>
  <si>
    <t xml:space="preserve">      国有资产监管</t>
    <phoneticPr fontId="1" type="noConversion"/>
  </si>
  <si>
    <t xml:space="preserve">        民贸企业补贴</t>
    <phoneticPr fontId="1" type="noConversion"/>
  </si>
  <si>
    <t xml:space="preserve">        土地资源利用与保护</t>
    <phoneticPr fontId="1" type="noConversion"/>
  </si>
  <si>
    <t xml:space="preserve">        地质勘查与矿产资源管理</t>
    <phoneticPr fontId="1" type="noConversion"/>
  </si>
  <si>
    <t xml:space="preserve">        其他自然资源海洋气象等支出</t>
    <phoneticPr fontId="1" type="noConversion"/>
  </si>
  <si>
    <t xml:space="preserve">        农村危房改造</t>
    <phoneticPr fontId="1" type="noConversion"/>
  </si>
  <si>
    <t xml:space="preserve">        其他保障性安居工程支出</t>
    <phoneticPr fontId="1" type="noConversion"/>
  </si>
  <si>
    <t xml:space="preserve">         安全监管</t>
    <phoneticPr fontId="1" type="noConversion"/>
  </si>
  <si>
    <t xml:space="preserve">         应急管理</t>
    <phoneticPr fontId="1" type="noConversion"/>
  </si>
  <si>
    <t xml:space="preserve">         消防应急救援</t>
    <phoneticPr fontId="1" type="noConversion"/>
  </si>
  <si>
    <t xml:space="preserve">        其他自然灾害防治支出</t>
    <phoneticPr fontId="1" type="noConversion"/>
  </si>
  <si>
    <t>注：本表详细反映2019年一般公共预算支出情况，按《预算法》要求细化到功能分类项级科目。个别项级科目中，其他支出数额较大的，将根据执行中下达的投资计划、项目清单等，按规定列报至相应的功能分类科目下。</t>
    <phoneticPr fontId="1" type="noConversion"/>
  </si>
  <si>
    <t xml:space="preserve">    其他税收收入</t>
    <phoneticPr fontId="3" type="noConversion"/>
  </si>
  <si>
    <t>三、动用预算稳定调节基金</t>
    <phoneticPr fontId="1" type="noConversion"/>
  </si>
  <si>
    <t>四、安排预算稳定调节基金</t>
    <phoneticPr fontId="1" type="noConversion"/>
  </si>
  <si>
    <t>灾害防治及应急管理支出</t>
    <phoneticPr fontId="1" type="noConversion"/>
  </si>
  <si>
    <t>表7</t>
    <phoneticPr fontId="1" type="noConversion"/>
  </si>
  <si>
    <t xml:space="preserve">    小型水库移民扶助基金安排的支出</t>
    <phoneticPr fontId="1" type="noConversion"/>
  </si>
  <si>
    <t xml:space="preserve">      三峡后续工作</t>
    <phoneticPr fontId="1" type="noConversion"/>
  </si>
  <si>
    <t xml:space="preserve">      彩票市场调控资金支出</t>
    <phoneticPr fontId="1" type="noConversion"/>
  </si>
  <si>
    <t xml:space="preserve">      其他彩票发行销售机构业务费安排的支出</t>
    <phoneticPr fontId="1" type="noConversion"/>
  </si>
  <si>
    <t xml:space="preserve">      用于城乡医疗救助的彩票公益金支出</t>
    <phoneticPr fontId="1" type="noConversion"/>
  </si>
  <si>
    <t xml:space="preserve">     地方政府专项债务付息支出</t>
    <phoneticPr fontId="1" type="noConversion"/>
  </si>
  <si>
    <t xml:space="preserve">      国有土地使用权出让金债务付息支出</t>
    <phoneticPr fontId="1" type="noConversion"/>
  </si>
  <si>
    <t>注：本表详细反映2020年政府性基金预算本级支出安排情况，按《预算法》要求细化到功能分类项级科目。</t>
    <phoneticPr fontId="1" type="noConversion"/>
  </si>
  <si>
    <t>单位：万元</t>
    <phoneticPr fontId="3" type="noConversion"/>
  </si>
  <si>
    <t>支        出</t>
    <phoneticPr fontId="3" type="noConversion"/>
  </si>
  <si>
    <t>预 算 数</t>
    <phoneticPr fontId="3" type="noConversion"/>
  </si>
  <si>
    <t>本级支出合计</t>
    <phoneticPr fontId="3" type="noConversion"/>
  </si>
  <si>
    <t>一、文化旅游体育与传媒支出</t>
    <phoneticPr fontId="1" type="noConversion"/>
  </si>
  <si>
    <t>二、社会保障和就业支出</t>
    <phoneticPr fontId="1" type="noConversion"/>
  </si>
  <si>
    <t xml:space="preserve">      移民补助</t>
    <phoneticPr fontId="1" type="noConversion"/>
  </si>
  <si>
    <t xml:space="preserve">    国有土地使用权出让收入安排的支出</t>
    <phoneticPr fontId="1" type="noConversion"/>
  </si>
  <si>
    <t xml:space="preserve">    国有土地收益基金安排的支出</t>
    <phoneticPr fontId="1" type="noConversion"/>
  </si>
  <si>
    <t xml:space="preserve">      城市公共设施</t>
    <phoneticPr fontId="1" type="noConversion"/>
  </si>
  <si>
    <t xml:space="preserve">      基础设施建设和经济发展</t>
    <phoneticPr fontId="1" type="noConversion"/>
  </si>
  <si>
    <t xml:space="preserve">    彩票发行销售机构业务费安排的支出</t>
    <phoneticPr fontId="1" type="noConversion"/>
  </si>
  <si>
    <t>调整
预算数</t>
    <phoneticPr fontId="3" type="noConversion"/>
  </si>
  <si>
    <t>十三、资源勘探工业信息等支出</t>
  </si>
  <si>
    <t>十三、资源勘探工业信息等支出</t>
    <phoneticPr fontId="1" type="noConversion"/>
  </si>
  <si>
    <t>一、一般公共服务支出</t>
  </si>
  <si>
    <t>一、一般公共服务支出</t>
    <phoneticPr fontId="1" type="noConversion"/>
  </si>
  <si>
    <t>注：1.本表直观反映2019年一般公共预算收入与支出的平衡关系。
    2.收入总计（本级收入合计+转移性收入合计）=支出总计（本级支出合计+转移性支出合计）。
    3.调整预算数是指根据预算法规定，经本级人大常委会审查批准对年初预算进行调整后形成的预算数，下同。
    4.变动预算数是指在调整预算数的基础上，根据预算法规定，因不需本级配套的上级专项转移支付增加等不属于预算调整事项但引起预算收支变动后形成的预算数，下同。
    5.其他税收为营业税。</t>
    <phoneticPr fontId="1" type="noConversion"/>
  </si>
  <si>
    <t>补助下级合计</t>
    <phoneticPr fontId="1" type="noConversion"/>
  </si>
  <si>
    <t>补助下级合计</t>
    <phoneticPr fontId="1" type="noConversion"/>
  </si>
  <si>
    <t>街镇</t>
    <phoneticPr fontId="1" type="noConversion"/>
  </si>
  <si>
    <t>补助下级支出</t>
    <phoneticPr fontId="1" type="noConversion"/>
  </si>
  <si>
    <t>八、卫生健康支出</t>
    <phoneticPr fontId="1" type="noConversion"/>
  </si>
  <si>
    <t xml:space="preserve">    卫生健康管理事务</t>
    <phoneticPr fontId="1" type="noConversion"/>
  </si>
  <si>
    <t>补助下级合计</t>
    <phoneticPr fontId="3" type="noConversion"/>
  </si>
  <si>
    <t>注：按照《预算法》规定，转移支付应当分地区、分项目编制。</t>
    <phoneticPr fontId="1" type="noConversion"/>
  </si>
  <si>
    <t>全区收入合计</t>
    <phoneticPr fontId="3" type="noConversion"/>
  </si>
  <si>
    <t>全区支出合计</t>
    <phoneticPr fontId="3" type="noConversion"/>
  </si>
  <si>
    <t>表12</t>
    <phoneticPr fontId="3" type="noConversion"/>
  </si>
  <si>
    <t>单位：万元</t>
    <phoneticPr fontId="3" type="noConversion"/>
  </si>
  <si>
    <t>收      入</t>
    <phoneticPr fontId="3" type="noConversion"/>
  </si>
  <si>
    <t>预算数</t>
    <phoneticPr fontId="3" type="noConversion"/>
  </si>
  <si>
    <t>调整
预算数</t>
    <phoneticPr fontId="3" type="noConversion"/>
  </si>
  <si>
    <t>变动
预算数</t>
    <phoneticPr fontId="3" type="noConversion"/>
  </si>
  <si>
    <t>执行数</t>
    <phoneticPr fontId="3" type="noConversion"/>
  </si>
  <si>
    <t>执行数
为变动
预算%</t>
    <phoneticPr fontId="3" type="noConversion"/>
  </si>
  <si>
    <t>执行数比
上年决算
数增长%</t>
    <phoneticPr fontId="3" type="noConversion"/>
  </si>
  <si>
    <t>支       出</t>
    <phoneticPr fontId="3" type="noConversion"/>
  </si>
  <si>
    <t>城镇企业职工基本养老保险基金</t>
    <phoneticPr fontId="3" type="noConversion"/>
  </si>
  <si>
    <t>城乡居民社会养老保险基金</t>
    <phoneticPr fontId="3" type="noConversion"/>
  </si>
  <si>
    <t>机关事业养老保险基金</t>
    <phoneticPr fontId="3" type="noConversion"/>
  </si>
  <si>
    <t>二、基本医疗保险基金收入</t>
    <phoneticPr fontId="3" type="noConversion"/>
  </si>
  <si>
    <t>二、基本医疗保险基金支出</t>
    <phoneticPr fontId="3" type="noConversion"/>
  </si>
  <si>
    <t>城镇职工基本医疗保险基金
（含生育保险）</t>
    <phoneticPr fontId="3" type="noConversion"/>
  </si>
  <si>
    <t>城镇职工基本医疗保险基金（含生育保险）</t>
    <phoneticPr fontId="3" type="noConversion"/>
  </si>
  <si>
    <t>表14</t>
    <phoneticPr fontId="3" type="noConversion"/>
  </si>
  <si>
    <t>表15</t>
    <phoneticPr fontId="1" type="noConversion"/>
  </si>
  <si>
    <t>表16</t>
    <phoneticPr fontId="1" type="noConversion"/>
  </si>
  <si>
    <t>表17</t>
    <phoneticPr fontId="3" type="noConversion"/>
  </si>
  <si>
    <t>表20</t>
    <phoneticPr fontId="3" type="noConversion"/>
  </si>
  <si>
    <t>表21</t>
    <phoneticPr fontId="3" type="noConversion"/>
  </si>
  <si>
    <t>二、国防支出</t>
    <phoneticPr fontId="3" type="noConversion"/>
  </si>
  <si>
    <t>三、公共安全支出</t>
    <phoneticPr fontId="3" type="noConversion"/>
  </si>
  <si>
    <t>四、教育支出</t>
    <phoneticPr fontId="3" type="noConversion"/>
  </si>
  <si>
    <t>五、科学技术支出</t>
    <phoneticPr fontId="3" type="noConversion"/>
  </si>
  <si>
    <t>六、文化旅游体育与传媒支出</t>
    <phoneticPr fontId="3" type="noConversion"/>
  </si>
  <si>
    <t>七、社会保障和就业支出</t>
    <phoneticPr fontId="3" type="noConversion"/>
  </si>
  <si>
    <t>八、卫生健康支出</t>
    <phoneticPr fontId="3" type="noConversion"/>
  </si>
  <si>
    <t>九、节能环保支出</t>
    <phoneticPr fontId="3" type="noConversion"/>
  </si>
  <si>
    <t>十、城乡社区支出</t>
    <phoneticPr fontId="3" type="noConversion"/>
  </si>
  <si>
    <t>十一、农林水支出</t>
    <phoneticPr fontId="3" type="noConversion"/>
  </si>
  <si>
    <t>十二、交通运输支出</t>
    <phoneticPr fontId="3" type="noConversion"/>
  </si>
  <si>
    <t>十三、资源勘探信息等支出</t>
    <phoneticPr fontId="3" type="noConversion"/>
  </si>
  <si>
    <t>十四、商业服务业等支出</t>
    <phoneticPr fontId="3" type="noConversion"/>
  </si>
  <si>
    <t>十五、金融支出</t>
    <phoneticPr fontId="3" type="noConversion"/>
  </si>
  <si>
    <t>十六、自然资源海洋气象等支出</t>
    <phoneticPr fontId="3" type="noConversion"/>
  </si>
  <si>
    <t>十七、住房保障支出</t>
    <phoneticPr fontId="3" type="noConversion"/>
  </si>
  <si>
    <t>十八、粮油物资储备支出</t>
    <phoneticPr fontId="3" type="noConversion"/>
  </si>
  <si>
    <t>二十、预备费</t>
    <phoneticPr fontId="1" type="noConversion"/>
  </si>
  <si>
    <t>二十二、债务付息支出</t>
    <phoneticPr fontId="1" type="noConversion"/>
  </si>
  <si>
    <t>二十三、债务发行费用支出</t>
    <phoneticPr fontId="1" type="noConversion"/>
  </si>
  <si>
    <t>补助下级支出</t>
    <phoneticPr fontId="1" type="noConversion"/>
  </si>
  <si>
    <t>一、一般性转移支付</t>
    <phoneticPr fontId="1" type="noConversion"/>
  </si>
  <si>
    <t>体制补助收入</t>
  </si>
  <si>
    <t>结算补助收入</t>
  </si>
  <si>
    <t>其他一般性转移支付收入</t>
  </si>
  <si>
    <t>二、专项转移支付</t>
    <phoneticPr fontId="1" type="noConversion"/>
  </si>
  <si>
    <t>义务兵家庭优待金</t>
  </si>
  <si>
    <t>其他社会保障和就业支出</t>
    <phoneticPr fontId="1" type="noConversion"/>
  </si>
  <si>
    <t>其他节能环保支出</t>
  </si>
  <si>
    <t>行政运行</t>
    <phoneticPr fontId="1" type="noConversion"/>
  </si>
  <si>
    <t>招商引资</t>
    <phoneticPr fontId="1" type="noConversion"/>
  </si>
  <si>
    <t>产业技术研究与开发</t>
    <phoneticPr fontId="1" type="noConversion"/>
  </si>
  <si>
    <t>其他民政管理事务支出</t>
    <phoneticPr fontId="1" type="noConversion"/>
  </si>
  <si>
    <t>殡葬</t>
    <phoneticPr fontId="1" type="noConversion"/>
  </si>
  <si>
    <t>城市最低生活保障金支出</t>
    <phoneticPr fontId="1" type="noConversion"/>
  </si>
  <si>
    <t>城市特困人员救助供养支出</t>
    <phoneticPr fontId="1" type="noConversion"/>
  </si>
  <si>
    <t>大气</t>
    <phoneticPr fontId="1" type="noConversion"/>
  </si>
  <si>
    <t>城管执法</t>
    <phoneticPr fontId="1" type="noConversion"/>
  </si>
  <si>
    <t>城乡社区环境卫生</t>
    <phoneticPr fontId="1" type="noConversion"/>
  </si>
  <si>
    <t>其他城乡社区支出</t>
    <phoneticPr fontId="1" type="noConversion"/>
  </si>
  <si>
    <t>其他支持中小企业发展和管理支出</t>
    <phoneticPr fontId="1" type="noConversion"/>
  </si>
  <si>
    <t>安全监管</t>
    <phoneticPr fontId="1" type="noConversion"/>
  </si>
  <si>
    <t xml:space="preserve">      其他统计信息事务支出</t>
    <phoneticPr fontId="1" type="noConversion"/>
  </si>
  <si>
    <t xml:space="preserve">      其他财政事务支出</t>
    <phoneticPr fontId="1" type="noConversion"/>
  </si>
  <si>
    <t xml:space="preserve">      其他党委办公厅（室内）及相关机构事务支出</t>
    <phoneticPr fontId="1" type="noConversion"/>
  </si>
  <si>
    <t xml:space="preserve">      义务兵优待</t>
    <phoneticPr fontId="1" type="noConversion"/>
  </si>
  <si>
    <t xml:space="preserve">    特困人员救助供养</t>
    <phoneticPr fontId="1" type="noConversion"/>
  </si>
  <si>
    <t xml:space="preserve">      城市特困人员救助供养支出</t>
    <phoneticPr fontId="1" type="noConversion"/>
  </si>
  <si>
    <t xml:space="preserve">      年初特困人员救助供养支出</t>
    <phoneticPr fontId="1" type="noConversion"/>
  </si>
  <si>
    <t xml:space="preserve">        购房补贴</t>
    <phoneticPr fontId="1" type="noConversion"/>
  </si>
  <si>
    <t>注：1.本表按照新的“政府预算支出经济分类科目” 将区本级基本支出细化到款级科目。 
    2.本表的本级基本支出合计数与表15的本级基本支出合计数相等。</t>
    <phoneticPr fontId="1" type="noConversion"/>
  </si>
  <si>
    <t xml:space="preserve">    财政事务</t>
    <phoneticPr fontId="1" type="noConversion"/>
  </si>
  <si>
    <t xml:space="preserve">      其他统计信息事务支出</t>
  </si>
  <si>
    <t xml:space="preserve">      其他党委办公厅(室)及相关机构事务支出</t>
  </si>
  <si>
    <t xml:space="preserve">      其他公共安全支出</t>
    <phoneticPr fontId="1" type="noConversion"/>
  </si>
  <si>
    <t xml:space="preserve">    其他公共安全支出</t>
    <phoneticPr fontId="1" type="noConversion"/>
  </si>
  <si>
    <t xml:space="preserve">      义务兵优待</t>
  </si>
  <si>
    <r>
      <t>2020年</t>
    </r>
    <r>
      <rPr>
        <u/>
        <sz val="18"/>
        <color theme="1"/>
        <rFont val="方正小标宋_GBK"/>
        <family val="4"/>
        <charset val="134"/>
      </rPr>
      <t xml:space="preserve">       天生      </t>
    </r>
    <r>
      <rPr>
        <sz val="18"/>
        <color theme="1"/>
        <rFont val="方正小标宋_GBK"/>
        <family val="4"/>
        <charset val="134"/>
      </rPr>
      <t xml:space="preserve">街镇一般公共预算本级基本支出预算表 </t>
    </r>
    <phoneticPr fontId="1" type="noConversion"/>
  </si>
  <si>
    <t xml:space="preserve"> </t>
    <phoneticPr fontId="1" type="noConversion"/>
  </si>
  <si>
    <r>
      <t xml:space="preserve">2020年 </t>
    </r>
    <r>
      <rPr>
        <u/>
        <sz val="18"/>
        <color theme="1"/>
        <rFont val="方正小标宋_GBK"/>
        <family val="4"/>
        <charset val="134"/>
      </rPr>
      <t xml:space="preserve">    天生        </t>
    </r>
    <r>
      <rPr>
        <sz val="18"/>
        <color theme="1"/>
        <rFont val="方正小标宋_GBK"/>
        <family val="4"/>
        <charset val="134"/>
      </rPr>
      <t xml:space="preserve">街镇社会保险基金预算收支预算表 </t>
    </r>
    <phoneticPr fontId="3" type="noConversion"/>
  </si>
  <si>
    <t>累计数</t>
    <phoneticPr fontId="1" type="noConversion"/>
  </si>
  <si>
    <r>
      <t>2019年</t>
    </r>
    <r>
      <rPr>
        <u/>
        <sz val="19"/>
        <rFont val="方正小标宋_GBK"/>
        <family val="4"/>
        <charset val="134"/>
      </rPr>
      <t xml:space="preserve">     天生街道      </t>
    </r>
    <r>
      <rPr>
        <sz val="19"/>
        <rFont val="方正小标宋_GBK"/>
        <family val="4"/>
        <charset val="134"/>
      </rPr>
      <t>财政预算收入执行表</t>
    </r>
    <phoneticPr fontId="3" type="noConversion"/>
  </si>
  <si>
    <r>
      <t>2019年</t>
    </r>
    <r>
      <rPr>
        <u/>
        <sz val="19"/>
        <rFont val="方正小标宋_GBK"/>
        <family val="4"/>
        <charset val="134"/>
      </rPr>
      <t xml:space="preserve">      天生街道      </t>
    </r>
    <r>
      <rPr>
        <sz val="19"/>
        <rFont val="方正小标宋_GBK"/>
        <family val="4"/>
        <charset val="134"/>
      </rPr>
      <t>财政预算支出执行表</t>
    </r>
    <phoneticPr fontId="1" type="noConversion"/>
  </si>
  <si>
    <r>
      <t>2019年</t>
    </r>
    <r>
      <rPr>
        <u/>
        <sz val="19"/>
        <color theme="1"/>
        <rFont val="方正小标宋_GBK"/>
        <family val="4"/>
        <charset val="134"/>
      </rPr>
      <t xml:space="preserve">    天生街道    </t>
    </r>
    <r>
      <rPr>
        <sz val="19"/>
        <color theme="1"/>
        <rFont val="方正小标宋_GBK"/>
        <family val="4"/>
        <charset val="134"/>
      </rPr>
      <t>一般公共预算收支执行表</t>
    </r>
    <phoneticPr fontId="3" type="noConversion"/>
  </si>
  <si>
    <r>
      <t>2019年</t>
    </r>
    <r>
      <rPr>
        <u/>
        <sz val="18"/>
        <color theme="1"/>
        <rFont val="方正小标宋_GBK"/>
        <family val="4"/>
        <charset val="134"/>
      </rPr>
      <t xml:space="preserve">     天生街道     </t>
    </r>
    <r>
      <rPr>
        <sz val="18"/>
        <color theme="1"/>
        <rFont val="方正小标宋_GBK"/>
        <family val="4"/>
        <charset val="134"/>
      </rPr>
      <t>政府性基金预算收支执行表</t>
    </r>
    <phoneticPr fontId="3" type="noConversion"/>
  </si>
  <si>
    <r>
      <t>2019年</t>
    </r>
    <r>
      <rPr>
        <u/>
        <sz val="18"/>
        <color theme="1"/>
        <rFont val="方正小标宋_GBK"/>
        <family val="4"/>
        <charset val="134"/>
      </rPr>
      <t xml:space="preserve">      天生街道     </t>
    </r>
    <r>
      <rPr>
        <sz val="18"/>
        <color theme="1"/>
        <rFont val="方正小标宋_GBK"/>
        <family val="4"/>
        <charset val="134"/>
      </rPr>
      <t>一般公共预算转移支付收支执行表</t>
    </r>
    <phoneticPr fontId="3" type="noConversion"/>
  </si>
  <si>
    <r>
      <t>2019年</t>
    </r>
    <r>
      <rPr>
        <u/>
        <sz val="18"/>
        <color theme="1"/>
        <rFont val="方正小标宋_GBK"/>
        <family val="4"/>
        <charset val="134"/>
      </rPr>
      <t xml:space="preserve">       天生街道      </t>
    </r>
    <r>
      <rPr>
        <sz val="18"/>
        <color theme="1"/>
        <rFont val="方正小标宋_GBK"/>
        <family val="4"/>
        <charset val="134"/>
      </rPr>
      <t>一般公共预算本级支出执行表</t>
    </r>
    <phoneticPr fontId="3" type="noConversion"/>
  </si>
  <si>
    <r>
      <t xml:space="preserve">2019年 </t>
    </r>
    <r>
      <rPr>
        <u/>
        <sz val="18"/>
        <color theme="1"/>
        <rFont val="方正小标宋_GBK"/>
        <family val="4"/>
        <charset val="134"/>
      </rPr>
      <t xml:space="preserve">     天生街道      </t>
    </r>
    <r>
      <rPr>
        <sz val="18"/>
        <color theme="1"/>
        <rFont val="方正小标宋_GBK"/>
        <family val="4"/>
        <charset val="134"/>
      </rPr>
      <t xml:space="preserve">一般公共预算转移支付支出执行表 </t>
    </r>
    <phoneticPr fontId="3" type="noConversion"/>
  </si>
  <si>
    <r>
      <t>2019年</t>
    </r>
    <r>
      <rPr>
        <u/>
        <sz val="18"/>
        <color theme="1"/>
        <rFont val="方正小标宋_GBK"/>
        <family val="4"/>
        <charset val="134"/>
      </rPr>
      <t xml:space="preserve">      天生街道     </t>
    </r>
    <r>
      <rPr>
        <sz val="18"/>
        <color theme="1"/>
        <rFont val="方正小标宋_GBK"/>
        <family val="4"/>
        <charset val="134"/>
      </rPr>
      <t xml:space="preserve">一般公共预算转移支付支出执行表 </t>
    </r>
    <phoneticPr fontId="3" type="noConversion"/>
  </si>
  <si>
    <r>
      <t>2019年</t>
    </r>
    <r>
      <rPr>
        <u/>
        <sz val="18"/>
        <rFont val="方正小标宋_GBK"/>
        <family val="4"/>
        <charset val="134"/>
      </rPr>
      <t xml:space="preserve">      天生街道      </t>
    </r>
    <r>
      <rPr>
        <sz val="18"/>
        <rFont val="方正小标宋_GBK"/>
        <family val="4"/>
        <charset val="134"/>
      </rPr>
      <t>政府性基金预算本级支出执行表</t>
    </r>
    <phoneticPr fontId="3" type="noConversion"/>
  </si>
  <si>
    <r>
      <t>2019年</t>
    </r>
    <r>
      <rPr>
        <u/>
        <sz val="18"/>
        <color theme="1"/>
        <rFont val="方正小标宋_GBK"/>
        <family val="4"/>
        <charset val="134"/>
      </rPr>
      <t xml:space="preserve">     天生街道      </t>
    </r>
    <r>
      <rPr>
        <sz val="18"/>
        <color theme="1"/>
        <rFont val="方正小标宋_GBK"/>
        <family val="4"/>
        <charset val="134"/>
      </rPr>
      <t xml:space="preserve">政府性基金预算转移支付收支执行表 </t>
    </r>
    <phoneticPr fontId="3" type="noConversion"/>
  </si>
  <si>
    <r>
      <t>2019年</t>
    </r>
    <r>
      <rPr>
        <u/>
        <sz val="18"/>
        <color theme="1"/>
        <rFont val="方正小标宋_GBK"/>
        <family val="4"/>
        <charset val="134"/>
      </rPr>
      <t xml:space="preserve">      天生街道       </t>
    </r>
    <r>
      <rPr>
        <sz val="18"/>
        <color theme="1"/>
        <rFont val="方正小标宋_GBK"/>
        <family val="4"/>
        <charset val="134"/>
      </rPr>
      <t>国有资本经营预算收支执行表</t>
    </r>
    <phoneticPr fontId="3" type="noConversion"/>
  </si>
  <si>
    <r>
      <t xml:space="preserve">2019年 </t>
    </r>
    <r>
      <rPr>
        <u/>
        <sz val="18"/>
        <color theme="1"/>
        <rFont val="方正小标宋_GBK"/>
        <family val="4"/>
        <charset val="134"/>
      </rPr>
      <t xml:space="preserve">       天生街道     </t>
    </r>
    <r>
      <rPr>
        <sz val="18"/>
        <color theme="1"/>
        <rFont val="方正小标宋_GBK"/>
        <family val="4"/>
        <charset val="134"/>
      </rPr>
      <t>社会保险基金预算收支执行表</t>
    </r>
    <phoneticPr fontId="3" type="noConversion"/>
  </si>
  <si>
    <r>
      <t>2020年</t>
    </r>
    <r>
      <rPr>
        <u/>
        <sz val="18"/>
        <color theme="1"/>
        <rFont val="方正小标宋_GBK"/>
        <family val="4"/>
        <charset val="134"/>
      </rPr>
      <t xml:space="preserve">     天生街道      </t>
    </r>
    <r>
      <rPr>
        <sz val="18"/>
        <color theme="1"/>
        <rFont val="方正小标宋_GBK"/>
        <family val="4"/>
        <charset val="134"/>
      </rPr>
      <t xml:space="preserve">一般公共预算收支预算表 </t>
    </r>
    <phoneticPr fontId="3" type="noConversion"/>
  </si>
  <si>
    <t>注：按照市级统筹的管理方式，市级代编全市社会保险基金预算，本级无相关数据。</t>
    <phoneticPr fontId="3" type="noConversion"/>
  </si>
  <si>
    <r>
      <t>注：在功能分类的基础上，为衔接表</t>
    </r>
    <r>
      <rPr>
        <sz val="10"/>
        <rFont val="Arial"/>
        <family val="2"/>
      </rPr>
      <t>16</t>
    </r>
    <r>
      <rPr>
        <sz val="10"/>
        <rFont val="宋体"/>
        <family val="3"/>
        <charset val="134"/>
      </rPr>
      <t>，将每类支出分为基本支出和项目支出。基本支出，是指部门、单位为保障其机构正常运转、完成日常工作任务所发生的支出，包括人员经费和公用经费；项目支出，是指部门、单位为完成特定的工作任务和事业发展目标，在基本支出之外所发生的支出。</t>
    </r>
    <phoneticPr fontId="1" type="noConversion"/>
  </si>
  <si>
    <r>
      <t>2020年</t>
    </r>
    <r>
      <rPr>
        <u/>
        <sz val="18"/>
        <color theme="1"/>
        <rFont val="方正小标宋_GBK"/>
        <family val="4"/>
        <charset val="134"/>
      </rPr>
      <t xml:space="preserve">       天生街道      </t>
    </r>
    <r>
      <rPr>
        <sz val="18"/>
        <color theme="1"/>
        <rFont val="方正小标宋_GBK"/>
        <family val="4"/>
        <charset val="134"/>
      </rPr>
      <t xml:space="preserve">一般公共预算转移支付支出预算表 </t>
    </r>
    <phoneticPr fontId="3" type="noConversion"/>
  </si>
  <si>
    <r>
      <t>2020年</t>
    </r>
    <r>
      <rPr>
        <u/>
        <sz val="18"/>
        <color theme="1"/>
        <rFont val="方正小标宋_GBK"/>
        <family val="4"/>
        <charset val="134"/>
      </rPr>
      <t xml:space="preserve">      天生街道       </t>
    </r>
    <r>
      <rPr>
        <sz val="18"/>
        <color theme="1"/>
        <rFont val="方正小标宋_GBK"/>
        <family val="4"/>
        <charset val="134"/>
      </rPr>
      <t xml:space="preserve">政府性基金预算收支预算表 </t>
    </r>
    <phoneticPr fontId="3" type="noConversion"/>
  </si>
  <si>
    <r>
      <t>2020年</t>
    </r>
    <r>
      <rPr>
        <u/>
        <sz val="18"/>
        <color theme="1"/>
        <rFont val="方正小标宋_GBK"/>
        <family val="4"/>
        <charset val="134"/>
      </rPr>
      <t xml:space="preserve">      天生街道     </t>
    </r>
    <r>
      <rPr>
        <sz val="18"/>
        <color theme="1"/>
        <rFont val="方正小标宋_GBK"/>
        <family val="4"/>
        <charset val="134"/>
      </rPr>
      <t xml:space="preserve">政府性基金预算本级支出预算表 </t>
    </r>
    <phoneticPr fontId="3" type="noConversion"/>
  </si>
  <si>
    <r>
      <t xml:space="preserve">2020年 </t>
    </r>
    <r>
      <rPr>
        <u/>
        <sz val="18"/>
        <color theme="1"/>
        <rFont val="方正小标宋_GBK"/>
        <family val="4"/>
        <charset val="134"/>
      </rPr>
      <t xml:space="preserve">     天生街道     </t>
    </r>
    <r>
      <rPr>
        <sz val="18"/>
        <color theme="1"/>
        <rFont val="方正小标宋_GBK"/>
        <family val="4"/>
        <charset val="134"/>
      </rPr>
      <t xml:space="preserve">政府性基金预算转移支付收支预算表 </t>
    </r>
    <phoneticPr fontId="3" type="noConversion"/>
  </si>
  <si>
    <r>
      <t xml:space="preserve">2020年 </t>
    </r>
    <r>
      <rPr>
        <u/>
        <sz val="18"/>
        <color theme="1"/>
        <rFont val="方正小标宋_GBK"/>
        <family val="4"/>
        <charset val="134"/>
      </rPr>
      <t xml:space="preserve">       天生街道     </t>
    </r>
    <r>
      <rPr>
        <sz val="18"/>
        <color theme="1"/>
        <rFont val="方正小标宋_GBK"/>
        <family val="4"/>
        <charset val="134"/>
      </rPr>
      <t xml:space="preserve">国有资本经营预算收支预算表 </t>
    </r>
    <phoneticPr fontId="3" type="noConversion"/>
  </si>
  <si>
    <r>
      <t>2020年</t>
    </r>
    <r>
      <rPr>
        <u/>
        <sz val="18"/>
        <color theme="1"/>
        <rFont val="方正小标宋_GBK"/>
        <family val="4"/>
        <charset val="134"/>
      </rPr>
      <t xml:space="preserve">      天生街道     </t>
    </r>
    <r>
      <rPr>
        <sz val="18"/>
        <color theme="1"/>
        <rFont val="方正小标宋_GBK"/>
        <family val="4"/>
        <charset val="134"/>
      </rPr>
      <t xml:space="preserve">一般公共预算本级支出预算表 </t>
    </r>
    <phoneticPr fontId="3" type="noConversion"/>
  </si>
  <si>
    <r>
      <t>2020年</t>
    </r>
    <r>
      <rPr>
        <u/>
        <sz val="18"/>
        <color theme="1"/>
        <rFont val="方正小标宋_GBK"/>
        <family val="4"/>
        <charset val="134"/>
      </rPr>
      <t xml:space="preserve">     天生街道       </t>
    </r>
    <r>
      <rPr>
        <sz val="18"/>
        <color theme="1"/>
        <rFont val="方正小标宋_GBK"/>
        <family val="4"/>
        <charset val="134"/>
      </rPr>
      <t xml:space="preserve">一般公共预算本级支出预算表 </t>
    </r>
    <phoneticPr fontId="1" type="noConversion"/>
  </si>
  <si>
    <r>
      <t>2020年</t>
    </r>
    <r>
      <rPr>
        <u/>
        <sz val="18"/>
        <color theme="1"/>
        <rFont val="方正小标宋_GBK"/>
        <family val="4"/>
        <charset val="134"/>
      </rPr>
      <t xml:space="preserve">     天生街道      </t>
    </r>
    <r>
      <rPr>
        <sz val="18"/>
        <color theme="1"/>
        <rFont val="方正小标宋_GBK"/>
        <family val="4"/>
        <charset val="134"/>
      </rPr>
      <t xml:space="preserve">一般公共预算转移支付收支预算表 </t>
    </r>
    <phoneticPr fontId="3" type="noConversion"/>
  </si>
  <si>
    <t>说明：街道本级无相关数据</t>
    <phoneticPr fontId="1" type="noConversion"/>
  </si>
</sst>
</file>

<file path=xl/styles.xml><?xml version="1.0" encoding="utf-8"?>
<styleSheet xmlns="http://schemas.openxmlformats.org/spreadsheetml/2006/main">
  <numFmts count="14">
    <numFmt numFmtId="41" formatCode="_ * #,##0_ ;_ * \-#,##0_ ;_ * &quot;-&quot;_ ;_ @_ "/>
    <numFmt numFmtId="43" formatCode="_ * #,##0.00_ ;_ * \-#,##0.00_ ;_ * &quot;-&quot;??_ ;_ @_ "/>
    <numFmt numFmtId="176" formatCode="0_);[Red]\(0\)"/>
    <numFmt numFmtId="177" formatCode="0.0_ "/>
    <numFmt numFmtId="178" formatCode="0_ "/>
    <numFmt numFmtId="179" formatCode="#,##0_);[Red]\(#,##0\)"/>
    <numFmt numFmtId="180" formatCode="0.0_);[Red]\(0.0\)"/>
    <numFmt numFmtId="181" formatCode="0.00_ "/>
    <numFmt numFmtId="182" formatCode="0;[Red]0"/>
    <numFmt numFmtId="183" formatCode="0.00_);[Red]\(0.00\)"/>
    <numFmt numFmtId="184" formatCode="________@"/>
    <numFmt numFmtId="185" formatCode="General;General;&quot;-&quot;"/>
    <numFmt numFmtId="186" formatCode="_ * #,##0_ ;_ * \-#,##0_ ;_ * &quot;-&quot;??_ ;_ @_ "/>
    <numFmt numFmtId="187" formatCode="0.0%"/>
  </numFmts>
  <fonts count="99">
    <font>
      <sz val="11"/>
      <color theme="1"/>
      <name val="宋体"/>
      <family val="2"/>
      <charset val="134"/>
      <scheme val="minor"/>
    </font>
    <font>
      <sz val="9"/>
      <name val="宋体"/>
      <family val="2"/>
      <charset val="134"/>
      <scheme val="minor"/>
    </font>
    <font>
      <sz val="10"/>
      <name val="Arial"/>
      <family val="2"/>
    </font>
    <font>
      <sz val="9"/>
      <name val="宋体"/>
      <family val="3"/>
      <charset val="134"/>
    </font>
    <font>
      <sz val="14"/>
      <name val="黑体"/>
      <family val="3"/>
      <charset val="134"/>
    </font>
    <font>
      <sz val="9"/>
      <name val="宋体"/>
      <family val="3"/>
      <charset val="134"/>
    </font>
    <font>
      <sz val="12"/>
      <name val="宋体"/>
      <family val="3"/>
      <charset val="134"/>
    </font>
    <font>
      <sz val="12"/>
      <name val="宋体"/>
      <family val="3"/>
      <charset val="134"/>
    </font>
    <font>
      <sz val="18"/>
      <color theme="1"/>
      <name val="方正黑体_GBK"/>
      <family val="4"/>
      <charset val="134"/>
    </font>
    <font>
      <sz val="11"/>
      <color theme="1"/>
      <name val="宋体"/>
      <family val="3"/>
      <charset val="134"/>
      <scheme val="minor"/>
    </font>
    <font>
      <sz val="12"/>
      <name val="黑体"/>
      <family val="3"/>
    </font>
    <font>
      <sz val="12"/>
      <name val="仿宋_GB2312"/>
      <family val="3"/>
      <charset val="134"/>
    </font>
    <font>
      <sz val="11"/>
      <name val="仿宋_GB2312"/>
      <family val="3"/>
      <charset val="134"/>
    </font>
    <font>
      <sz val="9"/>
      <name val="宋体"/>
      <family val="3"/>
      <charset val="134"/>
    </font>
    <font>
      <b/>
      <sz val="12"/>
      <name val="仿宋_GB2312"/>
      <family val="3"/>
      <charset val="134"/>
    </font>
    <font>
      <sz val="12"/>
      <name val="宋体"/>
      <family val="3"/>
      <charset val="134"/>
    </font>
    <font>
      <sz val="11"/>
      <color theme="1"/>
      <name val="宋体"/>
      <family val="3"/>
      <charset val="134"/>
      <scheme val="minor"/>
    </font>
    <font>
      <b/>
      <sz val="18"/>
      <color theme="1"/>
      <name val="宋体"/>
      <family val="3"/>
      <charset val="134"/>
      <scheme val="minor"/>
    </font>
    <font>
      <sz val="10"/>
      <color theme="1"/>
      <name val="宋体"/>
      <family val="3"/>
      <charset val="134"/>
      <scheme val="minor"/>
    </font>
    <font>
      <sz val="14"/>
      <color theme="1"/>
      <name val="宋体"/>
      <family val="3"/>
      <charset val="134"/>
      <scheme val="minor"/>
    </font>
    <font>
      <sz val="10"/>
      <name val="宋体"/>
      <family val="3"/>
      <charset val="134"/>
    </font>
    <font>
      <sz val="10"/>
      <name val="仿宋_GB2312"/>
      <family val="3"/>
      <charset val="134"/>
    </font>
    <font>
      <sz val="10"/>
      <name val="宋体"/>
      <family val="3"/>
      <charset val="134"/>
      <scheme val="minor"/>
    </font>
    <font>
      <b/>
      <sz val="12"/>
      <name val="宋体"/>
      <family val="3"/>
      <charset val="134"/>
      <scheme val="minor"/>
    </font>
    <font>
      <sz val="12"/>
      <name val="宋体"/>
      <family val="3"/>
      <charset val="134"/>
      <scheme val="minor"/>
    </font>
    <font>
      <b/>
      <sz val="12"/>
      <color theme="1"/>
      <name val="宋体"/>
      <family val="3"/>
      <charset val="134"/>
      <scheme val="minor"/>
    </font>
    <font>
      <sz val="10"/>
      <color indexed="8"/>
      <name val="宋体"/>
      <family val="3"/>
      <charset val="134"/>
      <scheme val="minor"/>
    </font>
    <font>
      <b/>
      <sz val="10"/>
      <color theme="1"/>
      <name val="宋体"/>
      <family val="3"/>
      <charset val="134"/>
      <scheme val="minor"/>
    </font>
    <font>
      <sz val="11"/>
      <name val="宋体"/>
      <family val="3"/>
      <charset val="134"/>
      <scheme val="minor"/>
    </font>
    <font>
      <sz val="11"/>
      <color theme="1"/>
      <name val="宋体"/>
      <family val="3"/>
      <charset val="134"/>
      <scheme val="minor"/>
    </font>
    <font>
      <sz val="10"/>
      <color indexed="8"/>
      <name val="宋体"/>
      <family val="3"/>
      <charset val="134"/>
    </font>
    <font>
      <sz val="9"/>
      <name val="宋体"/>
      <family val="3"/>
      <charset val="134"/>
    </font>
    <font>
      <b/>
      <sz val="12"/>
      <color indexed="8"/>
      <name val="宋体"/>
      <family val="3"/>
      <charset val="134"/>
    </font>
    <font>
      <sz val="14"/>
      <name val="黑体"/>
      <family val="3"/>
      <charset val="134"/>
    </font>
    <font>
      <sz val="12"/>
      <name val="宋体"/>
      <family val="3"/>
      <charset val="134"/>
    </font>
    <font>
      <b/>
      <sz val="10"/>
      <name val="宋体"/>
      <family val="3"/>
      <charset val="134"/>
    </font>
    <font>
      <b/>
      <sz val="12"/>
      <name val="宋体"/>
      <family val="3"/>
      <charset val="134"/>
    </font>
    <font>
      <sz val="12"/>
      <name val="黑体"/>
      <family val="3"/>
      <charset val="134"/>
    </font>
    <font>
      <sz val="14"/>
      <color theme="1"/>
      <name val="黑体"/>
      <family val="3"/>
      <charset val="134"/>
    </font>
    <font>
      <sz val="11"/>
      <color theme="1"/>
      <name val="宋体"/>
      <family val="2"/>
      <scheme val="minor"/>
    </font>
    <font>
      <sz val="18"/>
      <color theme="1"/>
      <name val="方正小标宋_GBK"/>
      <family val="4"/>
      <charset val="134"/>
    </font>
    <font>
      <sz val="14"/>
      <color theme="1"/>
      <name val="方正黑体_GBK"/>
      <family val="4"/>
      <charset val="134"/>
    </font>
    <font>
      <sz val="19"/>
      <color theme="1"/>
      <name val="方正小标宋_GBK"/>
      <family val="4"/>
      <charset val="134"/>
    </font>
    <font>
      <b/>
      <sz val="11"/>
      <color theme="1"/>
      <name val="宋体"/>
      <family val="3"/>
      <charset val="134"/>
      <scheme val="minor"/>
    </font>
    <font>
      <sz val="18"/>
      <name val="方正小标宋_GBK"/>
      <family val="4"/>
      <charset val="134"/>
    </font>
    <font>
      <sz val="11"/>
      <color indexed="8"/>
      <name val="宋体"/>
      <family val="3"/>
      <charset val="134"/>
    </font>
    <font>
      <sz val="11"/>
      <name val="宋体"/>
      <family val="2"/>
      <charset val="134"/>
      <scheme val="minor"/>
    </font>
    <font>
      <b/>
      <sz val="11"/>
      <name val="宋体"/>
      <family val="3"/>
      <charset val="134"/>
      <scheme val="minor"/>
    </font>
    <font>
      <sz val="11"/>
      <color theme="1"/>
      <name val="黑体"/>
      <family val="3"/>
      <charset val="134"/>
    </font>
    <font>
      <sz val="11"/>
      <color theme="1"/>
      <name val="仿宋_GB2312"/>
      <family val="3"/>
      <charset val="134"/>
    </font>
    <font>
      <sz val="11"/>
      <color theme="1"/>
      <name val="宋体"/>
      <family val="2"/>
      <charset val="134"/>
      <scheme val="minor"/>
    </font>
    <font>
      <sz val="12"/>
      <name val="方正仿宋_GBK"/>
      <family val="4"/>
      <charset val="134"/>
    </font>
    <font>
      <sz val="12"/>
      <name val="方正细黑一简体"/>
      <family val="3"/>
      <charset val="134"/>
    </font>
    <font>
      <b/>
      <sz val="14"/>
      <name val="黑体"/>
      <family val="3"/>
      <charset val="134"/>
    </font>
    <font>
      <sz val="19"/>
      <name val="方正小标宋_GBK"/>
      <family val="4"/>
      <charset val="134"/>
    </font>
    <font>
      <sz val="10"/>
      <color theme="1"/>
      <name val="宋体"/>
      <family val="2"/>
      <charset val="134"/>
      <scheme val="minor"/>
    </font>
    <font>
      <sz val="10"/>
      <name val="Times New Roman"/>
      <family val="1"/>
    </font>
    <font>
      <sz val="10"/>
      <color theme="1"/>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sz val="11"/>
      <color indexed="17"/>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b/>
      <sz val="10"/>
      <color theme="1"/>
      <name val="Times New Roman"/>
      <family val="1"/>
    </font>
    <font>
      <sz val="14"/>
      <name val="Times New Roman"/>
      <family val="1"/>
    </font>
    <font>
      <sz val="11"/>
      <color theme="1"/>
      <name val="宋体"/>
      <family val="3"/>
      <charset val="134"/>
    </font>
    <font>
      <sz val="14"/>
      <name val="方正黑体_GBK"/>
      <family val="4"/>
      <charset val="134"/>
    </font>
    <font>
      <b/>
      <sz val="14"/>
      <name val="宋体"/>
      <family val="3"/>
      <charset val="134"/>
    </font>
    <font>
      <sz val="11"/>
      <color indexed="8"/>
      <name val="宋体"/>
      <family val="3"/>
      <charset val="134"/>
      <scheme val="minor"/>
    </font>
    <font>
      <sz val="18"/>
      <color indexed="8"/>
      <name val="方正黑体_GBK"/>
      <family val="4"/>
      <charset val="134"/>
    </font>
    <font>
      <b/>
      <sz val="10"/>
      <name val="宋体"/>
      <family val="3"/>
      <charset val="134"/>
      <scheme val="minor"/>
    </font>
    <font>
      <b/>
      <sz val="10"/>
      <color indexed="8"/>
      <name val="宋体"/>
      <family val="3"/>
      <charset val="134"/>
    </font>
    <font>
      <u/>
      <sz val="19"/>
      <name val="方正小标宋_GBK"/>
      <family val="4"/>
      <charset val="134"/>
    </font>
    <font>
      <u/>
      <sz val="19"/>
      <color theme="1"/>
      <name val="方正小标宋_GBK"/>
      <family val="4"/>
      <charset val="134"/>
    </font>
    <font>
      <u/>
      <sz val="18"/>
      <color theme="1"/>
      <name val="方正小标宋_GBK"/>
      <family val="4"/>
      <charset val="134"/>
    </font>
    <font>
      <u/>
      <sz val="18"/>
      <name val="方正小标宋_GBK"/>
      <family val="4"/>
      <charset val="134"/>
    </font>
    <font>
      <sz val="10"/>
      <color rgb="FFFF0000"/>
      <name val="宋体"/>
      <family val="3"/>
      <charset val="134"/>
      <scheme val="minor"/>
    </font>
    <font>
      <sz val="12"/>
      <color rgb="FFFF0000"/>
      <name val="宋体"/>
      <family val="3"/>
      <charset val="134"/>
    </font>
    <font>
      <sz val="10.5"/>
      <color theme="1"/>
      <name val="Calibri"/>
      <family val="2"/>
    </font>
    <font>
      <sz val="11"/>
      <color rgb="FF000000"/>
      <name val="Times New Roman"/>
      <family val="1"/>
    </font>
    <font>
      <sz val="12"/>
      <color theme="1"/>
      <name val="仿宋"/>
      <family val="3"/>
      <charset val="134"/>
    </font>
    <font>
      <sz val="9"/>
      <color theme="1"/>
      <name val="宋体"/>
      <family val="3"/>
      <charset val="134"/>
      <scheme val="minor"/>
    </font>
    <font>
      <b/>
      <sz val="9"/>
      <color indexed="8"/>
      <name val="宋体"/>
      <family val="3"/>
      <charset val="134"/>
    </font>
    <font>
      <sz val="9"/>
      <color indexed="8"/>
      <name val="宋体"/>
      <family val="3"/>
      <charset val="134"/>
    </font>
    <font>
      <sz val="8"/>
      <color indexed="8"/>
      <name val="方正黑体_GBK"/>
      <family val="4"/>
      <charset val="134"/>
    </font>
    <font>
      <sz val="8"/>
      <name val="黑体"/>
      <family val="3"/>
      <charset val="134"/>
    </font>
    <font>
      <b/>
      <sz val="8"/>
      <color indexed="8"/>
      <name val="宋体"/>
      <family val="3"/>
      <charset val="134"/>
    </font>
    <font>
      <sz val="8"/>
      <color indexed="8"/>
      <name val="宋体"/>
      <family val="3"/>
      <charset val="134"/>
    </font>
    <font>
      <sz val="8"/>
      <color theme="1"/>
      <name val="宋体"/>
      <family val="3"/>
      <charset val="134"/>
      <scheme val="minor"/>
    </font>
  </fonts>
  <fills count="14">
    <fill>
      <patternFill patternType="none"/>
    </fill>
    <fill>
      <patternFill patternType="gray125"/>
    </fill>
    <fill>
      <patternFill patternType="solid">
        <fgColor theme="0"/>
        <bgColor indexed="64"/>
      </patternFill>
    </fill>
    <fill>
      <patternFill patternType="solid">
        <fgColor indexed="9"/>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rgb="FFFFFFFF"/>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bottom style="medium">
        <color indexed="64"/>
      </bottom>
      <diagonal/>
    </border>
  </borders>
  <cellStyleXfs count="69">
    <xf numFmtId="0" fontId="0" fillId="0" borderId="0">
      <alignment vertical="center"/>
    </xf>
    <xf numFmtId="0" fontId="2" fillId="0" borderId="0"/>
    <xf numFmtId="0" fontId="2" fillId="0" borderId="0"/>
    <xf numFmtId="43" fontId="7" fillId="0" borderId="0" applyFont="0" applyFill="0" applyBorder="0" applyAlignment="0" applyProtection="0"/>
    <xf numFmtId="0" fontId="9" fillId="0" borderId="0">
      <alignment vertical="center"/>
    </xf>
    <xf numFmtId="43" fontId="9" fillId="0" borderId="0" applyFont="0" applyFill="0" applyBorder="0" applyAlignment="0" applyProtection="0">
      <alignment vertical="center"/>
    </xf>
    <xf numFmtId="0" fontId="6" fillId="0" borderId="0" applyFont="0" applyFill="0" applyBorder="0" applyAlignment="0" applyProtection="0"/>
    <xf numFmtId="0" fontId="15" fillId="0" borderId="0">
      <alignment vertical="center"/>
    </xf>
    <xf numFmtId="0" fontId="15" fillId="0" borderId="0">
      <alignment vertical="center"/>
    </xf>
    <xf numFmtId="0" fontId="15" fillId="0" borderId="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alignment vertical="center"/>
    </xf>
    <xf numFmtId="0" fontId="6" fillId="0" borderId="0"/>
    <xf numFmtId="0" fontId="16" fillId="0" borderId="0">
      <alignment vertical="center"/>
    </xf>
    <xf numFmtId="41" fontId="16" fillId="0" borderId="0" applyFont="0" applyFill="0" applyBorder="0" applyAlignment="0" applyProtection="0">
      <alignment vertical="center"/>
    </xf>
    <xf numFmtId="0" fontId="2" fillId="0" borderId="0"/>
    <xf numFmtId="0" fontId="29" fillId="0" borderId="0">
      <alignment vertical="center"/>
    </xf>
    <xf numFmtId="0" fontId="34" fillId="0" borderId="0"/>
    <xf numFmtId="0" fontId="39" fillId="0" borderId="0"/>
    <xf numFmtId="0" fontId="20" fillId="0" borderId="0"/>
    <xf numFmtId="0" fontId="9" fillId="0" borderId="0">
      <alignment vertical="center"/>
    </xf>
    <xf numFmtId="0" fontId="9" fillId="0" borderId="0">
      <alignment vertical="center"/>
    </xf>
    <xf numFmtId="0" fontId="6" fillId="0" borderId="0">
      <alignment vertical="center"/>
    </xf>
    <xf numFmtId="0" fontId="9" fillId="0" borderId="0">
      <alignment vertical="center"/>
    </xf>
    <xf numFmtId="0" fontId="6" fillId="0" borderId="0"/>
    <xf numFmtId="41" fontId="9" fillId="0" borderId="0" applyFont="0" applyFill="0" applyBorder="0" applyAlignment="0" applyProtection="0">
      <alignment vertical="center"/>
    </xf>
    <xf numFmtId="0" fontId="9" fillId="0" borderId="0">
      <alignment vertical="center"/>
    </xf>
    <xf numFmtId="0" fontId="45" fillId="0" borderId="0">
      <alignment vertical="center"/>
    </xf>
    <xf numFmtId="0" fontId="9" fillId="0" borderId="0">
      <alignment vertical="center"/>
    </xf>
    <xf numFmtId="43" fontId="50" fillId="0" borderId="0" applyFont="0" applyFill="0" applyBorder="0" applyAlignment="0" applyProtection="0">
      <alignment vertical="center"/>
    </xf>
    <xf numFmtId="0" fontId="6" fillId="0" borderId="0"/>
    <xf numFmtId="9" fontId="6" fillId="0" borderId="0" applyFont="0" applyFill="0" applyBorder="0" applyAlignment="0" applyProtection="0"/>
    <xf numFmtId="0" fontId="6" fillId="0" borderId="0"/>
    <xf numFmtId="0" fontId="6" fillId="0" borderId="0"/>
    <xf numFmtId="0" fontId="6" fillId="0" borderId="0">
      <alignment vertical="center"/>
    </xf>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alignment vertical="center"/>
    </xf>
    <xf numFmtId="0" fontId="9" fillId="0" borderId="0">
      <alignment vertical="center"/>
    </xf>
    <xf numFmtId="0" fontId="58" fillId="0" borderId="0" applyNumberFormat="0" applyFill="0" applyBorder="0" applyAlignment="0" applyProtection="0">
      <alignment vertical="center"/>
    </xf>
    <xf numFmtId="0" fontId="59" fillId="0" borderId="5" applyNumberFormat="0" applyFill="0" applyAlignment="0" applyProtection="0">
      <alignment vertical="center"/>
    </xf>
    <xf numFmtId="0" fontId="60" fillId="0" borderId="6" applyNumberFormat="0" applyFill="0" applyAlignment="0" applyProtection="0">
      <alignment vertical="center"/>
    </xf>
    <xf numFmtId="0" fontId="61" fillId="0" borderId="7" applyNumberFormat="0" applyFill="0" applyAlignment="0" applyProtection="0">
      <alignment vertical="center"/>
    </xf>
    <xf numFmtId="0" fontId="61" fillId="0" borderId="0" applyNumberFormat="0" applyFill="0" applyBorder="0" applyAlignment="0" applyProtection="0">
      <alignment vertical="center"/>
    </xf>
    <xf numFmtId="0" fontId="62" fillId="5" borderId="0" applyNumberFormat="0" applyBorder="0" applyAlignment="0" applyProtection="0">
      <alignment vertical="center"/>
    </xf>
    <xf numFmtId="0" fontId="63" fillId="6" borderId="0" applyNumberFormat="0" applyBorder="0" applyAlignment="0" applyProtection="0">
      <alignment vertical="center"/>
    </xf>
    <xf numFmtId="0" fontId="64" fillId="0" borderId="8" applyNumberFormat="0" applyFill="0" applyAlignment="0" applyProtection="0">
      <alignment vertical="center"/>
    </xf>
    <xf numFmtId="0" fontId="65" fillId="8" borderId="9" applyNumberFormat="0" applyAlignment="0" applyProtection="0">
      <alignment vertical="center"/>
    </xf>
    <xf numFmtId="0" fontId="66" fillId="9" borderId="10" applyNumberFormat="0" applyAlignment="0" applyProtection="0">
      <alignment vertical="center"/>
    </xf>
    <xf numFmtId="0" fontId="67"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9" fillId="0" borderId="11" applyNumberFormat="0" applyFill="0" applyAlignment="0" applyProtection="0">
      <alignment vertical="center"/>
    </xf>
    <xf numFmtId="0" fontId="70" fillId="10" borderId="0" applyNumberFormat="0" applyBorder="0" applyAlignment="0" applyProtection="0">
      <alignment vertical="center"/>
    </xf>
    <xf numFmtId="0" fontId="71" fillId="8" borderId="12" applyNumberFormat="0" applyAlignment="0" applyProtection="0">
      <alignment vertical="center"/>
    </xf>
    <xf numFmtId="0" fontId="72" fillId="7" borderId="9" applyNumberFormat="0" applyAlignment="0" applyProtection="0">
      <alignment vertical="center"/>
    </xf>
    <xf numFmtId="0" fontId="6" fillId="11" borderId="13" applyNumberFormat="0" applyFont="0" applyAlignment="0" applyProtection="0">
      <alignment vertical="center"/>
    </xf>
    <xf numFmtId="0" fontId="9" fillId="0" borderId="0">
      <alignment vertical="center"/>
    </xf>
    <xf numFmtId="0" fontId="6" fillId="0" borderId="0">
      <alignment vertical="center"/>
    </xf>
    <xf numFmtId="0" fontId="6" fillId="0" borderId="0">
      <alignment vertical="center"/>
    </xf>
    <xf numFmtId="0" fontId="6" fillId="0" borderId="0"/>
    <xf numFmtId="0" fontId="78" fillId="0" borderId="0">
      <alignment vertical="center"/>
    </xf>
    <xf numFmtId="0" fontId="78" fillId="0" borderId="0">
      <alignment vertical="center"/>
    </xf>
    <xf numFmtId="0" fontId="78" fillId="0" borderId="0">
      <alignment vertical="center"/>
    </xf>
    <xf numFmtId="9" fontId="50" fillId="0" borderId="0" applyFont="0" applyFill="0" applyBorder="0" applyAlignment="0" applyProtection="0">
      <alignment vertical="center"/>
    </xf>
  </cellStyleXfs>
  <cellXfs count="510">
    <xf numFmtId="0" fontId="0" fillId="0" borderId="0" xfId="0">
      <alignment vertical="center"/>
    </xf>
    <xf numFmtId="176" fontId="4" fillId="0" borderId="1" xfId="1" applyNumberFormat="1" applyFont="1" applyFill="1" applyBorder="1" applyAlignment="1" applyProtection="1">
      <alignment horizontal="center" vertical="center" wrapText="1"/>
      <protection locked="0"/>
    </xf>
    <xf numFmtId="0" fontId="4" fillId="0" borderId="1" xfId="1" applyFont="1" applyFill="1" applyBorder="1" applyAlignment="1" applyProtection="1">
      <alignment horizontal="center" vertical="center" wrapText="1"/>
      <protection locked="0"/>
    </xf>
    <xf numFmtId="0" fontId="4" fillId="0" borderId="1" xfId="2" applyFont="1" applyFill="1" applyBorder="1" applyAlignment="1" applyProtection="1">
      <alignment horizontal="left" vertical="center" wrapText="1"/>
      <protection locked="0"/>
    </xf>
    <xf numFmtId="0" fontId="6" fillId="0" borderId="0" xfId="0" applyFont="1" applyFill="1" applyAlignment="1">
      <alignment vertical="center"/>
    </xf>
    <xf numFmtId="0" fontId="10" fillId="0" borderId="0" xfId="0" applyFont="1" applyFill="1" applyAlignment="1">
      <alignment vertical="center"/>
    </xf>
    <xf numFmtId="0" fontId="2" fillId="0" borderId="0" xfId="1" applyFill="1" applyAlignment="1" applyProtection="1">
      <alignment vertical="center"/>
      <protection locked="0"/>
    </xf>
    <xf numFmtId="0" fontId="2" fillId="0" borderId="0" xfId="1" applyFont="1" applyFill="1" applyAlignment="1" applyProtection="1">
      <alignment vertical="center" wrapText="1"/>
      <protection locked="0"/>
    </xf>
    <xf numFmtId="0" fontId="11" fillId="0" borderId="0" xfId="0" applyFont="1" applyFill="1" applyAlignment="1">
      <alignment vertical="center"/>
    </xf>
    <xf numFmtId="176" fontId="11" fillId="0" borderId="0" xfId="0" applyNumberFormat="1" applyFont="1" applyFill="1" applyAlignment="1"/>
    <xf numFmtId="179" fontId="11" fillId="0" borderId="0" xfId="0" applyNumberFormat="1" applyFont="1" applyFill="1" applyAlignment="1">
      <alignment vertical="center"/>
    </xf>
    <xf numFmtId="0" fontId="11" fillId="0" borderId="0" xfId="0" applyFont="1" applyFill="1" applyAlignment="1"/>
    <xf numFmtId="0" fontId="4"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0" fontId="11" fillId="0" borderId="0" xfId="7" applyFont="1" applyFill="1">
      <alignment vertical="center"/>
    </xf>
    <xf numFmtId="0" fontId="11" fillId="0" borderId="1" xfId="7" applyFont="1" applyFill="1" applyBorder="1" applyAlignment="1">
      <alignment horizontal="center" vertical="center"/>
    </xf>
    <xf numFmtId="0" fontId="4" fillId="0" borderId="1" xfId="8" applyFont="1" applyFill="1" applyBorder="1" applyAlignment="1">
      <alignment horizontal="left" vertical="center"/>
    </xf>
    <xf numFmtId="0" fontId="11" fillId="0" borderId="0" xfId="7" applyFont="1" applyFill="1" applyAlignment="1">
      <alignment vertical="center"/>
    </xf>
    <xf numFmtId="176" fontId="11" fillId="0" borderId="0" xfId="13" applyNumberFormat="1" applyFont="1" applyFill="1" applyAlignment="1">
      <alignment horizontal="right"/>
    </xf>
    <xf numFmtId="0" fontId="11" fillId="0" borderId="0" xfId="13" applyFont="1" applyFill="1"/>
    <xf numFmtId="0" fontId="4" fillId="0" borderId="1" xfId="13" applyFont="1" applyFill="1" applyBorder="1" applyAlignment="1">
      <alignment horizontal="center" vertical="center"/>
    </xf>
    <xf numFmtId="0" fontId="4" fillId="0" borderId="1" xfId="13" applyFont="1" applyFill="1" applyBorder="1" applyAlignment="1">
      <alignment horizontal="left" vertical="center"/>
    </xf>
    <xf numFmtId="0" fontId="6" fillId="0" borderId="0" xfId="0" applyFont="1" applyFill="1" applyBorder="1" applyAlignment="1">
      <alignment vertical="center"/>
    </xf>
    <xf numFmtId="3" fontId="20" fillId="0" borderId="1" xfId="0" applyNumberFormat="1" applyFont="1" applyFill="1" applyBorder="1" applyAlignment="1" applyProtection="1">
      <alignment vertical="center"/>
    </xf>
    <xf numFmtId="0" fontId="18" fillId="0" borderId="1" xfId="4" applyFont="1" applyFill="1" applyBorder="1">
      <alignment vertical="center"/>
    </xf>
    <xf numFmtId="178" fontId="22" fillId="0" borderId="0" xfId="0" applyNumberFormat="1" applyFont="1" applyFill="1" applyBorder="1" applyAlignment="1" applyProtection="1">
      <alignment horizontal="right" vertical="center"/>
      <protection locked="0"/>
    </xf>
    <xf numFmtId="176" fontId="22" fillId="0" borderId="0" xfId="0" applyNumberFormat="1" applyFont="1" applyFill="1" applyAlignment="1">
      <alignment horizontal="right"/>
    </xf>
    <xf numFmtId="0" fontId="34" fillId="0" borderId="0" xfId="17" applyFont="1" applyFill="1" applyAlignment="1">
      <alignment vertical="center"/>
    </xf>
    <xf numFmtId="0" fontId="37" fillId="0" borderId="0" xfId="17" applyFont="1" applyFill="1" applyAlignment="1">
      <alignment vertical="center"/>
    </xf>
    <xf numFmtId="0" fontId="4" fillId="0" borderId="1" xfId="25" applyFont="1" applyFill="1" applyBorder="1" applyAlignment="1">
      <alignment horizontal="center" vertical="center"/>
    </xf>
    <xf numFmtId="182" fontId="12" fillId="0" borderId="1" xfId="7" applyNumberFormat="1" applyFont="1" applyFill="1" applyBorder="1" applyAlignment="1">
      <alignment horizontal="center" vertical="center"/>
    </xf>
    <xf numFmtId="178" fontId="20" fillId="0" borderId="1" xfId="0" applyNumberFormat="1" applyFont="1" applyFill="1" applyBorder="1" applyAlignment="1" applyProtection="1">
      <alignment vertical="center"/>
    </xf>
    <xf numFmtId="0" fontId="8" fillId="0" borderId="0" xfId="4" applyFont="1" applyFill="1" applyAlignment="1">
      <alignment horizontal="center" vertical="center"/>
    </xf>
    <xf numFmtId="0" fontId="9" fillId="0" borderId="0" xfId="4" applyFill="1">
      <alignment vertical="center"/>
    </xf>
    <xf numFmtId="0" fontId="4" fillId="0" borderId="1" xfId="25" applyFont="1" applyFill="1" applyBorder="1" applyAlignment="1">
      <alignment horizontal="left" vertical="center"/>
    </xf>
    <xf numFmtId="179" fontId="9" fillId="0" borderId="0" xfId="24" applyNumberFormat="1" applyFill="1" applyAlignment="1"/>
    <xf numFmtId="0" fontId="9" fillId="0" borderId="0" xfId="24" applyFill="1" applyAlignment="1"/>
    <xf numFmtId="0" fontId="11" fillId="0" borderId="0" xfId="24" applyFont="1" applyFill="1" applyAlignment="1"/>
    <xf numFmtId="179" fontId="11" fillId="0" borderId="0" xfId="0" applyNumberFormat="1" applyFont="1" applyFill="1" applyAlignment="1">
      <alignment vertical="center" wrapText="1"/>
    </xf>
    <xf numFmtId="178" fontId="23" fillId="0" borderId="1" xfId="0" applyNumberFormat="1" applyFont="1" applyFill="1" applyBorder="1" applyAlignment="1" applyProtection="1">
      <alignment vertical="center"/>
    </xf>
    <xf numFmtId="0" fontId="9" fillId="0" borderId="2" xfId="4" applyFill="1" applyBorder="1" applyAlignment="1">
      <alignment horizontal="center" vertical="center" wrapText="1"/>
    </xf>
    <xf numFmtId="0" fontId="11" fillId="0" borderId="0" xfId="24" applyFont="1" applyFill="1" applyBorder="1" applyAlignment="1"/>
    <xf numFmtId="176" fontId="11" fillId="0" borderId="0" xfId="24" applyNumberFormat="1" applyFont="1" applyFill="1" applyAlignment="1"/>
    <xf numFmtId="176" fontId="9" fillId="0" borderId="1" xfId="4" applyNumberFormat="1" applyFont="1" applyFill="1" applyBorder="1">
      <alignment vertical="center"/>
    </xf>
    <xf numFmtId="0" fontId="19" fillId="0" borderId="0" xfId="4" applyFont="1" applyFill="1" applyAlignment="1">
      <alignment vertical="center"/>
    </xf>
    <xf numFmtId="178" fontId="11" fillId="0" borderId="0" xfId="24" applyNumberFormat="1" applyFont="1" applyFill="1" applyAlignment="1"/>
    <xf numFmtId="0" fontId="46" fillId="0" borderId="0" xfId="0" applyFont="1" applyFill="1">
      <alignment vertical="center"/>
    </xf>
    <xf numFmtId="0" fontId="28" fillId="0" borderId="0" xfId="4" applyFont="1" applyFill="1" applyBorder="1" applyAlignment="1">
      <alignment horizontal="right" vertical="center"/>
    </xf>
    <xf numFmtId="0" fontId="47" fillId="0" borderId="0" xfId="0" applyFont="1" applyFill="1">
      <alignment vertical="center"/>
    </xf>
    <xf numFmtId="0" fontId="9" fillId="0" borderId="0" xfId="27" applyFill="1">
      <alignment vertical="center"/>
    </xf>
    <xf numFmtId="0" fontId="4" fillId="0" borderId="1" xfId="13" applyFont="1" applyFill="1" applyBorder="1" applyAlignment="1">
      <alignment vertical="center"/>
    </xf>
    <xf numFmtId="0" fontId="11" fillId="0" borderId="0" xfId="13" applyFont="1" applyFill="1" applyBorder="1"/>
    <xf numFmtId="0" fontId="18" fillId="2" borderId="1" xfId="4" applyFont="1" applyFill="1" applyBorder="1">
      <alignment vertical="center"/>
    </xf>
    <xf numFmtId="0" fontId="18" fillId="2" borderId="1" xfId="24" applyFont="1" applyFill="1" applyBorder="1">
      <alignment vertical="center"/>
    </xf>
    <xf numFmtId="0" fontId="20" fillId="0" borderId="1" xfId="0" applyNumberFormat="1" applyFont="1" applyFill="1" applyBorder="1" applyAlignment="1" applyProtection="1">
      <alignment horizontal="left" vertical="center"/>
    </xf>
    <xf numFmtId="185" fontId="51" fillId="0" borderId="0" xfId="31" applyNumberFormat="1" applyFont="1" applyAlignment="1">
      <alignment vertical="center"/>
    </xf>
    <xf numFmtId="185" fontId="51" fillId="0" borderId="0" xfId="31" applyNumberFormat="1" applyFont="1" applyBorder="1" applyAlignment="1">
      <alignment vertical="center"/>
    </xf>
    <xf numFmtId="41" fontId="52" fillId="2" borderId="0" xfId="10" applyFont="1" applyFill="1" applyBorder="1" applyAlignment="1">
      <alignment vertical="center"/>
    </xf>
    <xf numFmtId="0" fontId="41" fillId="0" borderId="0" xfId="4" applyFont="1" applyFill="1" applyAlignment="1">
      <alignment vertical="center"/>
    </xf>
    <xf numFmtId="185" fontId="22" fillId="0" borderId="1" xfId="13" applyNumberFormat="1" applyFont="1" applyFill="1" applyBorder="1" applyAlignment="1" applyProtection="1">
      <alignment horizontal="left" vertical="center" wrapText="1" indent="2"/>
    </xf>
    <xf numFmtId="185" fontId="4" fillId="4" borderId="1" xfId="13" applyNumberFormat="1" applyFont="1" applyFill="1" applyBorder="1" applyAlignment="1" applyProtection="1">
      <alignment horizontal="left" vertical="center" wrapText="1"/>
    </xf>
    <xf numFmtId="185" fontId="4" fillId="0" borderId="1" xfId="13" applyNumberFormat="1" applyFont="1" applyFill="1" applyBorder="1" applyAlignment="1" applyProtection="1">
      <alignment horizontal="left" vertical="center" wrapText="1"/>
    </xf>
    <xf numFmtId="185" fontId="53" fillId="4" borderId="1" xfId="13" applyNumberFormat="1" applyFont="1" applyFill="1" applyBorder="1" applyAlignment="1" applyProtection="1">
      <alignment horizontal="center" vertical="center"/>
    </xf>
    <xf numFmtId="185" fontId="22" fillId="0" borderId="1" xfId="13" applyNumberFormat="1" applyFont="1" applyFill="1" applyBorder="1" applyAlignment="1" applyProtection="1">
      <alignment horizontal="left" vertical="center" wrapText="1" indent="1"/>
    </xf>
    <xf numFmtId="185" fontId="22" fillId="0" borderId="1" xfId="13" applyNumberFormat="1" applyFont="1" applyFill="1" applyBorder="1" applyAlignment="1" applyProtection="1">
      <alignment horizontal="left" vertical="center" wrapText="1"/>
    </xf>
    <xf numFmtId="0" fontId="17" fillId="0" borderId="0" xfId="4" applyFont="1" applyFill="1" applyAlignment="1">
      <alignment horizontal="center" vertical="center"/>
    </xf>
    <xf numFmtId="0" fontId="11" fillId="0" borderId="0" xfId="25" applyFont="1" applyFill="1"/>
    <xf numFmtId="179" fontId="11" fillId="0" borderId="0" xfId="25" applyNumberFormat="1" applyFont="1" applyFill="1" applyAlignment="1">
      <alignment vertical="center"/>
    </xf>
    <xf numFmtId="0" fontId="38" fillId="0" borderId="1" xfId="2" applyFont="1" applyFill="1" applyBorder="1" applyAlignment="1" applyProtection="1">
      <alignment horizontal="left" vertical="center" wrapText="1"/>
      <protection locked="0"/>
    </xf>
    <xf numFmtId="0" fontId="9" fillId="0" borderId="0" xfId="4" applyFill="1" applyAlignment="1">
      <alignment horizontal="left" vertical="center"/>
    </xf>
    <xf numFmtId="0" fontId="30" fillId="0" borderId="1" xfId="29" applyFont="1" applyFill="1" applyBorder="1">
      <alignment vertical="center"/>
    </xf>
    <xf numFmtId="0" fontId="28" fillId="0" borderId="0" xfId="4" applyFont="1" applyFill="1" applyBorder="1" applyAlignment="1">
      <alignment horizontal="left" vertical="center" wrapText="1"/>
    </xf>
    <xf numFmtId="49" fontId="55" fillId="0" borderId="1" xfId="0" applyNumberFormat="1" applyFont="1" applyFill="1" applyBorder="1" applyAlignment="1" applyProtection="1">
      <alignment vertical="center"/>
    </xf>
    <xf numFmtId="49" fontId="18" fillId="0" borderId="1" xfId="0" applyNumberFormat="1" applyFont="1" applyFill="1" applyBorder="1" applyAlignment="1" applyProtection="1">
      <alignment vertical="center"/>
    </xf>
    <xf numFmtId="0" fontId="18" fillId="0" borderId="1" xfId="27" applyFont="1" applyFill="1" applyBorder="1" applyAlignment="1">
      <alignment horizontal="left" vertical="center" indent="1"/>
    </xf>
    <xf numFmtId="0" fontId="9" fillId="0" borderId="0" xfId="27" applyFill="1" applyAlignment="1">
      <alignment horizontal="left" vertical="center" indent="1"/>
    </xf>
    <xf numFmtId="3" fontId="20" fillId="0" borderId="1" xfId="0" applyNumberFormat="1" applyFont="1" applyFill="1" applyBorder="1" applyAlignment="1" applyProtection="1">
      <alignment horizontal="left" vertical="center" indent="1"/>
    </xf>
    <xf numFmtId="178" fontId="57" fillId="0" borderId="0" xfId="0" applyNumberFormat="1" applyFont="1" applyFill="1" applyBorder="1" applyAlignment="1" applyProtection="1">
      <alignment horizontal="right" vertical="center"/>
      <protection locked="0"/>
    </xf>
    <xf numFmtId="178" fontId="20" fillId="2" borderId="1" xfId="0" applyNumberFormat="1" applyFont="1" applyFill="1" applyBorder="1" applyAlignment="1" applyProtection="1">
      <alignment vertical="center"/>
    </xf>
    <xf numFmtId="0" fontId="11" fillId="0" borderId="1" xfId="13" applyFont="1" applyFill="1" applyBorder="1"/>
    <xf numFmtId="0" fontId="38" fillId="0" borderId="1" xfId="4" applyFont="1" applyFill="1" applyBorder="1">
      <alignment vertical="center"/>
    </xf>
    <xf numFmtId="41" fontId="52" fillId="0" borderId="0" xfId="10" applyFont="1" applyFill="1" applyBorder="1" applyAlignment="1">
      <alignment vertical="center"/>
    </xf>
    <xf numFmtId="178" fontId="75" fillId="0" borderId="0" xfId="0" applyNumberFormat="1" applyFont="1" applyFill="1" applyBorder="1" applyAlignment="1" applyProtection="1">
      <alignment horizontal="right" vertical="center"/>
      <protection locked="0"/>
    </xf>
    <xf numFmtId="0" fontId="28" fillId="0" borderId="2" xfId="4" applyFont="1" applyFill="1" applyBorder="1" applyAlignment="1">
      <alignment horizontal="center" vertical="center"/>
    </xf>
    <xf numFmtId="3" fontId="77" fillId="0" borderId="1" xfId="0" applyNumberFormat="1" applyFont="1" applyFill="1" applyBorder="1" applyAlignment="1" applyProtection="1">
      <alignment vertical="center"/>
    </xf>
    <xf numFmtId="177" fontId="51" fillId="0" borderId="0" xfId="31" applyNumberFormat="1" applyFont="1" applyBorder="1" applyAlignment="1">
      <alignment vertical="center"/>
    </xf>
    <xf numFmtId="183" fontId="51" fillId="0" borderId="0" xfId="31" applyNumberFormat="1" applyFont="1" applyBorder="1" applyAlignment="1">
      <alignment vertical="center"/>
    </xf>
    <xf numFmtId="0" fontId="28" fillId="0" borderId="0" xfId="4" applyFont="1" applyFill="1" applyBorder="1" applyAlignment="1">
      <alignment horizontal="left" vertical="center" indent="2"/>
    </xf>
    <xf numFmtId="0" fontId="9" fillId="0" borderId="0" xfId="27" applyFill="1" applyAlignment="1">
      <alignment horizontal="left" vertical="center" indent="2"/>
    </xf>
    <xf numFmtId="0" fontId="9" fillId="0" borderId="2" xfId="4" applyFill="1" applyBorder="1" applyAlignment="1">
      <alignment vertical="center"/>
    </xf>
    <xf numFmtId="184" fontId="18" fillId="0" borderId="1" xfId="4" applyNumberFormat="1" applyFont="1" applyFill="1" applyBorder="1" applyAlignment="1">
      <alignment horizontal="left" vertical="center" indent="1"/>
    </xf>
    <xf numFmtId="0" fontId="9" fillId="0" borderId="0" xfId="29" applyFont="1" applyFill="1" applyBorder="1" applyAlignment="1">
      <alignment horizontal="center" vertical="center" wrapText="1"/>
    </xf>
    <xf numFmtId="0" fontId="4" fillId="2" borderId="1" xfId="4" applyFont="1" applyFill="1" applyBorder="1" applyAlignment="1">
      <alignment horizontal="center" vertical="center"/>
    </xf>
    <xf numFmtId="176" fontId="4" fillId="2" borderId="1" xfId="1" applyNumberFormat="1" applyFont="1" applyFill="1" applyBorder="1" applyAlignment="1" applyProtection="1">
      <alignment horizontal="center" vertical="center" wrapText="1"/>
      <protection locked="0"/>
    </xf>
    <xf numFmtId="0" fontId="4" fillId="2" borderId="1" xfId="1" applyFont="1" applyFill="1" applyBorder="1" applyAlignment="1" applyProtection="1">
      <alignment horizontal="center" vertical="center" wrapText="1"/>
      <protection locked="0"/>
    </xf>
    <xf numFmtId="0" fontId="19" fillId="2" borderId="1" xfId="4" applyFont="1" applyFill="1" applyBorder="1" applyAlignment="1">
      <alignment horizontal="right" vertical="center"/>
    </xf>
    <xf numFmtId="0" fontId="30" fillId="2" borderId="1" xfId="17" applyFont="1" applyFill="1" applyBorder="1">
      <alignment vertical="center"/>
    </xf>
    <xf numFmtId="0" fontId="20" fillId="2" borderId="1" xfId="0" applyFont="1" applyFill="1" applyBorder="1" applyAlignment="1">
      <alignment horizontal="left" vertical="center"/>
    </xf>
    <xf numFmtId="3" fontId="20" fillId="2" borderId="1" xfId="0" applyNumberFormat="1" applyFont="1" applyFill="1" applyBorder="1" applyAlignment="1" applyProtection="1">
      <alignment vertical="center"/>
    </xf>
    <xf numFmtId="0" fontId="4" fillId="2" borderId="1" xfId="0" applyFont="1" applyFill="1" applyBorder="1" applyAlignment="1">
      <alignment horizontal="center" vertical="center"/>
    </xf>
    <xf numFmtId="0" fontId="38" fillId="2" borderId="1" xfId="4" applyFont="1" applyFill="1" applyBorder="1">
      <alignment vertical="center"/>
    </xf>
    <xf numFmtId="3" fontId="20" fillId="2" borderId="1" xfId="0" applyNumberFormat="1" applyFont="1" applyFill="1" applyBorder="1" applyAlignment="1" applyProtection="1">
      <alignment horizontal="left" vertical="center" indent="1"/>
    </xf>
    <xf numFmtId="0" fontId="9" fillId="2" borderId="0" xfId="24" applyFill="1" applyAlignment="1"/>
    <xf numFmtId="0" fontId="17" fillId="2" borderId="0" xfId="24" applyFont="1" applyFill="1" applyAlignment="1">
      <alignment horizontal="center" vertical="center"/>
    </xf>
    <xf numFmtId="0" fontId="4" fillId="2" borderId="1" xfId="25" applyFont="1" applyFill="1" applyBorder="1" applyAlignment="1">
      <alignment horizontal="center" vertical="center"/>
    </xf>
    <xf numFmtId="0" fontId="4" fillId="2" borderId="1" xfId="24" applyFont="1" applyFill="1" applyBorder="1" applyAlignment="1">
      <alignment vertical="center"/>
    </xf>
    <xf numFmtId="179" fontId="4" fillId="2" borderId="1" xfId="24" applyNumberFormat="1" applyFont="1" applyFill="1" applyBorder="1" applyAlignment="1">
      <alignment vertical="center"/>
    </xf>
    <xf numFmtId="176" fontId="22" fillId="2" borderId="1" xfId="26" applyNumberFormat="1" applyFont="1" applyFill="1" applyBorder="1" applyAlignment="1">
      <alignment horizontal="right" vertical="center"/>
    </xf>
    <xf numFmtId="0" fontId="9" fillId="2" borderId="1" xfId="24" applyFill="1" applyBorder="1">
      <alignment vertical="center"/>
    </xf>
    <xf numFmtId="3" fontId="20" fillId="2" borderId="1" xfId="0" applyNumberFormat="1" applyFont="1" applyFill="1" applyBorder="1" applyAlignment="1" applyProtection="1">
      <alignment horizontal="left" vertical="center" wrapText="1" indent="1"/>
    </xf>
    <xf numFmtId="0" fontId="9" fillId="2" borderId="1" xfId="24" applyFill="1" applyBorder="1" applyAlignment="1">
      <alignment vertical="center"/>
    </xf>
    <xf numFmtId="0" fontId="9" fillId="2" borderId="3" xfId="24" applyFill="1" applyBorder="1" applyAlignment="1"/>
    <xf numFmtId="0" fontId="11" fillId="2" borderId="0" xfId="24" applyFont="1" applyFill="1" applyAlignment="1"/>
    <xf numFmtId="179" fontId="9" fillId="2" borderId="0" xfId="24" applyNumberFormat="1" applyFill="1" applyAlignment="1"/>
    <xf numFmtId="0" fontId="11" fillId="2" borderId="0" xfId="7" applyFont="1" applyFill="1">
      <alignment vertical="center"/>
    </xf>
    <xf numFmtId="0" fontId="4" fillId="2" borderId="0" xfId="8" applyFont="1" applyFill="1" applyBorder="1" applyAlignment="1">
      <alignment horizontal="center" vertical="center"/>
    </xf>
    <xf numFmtId="0" fontId="4" fillId="2" borderId="2" xfId="8" applyFont="1" applyFill="1" applyBorder="1" applyAlignment="1">
      <alignment vertical="center"/>
    </xf>
    <xf numFmtId="0" fontId="18" fillId="2" borderId="0" xfId="4" applyFont="1" applyFill="1" applyBorder="1" applyAlignment="1">
      <alignment horizontal="right" vertical="center"/>
    </xf>
    <xf numFmtId="178" fontId="23" fillId="2" borderId="1" xfId="0" applyNumberFormat="1" applyFont="1" applyFill="1" applyBorder="1" applyAlignment="1" applyProtection="1">
      <alignment vertical="center"/>
    </xf>
    <xf numFmtId="176" fontId="23" fillId="2" borderId="1" xfId="26" applyNumberFormat="1" applyFont="1" applyFill="1" applyBorder="1" applyAlignment="1">
      <alignment horizontal="right" vertical="center"/>
    </xf>
    <xf numFmtId="177" fontId="43" fillId="2" borderId="1" xfId="4" applyNumberFormat="1" applyFont="1" applyFill="1" applyBorder="1">
      <alignment vertical="center"/>
    </xf>
    <xf numFmtId="0" fontId="4" fillId="2" borderId="1" xfId="8" applyFont="1" applyFill="1" applyBorder="1" applyAlignment="1">
      <alignment horizontal="left" vertical="center"/>
    </xf>
    <xf numFmtId="176" fontId="18" fillId="2" borderId="1" xfId="4" applyNumberFormat="1" applyFont="1" applyFill="1" applyBorder="1">
      <alignment vertical="center"/>
    </xf>
    <xf numFmtId="177" fontId="18" fillId="2" borderId="1" xfId="4" applyNumberFormat="1" applyFont="1" applyFill="1" applyBorder="1">
      <alignment vertical="center"/>
    </xf>
    <xf numFmtId="176" fontId="18" fillId="2" borderId="1" xfId="4" applyNumberFormat="1" applyFont="1" applyFill="1" applyBorder="1" applyAlignment="1">
      <alignment horizontal="left" vertical="center" indent="1"/>
    </xf>
    <xf numFmtId="0" fontId="12" fillId="2" borderId="1" xfId="7" applyFont="1" applyFill="1" applyBorder="1" applyAlignment="1">
      <alignment horizontal="center" vertical="center"/>
    </xf>
    <xf numFmtId="0" fontId="49" fillId="2" borderId="1" xfId="7" applyFont="1" applyFill="1" applyBorder="1" applyAlignment="1">
      <alignment horizontal="center" vertical="center"/>
    </xf>
    <xf numFmtId="0" fontId="48" fillId="2" borderId="1" xfId="8" applyFont="1" applyFill="1" applyBorder="1" applyAlignment="1">
      <alignment horizontal="left" vertical="center"/>
    </xf>
    <xf numFmtId="0" fontId="22" fillId="2" borderId="0" xfId="7" applyFont="1" applyFill="1">
      <alignment vertical="center"/>
    </xf>
    <xf numFmtId="0" fontId="11" fillId="2" borderId="0" xfId="7" applyFont="1" applyFill="1" applyAlignment="1">
      <alignment vertical="center"/>
    </xf>
    <xf numFmtId="0" fontId="4" fillId="2" borderId="1" xfId="8" applyFont="1" applyFill="1" applyBorder="1" applyAlignment="1">
      <alignment horizontal="center" vertical="center"/>
    </xf>
    <xf numFmtId="176" fontId="18" fillId="2" borderId="1" xfId="4" applyNumberFormat="1" applyFont="1" applyFill="1" applyBorder="1" applyAlignment="1">
      <alignment horizontal="left" vertical="center" wrapText="1" indent="1"/>
    </xf>
    <xf numFmtId="0" fontId="9" fillId="0" borderId="0" xfId="29" applyFill="1">
      <alignment vertical="center"/>
    </xf>
    <xf numFmtId="0" fontId="79" fillId="0" borderId="0" xfId="29" applyFont="1" applyFill="1" applyAlignment="1">
      <alignment horizontal="center" vertical="center"/>
    </xf>
    <xf numFmtId="0" fontId="4" fillId="0" borderId="1" xfId="29" applyFont="1" applyFill="1" applyBorder="1" applyAlignment="1">
      <alignment horizontal="center" vertical="center"/>
    </xf>
    <xf numFmtId="0" fontId="30" fillId="0" borderId="1" xfId="29" applyFont="1" applyFill="1" applyBorder="1" applyAlignment="1">
      <alignment vertical="center" wrapText="1"/>
    </xf>
    <xf numFmtId="0" fontId="26" fillId="0" borderId="1" xfId="29" applyFont="1" applyFill="1" applyBorder="1">
      <alignment vertical="center"/>
    </xf>
    <xf numFmtId="0" fontId="9" fillId="0" borderId="1" xfId="29" applyFill="1" applyBorder="1">
      <alignment vertical="center"/>
    </xf>
    <xf numFmtId="0" fontId="4" fillId="2" borderId="1" xfId="0" applyFont="1" applyFill="1" applyBorder="1" applyAlignment="1">
      <alignment horizontal="left" vertical="center"/>
    </xf>
    <xf numFmtId="179" fontId="4" fillId="2" borderId="1" xfId="0" applyNumberFormat="1" applyFont="1" applyFill="1" applyBorder="1" applyAlignment="1">
      <alignment vertical="center"/>
    </xf>
    <xf numFmtId="3" fontId="20" fillId="2" borderId="1" xfId="0" applyNumberFormat="1" applyFont="1" applyFill="1" applyBorder="1" applyAlignment="1" applyProtection="1">
      <alignment vertical="center" wrapText="1"/>
    </xf>
    <xf numFmtId="176" fontId="11" fillId="2" borderId="1" xfId="0" applyNumberFormat="1" applyFont="1" applyFill="1" applyBorder="1" applyAlignment="1"/>
    <xf numFmtId="0" fontId="9" fillId="2" borderId="0" xfId="24" applyFill="1" applyBorder="1">
      <alignment vertical="center"/>
    </xf>
    <xf numFmtId="179" fontId="11" fillId="2" borderId="0" xfId="24" applyNumberFormat="1" applyFont="1" applyFill="1" applyAlignment="1"/>
    <xf numFmtId="176" fontId="4" fillId="2" borderId="1" xfId="25" applyNumberFormat="1" applyFont="1" applyFill="1" applyBorder="1" applyAlignment="1">
      <alignment horizontal="center" vertical="center"/>
    </xf>
    <xf numFmtId="0" fontId="18" fillId="2" borderId="1" xfId="24" applyFont="1" applyFill="1" applyBorder="1" applyAlignment="1">
      <alignment vertical="center"/>
    </xf>
    <xf numFmtId="0" fontId="21" fillId="2" borderId="1" xfId="24" applyFont="1" applyFill="1" applyBorder="1" applyAlignment="1">
      <alignment vertical="center"/>
    </xf>
    <xf numFmtId="0" fontId="21" fillId="2" borderId="3" xfId="24" applyFont="1" applyFill="1" applyBorder="1" applyAlignment="1">
      <alignment vertical="center"/>
    </xf>
    <xf numFmtId="0" fontId="18" fillId="2" borderId="3" xfId="24" applyFont="1" applyFill="1" applyBorder="1" applyAlignment="1"/>
    <xf numFmtId="0" fontId="18" fillId="2" borderId="1" xfId="24" applyFont="1" applyFill="1" applyBorder="1" applyAlignment="1"/>
    <xf numFmtId="0" fontId="21" fillId="2" borderId="1" xfId="24" applyFont="1" applyFill="1" applyBorder="1" applyAlignment="1"/>
    <xf numFmtId="0" fontId="38" fillId="2" borderId="1" xfId="25" applyFont="1" applyFill="1" applyBorder="1" applyAlignment="1">
      <alignment horizontal="center" vertical="center"/>
    </xf>
    <xf numFmtId="0" fontId="38" fillId="2" borderId="1" xfId="8" applyFont="1" applyFill="1" applyBorder="1" applyAlignment="1">
      <alignment horizontal="left" vertical="center"/>
    </xf>
    <xf numFmtId="184" fontId="18" fillId="0" borderId="1" xfId="4" applyNumberFormat="1" applyFont="1" applyFill="1" applyBorder="1" applyAlignment="1">
      <alignment horizontal="left" vertical="center"/>
    </xf>
    <xf numFmtId="184" fontId="18" fillId="0" borderId="1" xfId="4" applyNumberFormat="1" applyFont="1" applyFill="1" applyBorder="1" applyAlignment="1">
      <alignment vertical="center"/>
    </xf>
    <xf numFmtId="186" fontId="18" fillId="2" borderId="1" xfId="30" applyNumberFormat="1" applyFont="1" applyFill="1" applyBorder="1">
      <alignment vertical="center"/>
    </xf>
    <xf numFmtId="186" fontId="9" fillId="0" borderId="0" xfId="30" applyNumberFormat="1" applyFont="1" applyFill="1">
      <alignment vertical="center"/>
    </xf>
    <xf numFmtId="186" fontId="20" fillId="2" borderId="1" xfId="30" applyNumberFormat="1" applyFont="1" applyFill="1" applyBorder="1" applyAlignment="1" applyProtection="1">
      <alignment vertical="center"/>
    </xf>
    <xf numFmtId="186" fontId="22" fillId="2" borderId="1" xfId="30" applyNumberFormat="1" applyFont="1" applyFill="1" applyBorder="1" applyAlignment="1">
      <alignment horizontal="right" vertical="center"/>
    </xf>
    <xf numFmtId="186" fontId="11" fillId="2" borderId="1" xfId="30" applyNumberFormat="1" applyFont="1" applyFill="1" applyBorder="1" applyAlignment="1"/>
    <xf numFmtId="186" fontId="41" fillId="2" borderId="0" xfId="30" applyNumberFormat="1" applyFont="1" applyFill="1" applyAlignment="1">
      <alignment horizontal="left" vertical="center"/>
    </xf>
    <xf numFmtId="186" fontId="17" fillId="2" borderId="0" xfId="30" applyNumberFormat="1" applyFont="1" applyFill="1" applyAlignment="1">
      <alignment horizontal="center" vertical="center"/>
    </xf>
    <xf numFmtId="186" fontId="23" fillId="2" borderId="1" xfId="30" applyNumberFormat="1" applyFont="1" applyFill="1" applyBorder="1" applyAlignment="1">
      <alignment horizontal="right" vertical="center"/>
    </xf>
    <xf numFmtId="186" fontId="11" fillId="2" borderId="1" xfId="30" applyNumberFormat="1" applyFont="1" applyFill="1" applyBorder="1" applyAlignment="1">
      <alignment horizontal="center" vertical="center"/>
    </xf>
    <xf numFmtId="186" fontId="9" fillId="2" borderId="3" xfId="30" applyNumberFormat="1" applyFont="1" applyFill="1" applyBorder="1" applyAlignment="1">
      <alignment horizontal="center" vertical="center"/>
    </xf>
    <xf numFmtId="186" fontId="9" fillId="2" borderId="0" xfId="30" applyNumberFormat="1" applyFont="1" applyFill="1" applyAlignment="1">
      <alignment horizontal="center" vertical="center"/>
    </xf>
    <xf numFmtId="0" fontId="41" fillId="0" borderId="0" xfId="4" applyFont="1" applyFill="1" applyAlignment="1">
      <alignment horizontal="left" vertical="center"/>
    </xf>
    <xf numFmtId="14" fontId="4" fillId="0" borderId="1" xfId="1" applyNumberFormat="1" applyFont="1" applyFill="1" applyBorder="1" applyAlignment="1" applyProtection="1">
      <alignment horizontal="center" vertical="center"/>
      <protection locked="0"/>
    </xf>
    <xf numFmtId="176" fontId="38" fillId="0" borderId="1" xfId="1" applyNumberFormat="1" applyFont="1" applyFill="1" applyBorder="1" applyAlignment="1" applyProtection="1">
      <alignment horizontal="center" vertical="center" wrapText="1"/>
      <protection locked="0"/>
    </xf>
    <xf numFmtId="186" fontId="11" fillId="0" borderId="0" xfId="30" applyNumberFormat="1" applyFont="1" applyFill="1" applyAlignment="1"/>
    <xf numFmtId="186" fontId="9" fillId="0" borderId="2" xfId="30" applyNumberFormat="1" applyFont="1" applyFill="1" applyBorder="1" applyAlignment="1">
      <alignment vertical="center"/>
    </xf>
    <xf numFmtId="186" fontId="4" fillId="0" borderId="1" xfId="30" applyNumberFormat="1" applyFont="1" applyFill="1" applyBorder="1" applyAlignment="1">
      <alignment horizontal="center" vertical="center"/>
    </xf>
    <xf numFmtId="186" fontId="25" fillId="0" borderId="1" xfId="30" applyNumberFormat="1" applyFont="1" applyFill="1" applyBorder="1">
      <alignment vertical="center"/>
    </xf>
    <xf numFmtId="186" fontId="18" fillId="0" borderId="1" xfId="30" applyNumberFormat="1" applyFont="1" applyFill="1" applyBorder="1">
      <alignment vertical="center"/>
    </xf>
    <xf numFmtId="186" fontId="11" fillId="0" borderId="0" xfId="30" applyNumberFormat="1" applyFont="1" applyFill="1" applyAlignment="1">
      <alignment horizontal="right"/>
    </xf>
    <xf numFmtId="0" fontId="22" fillId="4" borderId="14" xfId="0" applyNumberFormat="1" applyFont="1" applyFill="1" applyBorder="1" applyAlignment="1">
      <alignment horizontal="left" vertical="center" wrapText="1"/>
    </xf>
    <xf numFmtId="186" fontId="22" fillId="4" borderId="15" xfId="30" applyNumberFormat="1" applyFont="1" applyFill="1" applyBorder="1" applyAlignment="1">
      <alignment horizontal="right" vertical="center" wrapText="1"/>
    </xf>
    <xf numFmtId="0" fontId="80" fillId="4" borderId="14" xfId="0" applyNumberFormat="1" applyFont="1" applyFill="1" applyBorder="1" applyAlignment="1">
      <alignment horizontal="left" vertical="center" wrapText="1"/>
    </xf>
    <xf numFmtId="186" fontId="80" fillId="4" borderId="15" xfId="30" applyNumberFormat="1" applyFont="1" applyFill="1" applyBorder="1" applyAlignment="1">
      <alignment horizontal="right" vertical="center" wrapText="1"/>
    </xf>
    <xf numFmtId="0" fontId="14" fillId="0" borderId="0" xfId="25" applyFont="1" applyFill="1"/>
    <xf numFmtId="186" fontId="28" fillId="0" borderId="0" xfId="30" applyNumberFormat="1" applyFont="1" applyFill="1" applyBorder="1" applyAlignment="1">
      <alignment horizontal="right" vertical="center"/>
    </xf>
    <xf numFmtId="186" fontId="11" fillId="0" borderId="0" xfId="30" applyNumberFormat="1" applyFont="1" applyFill="1" applyAlignment="1">
      <alignment vertical="center"/>
    </xf>
    <xf numFmtId="186" fontId="23" fillId="0" borderId="1" xfId="30" applyNumberFormat="1" applyFont="1" applyFill="1" applyBorder="1" applyAlignment="1">
      <alignment horizontal="left" vertical="center"/>
    </xf>
    <xf numFmtId="187" fontId="23" fillId="2" borderId="1" xfId="68" applyNumberFormat="1" applyFont="1" applyFill="1" applyBorder="1" applyAlignment="1">
      <alignment horizontal="right" vertical="center"/>
    </xf>
    <xf numFmtId="187" fontId="17" fillId="2" borderId="0" xfId="68" applyNumberFormat="1" applyFont="1" applyFill="1" applyAlignment="1">
      <alignment horizontal="center" vertical="center"/>
    </xf>
    <xf numFmtId="187" fontId="22" fillId="2" borderId="1" xfId="68" applyNumberFormat="1" applyFont="1" applyFill="1" applyBorder="1" applyAlignment="1">
      <alignment horizontal="right" vertical="center"/>
    </xf>
    <xf numFmtId="187" fontId="11" fillId="2" borderId="1" xfId="68" applyNumberFormat="1" applyFont="1" applyFill="1" applyBorder="1" applyAlignment="1">
      <alignment horizontal="center" vertical="center"/>
    </xf>
    <xf numFmtId="187" fontId="9" fillId="2" borderId="3" xfId="68" applyNumberFormat="1" applyFont="1" applyFill="1" applyBorder="1" applyAlignment="1">
      <alignment horizontal="center" vertical="center"/>
    </xf>
    <xf numFmtId="187" fontId="9" fillId="2" borderId="0" xfId="68" applyNumberFormat="1" applyFont="1" applyFill="1" applyAlignment="1">
      <alignment horizontal="center" vertical="center"/>
    </xf>
    <xf numFmtId="187" fontId="41" fillId="2" borderId="0" xfId="68" applyNumberFormat="1" applyFont="1" applyFill="1" applyAlignment="1">
      <alignment horizontal="left" vertical="center"/>
    </xf>
    <xf numFmtId="187" fontId="18" fillId="2" borderId="1" xfId="68" applyNumberFormat="1" applyFont="1" applyFill="1" applyBorder="1">
      <alignment vertical="center"/>
    </xf>
    <xf numFmtId="187" fontId="9" fillId="2" borderId="0" xfId="68" applyNumberFormat="1" applyFont="1" applyFill="1" applyAlignment="1"/>
    <xf numFmtId="186" fontId="4" fillId="0" borderId="1" xfId="30" applyNumberFormat="1" applyFont="1" applyFill="1" applyBorder="1" applyAlignment="1" applyProtection="1">
      <alignment horizontal="center" vertical="center" wrapText="1"/>
      <protection locked="0"/>
    </xf>
    <xf numFmtId="186" fontId="22" fillId="0" borderId="1" xfId="30" applyNumberFormat="1" applyFont="1" applyFill="1" applyBorder="1" applyAlignment="1">
      <alignment horizontal="right" vertical="center"/>
    </xf>
    <xf numFmtId="187" fontId="4" fillId="0" borderId="1" xfId="68" applyNumberFormat="1" applyFont="1" applyFill="1" applyBorder="1" applyAlignment="1" applyProtection="1">
      <alignment horizontal="center" vertical="center" wrapText="1"/>
      <protection locked="0"/>
    </xf>
    <xf numFmtId="186" fontId="20" fillId="0" borderId="1" xfId="30" applyNumberFormat="1" applyFont="1" applyFill="1" applyBorder="1" applyAlignment="1" applyProtection="1">
      <alignment vertical="center"/>
    </xf>
    <xf numFmtId="186" fontId="22" fillId="0" borderId="0" xfId="30" applyNumberFormat="1" applyFont="1" applyFill="1" applyBorder="1" applyAlignment="1" applyProtection="1">
      <alignment horizontal="right" vertical="center"/>
      <protection locked="0"/>
    </xf>
    <xf numFmtId="186" fontId="22" fillId="0" borderId="0" xfId="30" applyNumberFormat="1" applyFont="1" applyFill="1" applyAlignment="1">
      <alignment horizontal="right"/>
    </xf>
    <xf numFmtId="186" fontId="12" fillId="2" borderId="0" xfId="30" applyNumberFormat="1" applyFont="1" applyFill="1" applyAlignment="1">
      <alignment horizontal="center" vertical="center"/>
    </xf>
    <xf numFmtId="186" fontId="4" fillId="2" borderId="1" xfId="30" applyNumberFormat="1" applyFont="1" applyFill="1" applyBorder="1" applyAlignment="1">
      <alignment horizontal="center" vertical="center"/>
    </xf>
    <xf numFmtId="186" fontId="23" fillId="2" borderId="1" xfId="30" applyNumberFormat="1" applyFont="1" applyFill="1" applyBorder="1" applyAlignment="1" applyProtection="1">
      <alignment vertical="center"/>
    </xf>
    <xf numFmtId="186" fontId="36" fillId="2" borderId="1" xfId="30" applyNumberFormat="1" applyFont="1" applyFill="1" applyBorder="1" applyAlignment="1" applyProtection="1">
      <alignment vertical="center"/>
    </xf>
    <xf numFmtId="186" fontId="12" fillId="2" borderId="1" xfId="30" applyNumberFormat="1" applyFont="1" applyFill="1" applyBorder="1" applyAlignment="1">
      <alignment horizontal="right" vertical="center"/>
    </xf>
    <xf numFmtId="186" fontId="12" fillId="2" borderId="3" xfId="30" applyNumberFormat="1" applyFont="1" applyFill="1" applyBorder="1" applyAlignment="1">
      <alignment horizontal="right" vertical="center"/>
    </xf>
    <xf numFmtId="186" fontId="9" fillId="2" borderId="3" xfId="30" applyNumberFormat="1" applyFont="1" applyFill="1" applyBorder="1" applyAlignment="1">
      <alignment horizontal="right" vertical="center"/>
    </xf>
    <xf numFmtId="186" fontId="9" fillId="2" borderId="1" xfId="30" applyNumberFormat="1" applyFont="1" applyFill="1" applyBorder="1" applyAlignment="1">
      <alignment horizontal="right" vertical="center"/>
    </xf>
    <xf numFmtId="186" fontId="9" fillId="0" borderId="0" xfId="30" applyNumberFormat="1" applyFont="1" applyFill="1" applyAlignment="1">
      <alignment horizontal="center" vertical="center"/>
    </xf>
    <xf numFmtId="186" fontId="9" fillId="2" borderId="0" xfId="30" applyNumberFormat="1" applyFont="1" applyFill="1" applyAlignment="1"/>
    <xf numFmtId="186" fontId="18" fillId="2" borderId="0" xfId="30" applyNumberFormat="1" applyFont="1" applyFill="1" applyBorder="1" applyAlignment="1">
      <alignment horizontal="right" vertical="center"/>
    </xf>
    <xf numFmtId="186" fontId="9" fillId="0" borderId="0" xfId="30" applyNumberFormat="1" applyFont="1" applyFill="1" applyAlignment="1"/>
    <xf numFmtId="186" fontId="73" fillId="2" borderId="0" xfId="30" applyNumberFormat="1" applyFont="1" applyFill="1" applyAlignment="1">
      <alignment horizontal="center" vertical="center"/>
    </xf>
    <xf numFmtId="186" fontId="74" fillId="2" borderId="1" xfId="30" applyNumberFormat="1" applyFont="1" applyFill="1" applyBorder="1" applyAlignment="1">
      <alignment horizontal="center" vertical="center"/>
    </xf>
    <xf numFmtId="186" fontId="22" fillId="2" borderId="1" xfId="30" applyNumberFormat="1" applyFont="1" applyFill="1" applyBorder="1" applyAlignment="1" applyProtection="1">
      <alignment horizontal="right" vertical="center"/>
    </xf>
    <xf numFmtId="186" fontId="56" fillId="2" borderId="0" xfId="30" applyNumberFormat="1" applyFont="1" applyFill="1" applyAlignment="1">
      <alignment vertical="center"/>
    </xf>
    <xf numFmtId="186" fontId="4" fillId="2" borderId="1" xfId="30" applyNumberFormat="1" applyFont="1" applyFill="1" applyBorder="1" applyAlignment="1" applyProtection="1">
      <alignment horizontal="center" vertical="center" wrapText="1"/>
      <protection locked="0"/>
    </xf>
    <xf numFmtId="186" fontId="79" fillId="0" borderId="0" xfId="30" applyNumberFormat="1" applyFont="1" applyFill="1" applyAlignment="1">
      <alignment horizontal="center" vertical="center"/>
    </xf>
    <xf numFmtId="186" fontId="32" fillId="0" borderId="1" xfId="30" applyNumberFormat="1" applyFont="1" applyFill="1" applyBorder="1">
      <alignment vertical="center"/>
    </xf>
    <xf numFmtId="186" fontId="30" fillId="0" borderId="1" xfId="30" applyNumberFormat="1" applyFont="1" applyFill="1" applyBorder="1" applyAlignment="1">
      <alignment horizontal="right" vertical="center"/>
    </xf>
    <xf numFmtId="186" fontId="9" fillId="0" borderId="1" xfId="30" applyNumberFormat="1" applyFont="1" applyFill="1" applyBorder="1">
      <alignment vertical="center"/>
    </xf>
    <xf numFmtId="186" fontId="18" fillId="0" borderId="1" xfId="30" applyNumberFormat="1" applyFont="1" applyFill="1" applyBorder="1" applyAlignment="1">
      <alignment horizontal="right" vertical="center"/>
    </xf>
    <xf numFmtId="186" fontId="57" fillId="0" borderId="1" xfId="30" applyNumberFormat="1" applyFont="1" applyFill="1" applyBorder="1">
      <alignment vertical="center"/>
    </xf>
    <xf numFmtId="186" fontId="6" fillId="0" borderId="1" xfId="30" applyNumberFormat="1" applyFont="1" applyFill="1" applyBorder="1" applyAlignment="1"/>
    <xf numFmtId="186" fontId="57" fillId="0" borderId="1" xfId="30" applyNumberFormat="1" applyFont="1" applyFill="1" applyBorder="1" applyAlignment="1"/>
    <xf numFmtId="0" fontId="18" fillId="0" borderId="1" xfId="27" applyFont="1" applyFill="1" applyBorder="1" applyAlignment="1">
      <alignment vertical="center"/>
    </xf>
    <xf numFmtId="179" fontId="4" fillId="0" borderId="1" xfId="13" applyNumberFormat="1" applyFont="1" applyFill="1" applyBorder="1" applyAlignment="1">
      <alignment horizontal="center" vertical="center"/>
    </xf>
    <xf numFmtId="179" fontId="25" fillId="0" borderId="1" xfId="4" applyNumberFormat="1" applyFont="1" applyFill="1" applyBorder="1">
      <alignment vertical="center"/>
    </xf>
    <xf numFmtId="179" fontId="32" fillId="0" borderId="1" xfId="29" applyNumberFormat="1" applyFont="1" applyFill="1" applyBorder="1">
      <alignment vertical="center"/>
    </xf>
    <xf numFmtId="179" fontId="22" fillId="0" borderId="1" xfId="13" applyNumberFormat="1" applyFont="1" applyFill="1" applyBorder="1" applyAlignment="1">
      <alignment horizontal="right" vertical="center"/>
    </xf>
    <xf numFmtId="179" fontId="11" fillId="0" borderId="0" xfId="13" applyNumberFormat="1" applyFont="1" applyFill="1" applyAlignment="1">
      <alignment horizontal="right"/>
    </xf>
    <xf numFmtId="179" fontId="11" fillId="0" borderId="0" xfId="13" applyNumberFormat="1" applyFont="1" applyFill="1"/>
    <xf numFmtId="179" fontId="18" fillId="0" borderId="0" xfId="4" applyNumberFormat="1" applyFont="1" applyFill="1" applyBorder="1" applyAlignment="1">
      <alignment horizontal="right" vertical="center"/>
    </xf>
    <xf numFmtId="179" fontId="32" fillId="0" borderId="1" xfId="30" applyNumberFormat="1" applyFont="1" applyFill="1" applyBorder="1">
      <alignment vertical="center"/>
    </xf>
    <xf numFmtId="179" fontId="22" fillId="0" borderId="1" xfId="30" applyNumberFormat="1" applyFont="1" applyFill="1" applyBorder="1" applyAlignment="1">
      <alignment horizontal="right" vertical="center"/>
    </xf>
    <xf numFmtId="179" fontId="11" fillId="0" borderId="1" xfId="13" applyNumberFormat="1" applyFont="1" applyFill="1" applyBorder="1"/>
    <xf numFmtId="179" fontId="9" fillId="0" borderId="0" xfId="29" applyNumberFormat="1" applyFont="1" applyFill="1" applyBorder="1" applyAlignment="1">
      <alignment horizontal="center" vertical="center" wrapText="1"/>
    </xf>
    <xf numFmtId="186" fontId="4" fillId="0" borderId="1" xfId="30" applyNumberFormat="1" applyFont="1" applyFill="1" applyBorder="1" applyAlignment="1">
      <alignment vertical="center"/>
    </xf>
    <xf numFmtId="186" fontId="0" fillId="0" borderId="1" xfId="30" applyNumberFormat="1" applyFont="1" applyBorder="1" applyAlignment="1">
      <alignment vertical="center"/>
    </xf>
    <xf numFmtId="0" fontId="46" fillId="0" borderId="0" xfId="0" applyFont="1" applyFill="1" applyAlignment="1">
      <alignment vertical="center"/>
    </xf>
    <xf numFmtId="186" fontId="23" fillId="0" borderId="1" xfId="30" applyNumberFormat="1" applyFont="1" applyFill="1" applyBorder="1" applyAlignment="1">
      <alignment horizontal="right" vertical="center"/>
    </xf>
    <xf numFmtId="186" fontId="20" fillId="0" borderId="1" xfId="30" applyNumberFormat="1" applyFont="1" applyFill="1" applyBorder="1" applyAlignment="1">
      <alignment vertical="center"/>
    </xf>
    <xf numFmtId="181" fontId="20" fillId="0" borderId="1" xfId="0" applyNumberFormat="1" applyFont="1" applyFill="1" applyBorder="1" applyAlignment="1">
      <alignment horizontal="center" vertical="center"/>
    </xf>
    <xf numFmtId="186" fontId="41" fillId="0" borderId="0" xfId="30" applyNumberFormat="1" applyFont="1" applyFill="1" applyAlignment="1">
      <alignment vertical="center"/>
    </xf>
    <xf numFmtId="186" fontId="51" fillId="2" borderId="0" xfId="30" applyNumberFormat="1" applyFont="1" applyFill="1" applyBorder="1" applyAlignment="1" applyProtection="1">
      <alignment horizontal="center" vertical="center"/>
    </xf>
    <xf numFmtId="186" fontId="53" fillId="2" borderId="1" xfId="30" applyNumberFormat="1" applyFont="1" applyFill="1" applyBorder="1" applyAlignment="1" applyProtection="1">
      <alignment horizontal="center" vertical="center"/>
    </xf>
    <xf numFmtId="186" fontId="23" fillId="2" borderId="1" xfId="30" applyNumberFormat="1" applyFont="1" applyFill="1" applyBorder="1" applyAlignment="1" applyProtection="1">
      <alignment horizontal="right" vertical="center"/>
    </xf>
    <xf numFmtId="186" fontId="51" fillId="2" borderId="0" xfId="30" applyNumberFormat="1" applyFont="1" applyFill="1" applyAlignment="1">
      <alignment vertical="center"/>
    </xf>
    <xf numFmtId="186" fontId="51" fillId="0" borderId="0" xfId="30" applyNumberFormat="1" applyFont="1" applyFill="1" applyBorder="1" applyAlignment="1" applyProtection="1">
      <alignment horizontal="center" vertical="center"/>
    </xf>
    <xf numFmtId="186" fontId="53" fillId="4" borderId="1" xfId="30" applyNumberFormat="1" applyFont="1" applyFill="1" applyBorder="1" applyAlignment="1" applyProtection="1">
      <alignment horizontal="center" vertical="center"/>
    </xf>
    <xf numFmtId="186" fontId="51" fillId="0" borderId="0" xfId="30" applyNumberFormat="1" applyFont="1" applyAlignment="1">
      <alignment vertical="center"/>
    </xf>
    <xf numFmtId="177" fontId="8" fillId="0" borderId="0" xfId="4" applyNumberFormat="1" applyFont="1" applyFill="1" applyAlignment="1">
      <alignment horizontal="center" vertical="center"/>
    </xf>
    <xf numFmtId="177" fontId="9" fillId="0" borderId="0" xfId="4" applyNumberFormat="1" applyFill="1">
      <alignment vertical="center"/>
    </xf>
    <xf numFmtId="177" fontId="4" fillId="0" borderId="1" xfId="1" applyNumberFormat="1" applyFont="1" applyFill="1" applyBorder="1" applyAlignment="1" applyProtection="1">
      <alignment horizontal="center" vertical="center" wrapText="1"/>
      <protection locked="0"/>
    </xf>
    <xf numFmtId="186" fontId="80" fillId="2" borderId="1" xfId="30" applyNumberFormat="1" applyFont="1" applyFill="1" applyBorder="1" applyAlignment="1" applyProtection="1">
      <alignment horizontal="right" vertical="center"/>
    </xf>
    <xf numFmtId="186" fontId="80" fillId="0" borderId="1" xfId="30" applyNumberFormat="1" applyFont="1" applyFill="1" applyBorder="1" applyAlignment="1" applyProtection="1">
      <alignment horizontal="right" vertical="center"/>
    </xf>
    <xf numFmtId="186" fontId="17" fillId="0" borderId="0" xfId="30" applyNumberFormat="1" applyFont="1" applyFill="1" applyAlignment="1">
      <alignment horizontal="center" vertical="center"/>
    </xf>
    <xf numFmtId="186" fontId="9" fillId="0" borderId="0" xfId="30" applyNumberFormat="1" applyFont="1" applyFill="1" applyAlignment="1">
      <alignment horizontal="left" vertical="center" wrapText="1"/>
    </xf>
    <xf numFmtId="186" fontId="27" fillId="0" borderId="0" xfId="30" applyNumberFormat="1" applyFont="1" applyFill="1" applyAlignment="1">
      <alignment horizontal="right" vertical="center"/>
    </xf>
    <xf numFmtId="186" fontId="22" fillId="2" borderId="0" xfId="30" applyNumberFormat="1" applyFont="1" applyFill="1" applyBorder="1" applyAlignment="1" applyProtection="1">
      <alignment horizontal="right" vertical="center"/>
      <protection locked="0"/>
    </xf>
    <xf numFmtId="186" fontId="22" fillId="0" borderId="1" xfId="30" applyNumberFormat="1" applyFont="1" applyFill="1" applyBorder="1" applyAlignment="1">
      <alignment horizontal="right"/>
    </xf>
    <xf numFmtId="177" fontId="19" fillId="0" borderId="1" xfId="4" applyNumberFormat="1" applyFont="1" applyFill="1" applyBorder="1" applyAlignment="1">
      <alignment horizontal="right" vertical="center"/>
    </xf>
    <xf numFmtId="0" fontId="14" fillId="0" borderId="0" xfId="0" applyFont="1" applyFill="1" applyAlignment="1"/>
    <xf numFmtId="186" fontId="4" fillId="0" borderId="1" xfId="30" applyNumberFormat="1" applyFont="1" applyFill="1" applyBorder="1" applyAlignment="1">
      <alignment horizontal="center" vertical="center" wrapText="1"/>
    </xf>
    <xf numFmtId="186" fontId="18" fillId="0" borderId="16" xfId="30" applyNumberFormat="1" applyFont="1" applyFill="1" applyBorder="1">
      <alignment vertical="center"/>
    </xf>
    <xf numFmtId="186" fontId="34" fillId="0" borderId="0" xfId="30" applyNumberFormat="1" applyFont="1" applyFill="1" applyAlignment="1">
      <alignment vertical="center"/>
    </xf>
    <xf numFmtId="0" fontId="33" fillId="0" borderId="16" xfId="18" applyFont="1" applyFill="1" applyBorder="1" applyAlignment="1">
      <alignment horizontal="center" vertical="center"/>
    </xf>
    <xf numFmtId="186" fontId="4" fillId="0" borderId="16" xfId="30" applyNumberFormat="1" applyFont="1" applyFill="1" applyBorder="1" applyAlignment="1" applyProtection="1">
      <alignment horizontal="center" vertical="center" wrapText="1"/>
      <protection locked="0"/>
    </xf>
    <xf numFmtId="49" fontId="23" fillId="0" borderId="16" xfId="0" applyNumberFormat="1" applyFont="1" applyFill="1" applyBorder="1" applyAlignment="1" applyProtection="1">
      <alignment vertical="center"/>
    </xf>
    <xf numFmtId="186" fontId="23" fillId="0" borderId="16" xfId="30" applyNumberFormat="1" applyFont="1" applyFill="1" applyBorder="1" applyAlignment="1" applyProtection="1">
      <alignment horizontal="right" vertical="center"/>
    </xf>
    <xf numFmtId="0" fontId="22" fillId="0" borderId="16" xfId="31" applyFont="1" applyFill="1" applyBorder="1" applyAlignment="1">
      <alignment vertical="center"/>
    </xf>
    <xf numFmtId="0" fontId="4" fillId="0" borderId="1" xfId="29" applyFont="1" applyFill="1" applyBorder="1" applyAlignment="1">
      <alignment horizontal="center" vertical="center" wrapText="1"/>
    </xf>
    <xf numFmtId="0" fontId="37" fillId="0" borderId="0" xfId="0" applyFont="1" applyFill="1" applyAlignment="1">
      <alignment vertical="center"/>
    </xf>
    <xf numFmtId="0" fontId="9" fillId="0" borderId="0" xfId="4" applyFill="1" applyBorder="1" applyAlignment="1">
      <alignment horizontal="right" vertical="center"/>
    </xf>
    <xf numFmtId="0" fontId="36" fillId="0" borderId="1" xfId="0" applyFont="1" applyFill="1" applyBorder="1" applyAlignment="1">
      <alignment vertical="center"/>
    </xf>
    <xf numFmtId="0" fontId="20" fillId="0" borderId="1" xfId="0" applyFont="1" applyFill="1" applyBorder="1" applyAlignment="1">
      <alignment vertical="center"/>
    </xf>
    <xf numFmtId="0" fontId="80" fillId="0" borderId="16" xfId="31" applyFont="1" applyFill="1" applyBorder="1" applyAlignment="1">
      <alignment vertical="center"/>
    </xf>
    <xf numFmtId="186" fontId="27" fillId="0" borderId="16" xfId="30" applyNumberFormat="1" applyFont="1" applyFill="1" applyBorder="1">
      <alignment vertical="center"/>
    </xf>
    <xf numFmtId="0" fontId="36" fillId="0" borderId="0" xfId="17" applyFont="1" applyFill="1" applyAlignment="1">
      <alignment vertical="center"/>
    </xf>
    <xf numFmtId="178" fontId="22" fillId="0" borderId="16" xfId="31" applyNumberFormat="1" applyFont="1" applyFill="1" applyBorder="1" applyAlignment="1" applyProtection="1">
      <alignment horizontal="left" vertical="center"/>
      <protection locked="0"/>
    </xf>
    <xf numFmtId="177" fontId="22" fillId="0" borderId="16" xfId="31" applyNumberFormat="1" applyFont="1" applyFill="1" applyBorder="1" applyAlignment="1" applyProtection="1">
      <alignment horizontal="left" vertical="center"/>
      <protection locked="0"/>
    </xf>
    <xf numFmtId="0" fontId="22" fillId="0" borderId="16" xfId="31" applyFont="1" applyFill="1" applyBorder="1" applyAlignment="1">
      <alignment horizontal="left" vertical="center"/>
    </xf>
    <xf numFmtId="0" fontId="22" fillId="0" borderId="1" xfId="31" applyFont="1" applyFill="1" applyBorder="1" applyAlignment="1">
      <alignment vertical="center"/>
    </xf>
    <xf numFmtId="43" fontId="23" fillId="0" borderId="1" xfId="30" applyFont="1" applyFill="1" applyBorder="1" applyAlignment="1">
      <alignment horizontal="right" vertical="center"/>
    </xf>
    <xf numFmtId="176" fontId="38" fillId="0" borderId="16" xfId="1" applyNumberFormat="1" applyFont="1" applyFill="1" applyBorder="1" applyAlignment="1" applyProtection="1">
      <alignment horizontal="center" vertical="center" wrapText="1"/>
      <protection locked="0"/>
    </xf>
    <xf numFmtId="186" fontId="27" fillId="0" borderId="16" xfId="30" applyNumberFormat="1" applyFont="1" applyFill="1" applyBorder="1" applyAlignment="1">
      <alignment horizontal="left" vertical="center"/>
    </xf>
    <xf numFmtId="186" fontId="18" fillId="0" borderId="16" xfId="30" applyNumberFormat="1" applyFont="1" applyFill="1" applyBorder="1" applyAlignment="1">
      <alignment horizontal="center" vertical="center"/>
    </xf>
    <xf numFmtId="186" fontId="22" fillId="0" borderId="16" xfId="30" applyNumberFormat="1" applyFont="1" applyFill="1" applyBorder="1">
      <alignment vertical="center"/>
    </xf>
    <xf numFmtId="14" fontId="4" fillId="0" borderId="16" xfId="1" applyNumberFormat="1" applyFont="1" applyFill="1" applyBorder="1" applyAlignment="1" applyProtection="1">
      <alignment horizontal="center" vertical="center"/>
      <protection locked="0"/>
    </xf>
    <xf numFmtId="176" fontId="38" fillId="0" borderId="16" xfId="1" applyNumberFormat="1" applyFont="1" applyFill="1" applyBorder="1" applyAlignment="1" applyProtection="1">
      <alignment horizontal="center" vertical="center" wrapText="1"/>
      <protection locked="0"/>
    </xf>
    <xf numFmtId="186" fontId="18" fillId="0" borderId="0" xfId="30" applyNumberFormat="1" applyFont="1" applyFill="1" applyBorder="1" applyAlignment="1">
      <alignment horizontal="right" vertical="center"/>
    </xf>
    <xf numFmtId="186" fontId="28" fillId="0" borderId="0" xfId="30" applyNumberFormat="1" applyFont="1" applyFill="1" applyBorder="1" applyAlignment="1">
      <alignment horizontal="left" vertical="center" wrapText="1"/>
    </xf>
    <xf numFmtId="0" fontId="0" fillId="0" borderId="0" xfId="0" applyFill="1" applyAlignment="1"/>
    <xf numFmtId="185" fontId="22" fillId="0" borderId="16" xfId="13" applyNumberFormat="1" applyFont="1" applyFill="1" applyBorder="1" applyAlignment="1" applyProtection="1">
      <alignment horizontal="left" vertical="center" wrapText="1" indent="2"/>
    </xf>
    <xf numFmtId="186" fontId="22" fillId="2" borderId="16" xfId="30" applyNumberFormat="1" applyFont="1" applyFill="1" applyBorder="1" applyAlignment="1" applyProtection="1">
      <alignment horizontal="right" vertical="center"/>
    </xf>
    <xf numFmtId="0" fontId="38" fillId="0" borderId="16" xfId="4" applyFont="1" applyFill="1" applyBorder="1">
      <alignment vertical="center"/>
    </xf>
    <xf numFmtId="186" fontId="27" fillId="0" borderId="16" xfId="30" applyNumberFormat="1" applyFont="1" applyFill="1" applyBorder="1" applyAlignment="1" applyProtection="1">
      <alignment horizontal="center" vertical="center" wrapText="1"/>
      <protection locked="0"/>
    </xf>
    <xf numFmtId="184" fontId="57" fillId="0" borderId="16" xfId="27" applyNumberFormat="1" applyFont="1" applyFill="1" applyBorder="1" applyAlignment="1">
      <alignment vertical="center"/>
    </xf>
    <xf numFmtId="184" fontId="57" fillId="0" borderId="17" xfId="27" applyNumberFormat="1" applyFont="1" applyFill="1" applyBorder="1" applyAlignment="1">
      <alignment vertical="center"/>
    </xf>
    <xf numFmtId="186" fontId="36" fillId="0" borderId="1" xfId="30" applyNumberFormat="1" applyFont="1" applyFill="1" applyBorder="1" applyAlignment="1">
      <alignment horizontal="right" vertical="center"/>
    </xf>
    <xf numFmtId="186" fontId="18" fillId="0" borderId="1" xfId="30" applyNumberFormat="1" applyFont="1" applyFill="1" applyBorder="1" applyAlignment="1" applyProtection="1">
      <alignment horizontal="right" vertical="center"/>
    </xf>
    <xf numFmtId="186" fontId="81" fillId="0" borderId="1" xfId="30" applyNumberFormat="1" applyFont="1" applyFill="1" applyBorder="1" applyAlignment="1">
      <alignment horizontal="right" vertical="center"/>
    </xf>
    <xf numFmtId="186" fontId="2" fillId="0" borderId="0" xfId="30" applyNumberFormat="1" applyFont="1" applyFill="1" applyAlignment="1" applyProtection="1">
      <alignment vertical="center"/>
      <protection locked="0"/>
    </xf>
    <xf numFmtId="186" fontId="20" fillId="0" borderId="1" xfId="30" applyNumberFormat="1" applyFont="1" applyFill="1" applyBorder="1" applyAlignment="1">
      <alignment horizontal="right" vertical="center"/>
    </xf>
    <xf numFmtId="186" fontId="6" fillId="0" borderId="0" xfId="30" applyNumberFormat="1" applyFont="1" applyFill="1" applyAlignment="1">
      <alignment vertical="center"/>
    </xf>
    <xf numFmtId="0" fontId="4" fillId="0" borderId="16" xfId="0" applyFont="1" applyFill="1" applyBorder="1" applyAlignment="1">
      <alignment horizontal="center" vertical="center" wrapText="1"/>
    </xf>
    <xf numFmtId="186" fontId="4" fillId="0" borderId="16" xfId="30" applyNumberFormat="1" applyFont="1" applyFill="1" applyBorder="1" applyAlignment="1">
      <alignment horizontal="center" vertical="center" wrapText="1"/>
    </xf>
    <xf numFmtId="179" fontId="4" fillId="0" borderId="16" xfId="0" applyNumberFormat="1" applyFont="1" applyFill="1" applyBorder="1" applyAlignment="1">
      <alignment vertical="center" wrapText="1"/>
    </xf>
    <xf numFmtId="186" fontId="23" fillId="2" borderId="16" xfId="30" applyNumberFormat="1" applyFont="1" applyFill="1" applyBorder="1" applyAlignment="1">
      <alignment horizontal="right" vertical="center"/>
    </xf>
    <xf numFmtId="0" fontId="80" fillId="0" borderId="16" xfId="0" applyFont="1" applyFill="1" applyBorder="1" applyAlignment="1"/>
    <xf numFmtId="186" fontId="35" fillId="2" borderId="19" xfId="30" applyNumberFormat="1" applyFont="1" applyFill="1" applyBorder="1" applyAlignment="1" applyProtection="1">
      <alignment vertical="center"/>
    </xf>
    <xf numFmtId="0" fontId="22" fillId="0" borderId="16" xfId="0" applyFont="1" applyFill="1" applyBorder="1" applyAlignment="1"/>
    <xf numFmtId="186" fontId="20" fillId="2" borderId="19" xfId="30" applyNumberFormat="1" applyFont="1" applyFill="1" applyBorder="1" applyAlignment="1" applyProtection="1">
      <alignment vertical="center"/>
    </xf>
    <xf numFmtId="0" fontId="80" fillId="0" borderId="16" xfId="0" applyFont="1" applyBorder="1" applyAlignment="1"/>
    <xf numFmtId="186" fontId="35" fillId="0" borderId="19" xfId="30" applyNumberFormat="1" applyFont="1" applyFill="1" applyBorder="1" applyAlignment="1" applyProtection="1">
      <alignment vertical="center"/>
    </xf>
    <xf numFmtId="0" fontId="22" fillId="0" borderId="16" xfId="0" applyFont="1" applyBorder="1" applyAlignment="1"/>
    <xf numFmtId="186" fontId="20" fillId="0" borderId="19" xfId="30" applyNumberFormat="1" applyFont="1" applyFill="1" applyBorder="1" applyAlignment="1" applyProtection="1">
      <alignment vertical="center"/>
    </xf>
    <xf numFmtId="0" fontId="22" fillId="0" borderId="16" xfId="66" applyFont="1" applyFill="1" applyBorder="1" applyAlignment="1"/>
    <xf numFmtId="0" fontId="80" fillId="0" borderId="16" xfId="66" applyFont="1" applyFill="1" applyBorder="1" applyAlignment="1"/>
    <xf numFmtId="0" fontId="19" fillId="0" borderId="1" xfId="4" applyFont="1" applyFill="1" applyBorder="1" applyAlignment="1">
      <alignment horizontal="right" vertical="center"/>
    </xf>
    <xf numFmtId="186" fontId="22" fillId="2" borderId="16" xfId="30" applyNumberFormat="1" applyFont="1" applyFill="1" applyBorder="1" applyAlignment="1">
      <alignment horizontal="right" vertical="center"/>
    </xf>
    <xf numFmtId="186" fontId="20" fillId="2" borderId="16" xfId="30" applyNumberFormat="1" applyFont="1" applyFill="1" applyBorder="1" applyAlignment="1" applyProtection="1">
      <alignment vertical="center"/>
    </xf>
    <xf numFmtId="186" fontId="18" fillId="2" borderId="16" xfId="30" applyNumberFormat="1" applyFont="1" applyFill="1" applyBorder="1">
      <alignment vertical="center"/>
    </xf>
    <xf numFmtId="186" fontId="11" fillId="2" borderId="16" xfId="30" applyNumberFormat="1" applyFont="1" applyFill="1" applyBorder="1" applyAlignment="1">
      <alignment horizontal="center" vertical="center"/>
    </xf>
    <xf numFmtId="186" fontId="9" fillId="2" borderId="18" xfId="30" applyNumberFormat="1" applyFont="1" applyFill="1" applyBorder="1" applyAlignment="1">
      <alignment horizontal="center" vertical="center"/>
    </xf>
    <xf numFmtId="186" fontId="38" fillId="0" borderId="1" xfId="30" applyNumberFormat="1" applyFont="1" applyFill="1" applyBorder="1" applyAlignment="1" applyProtection="1">
      <alignment horizontal="right" vertical="center" wrapText="1"/>
      <protection locked="0"/>
    </xf>
    <xf numFmtId="0" fontId="41" fillId="0" borderId="0" xfId="4" applyFont="1" applyFill="1" applyAlignment="1">
      <alignment horizontal="left" vertical="center"/>
    </xf>
    <xf numFmtId="177" fontId="30" fillId="0" borderId="0" xfId="29" applyNumberFormat="1" applyFont="1" applyFill="1" applyBorder="1">
      <alignment vertical="center"/>
    </xf>
    <xf numFmtId="0" fontId="4" fillId="0" borderId="1" xfId="4" applyFont="1" applyFill="1" applyBorder="1" applyAlignment="1">
      <alignment horizontal="center" vertical="center"/>
    </xf>
    <xf numFmtId="177" fontId="25" fillId="0" borderId="1" xfId="4" applyNumberFormat="1" applyFont="1" applyFill="1" applyBorder="1">
      <alignment vertical="center"/>
    </xf>
    <xf numFmtId="180" fontId="4" fillId="0" borderId="1" xfId="1" applyNumberFormat="1" applyFont="1" applyFill="1" applyBorder="1" applyAlignment="1" applyProtection="1">
      <alignment horizontal="center" vertical="center" wrapText="1"/>
      <protection locked="0"/>
    </xf>
    <xf numFmtId="178" fontId="25" fillId="0" borderId="1" xfId="4" applyNumberFormat="1" applyFont="1" applyFill="1" applyBorder="1">
      <alignment vertical="center"/>
    </xf>
    <xf numFmtId="0" fontId="18" fillId="0" borderId="1" xfId="4" applyFont="1" applyFill="1" applyBorder="1" applyAlignment="1">
      <alignment vertical="center"/>
    </xf>
    <xf numFmtId="177" fontId="18" fillId="0" borderId="1" xfId="4" applyNumberFormat="1" applyFont="1" applyFill="1" applyBorder="1" applyAlignment="1">
      <alignment horizontal="right" vertical="center"/>
    </xf>
    <xf numFmtId="186" fontId="18" fillId="0" borderId="1" xfId="30" applyNumberFormat="1" applyFont="1" applyFill="1" applyBorder="1" applyAlignment="1">
      <alignment vertical="center"/>
    </xf>
    <xf numFmtId="0" fontId="9" fillId="0" borderId="1" xfId="4" applyFill="1" applyBorder="1">
      <alignment vertical="center"/>
    </xf>
    <xf numFmtId="177" fontId="18" fillId="0" borderId="1" xfId="4" applyNumberFormat="1" applyFont="1" applyFill="1" applyBorder="1">
      <alignment vertical="center"/>
    </xf>
    <xf numFmtId="177" fontId="9" fillId="0" borderId="1" xfId="4" applyNumberFormat="1" applyFill="1" applyBorder="1">
      <alignment vertical="center"/>
    </xf>
    <xf numFmtId="0" fontId="30" fillId="0" borderId="1" xfId="17" applyFont="1" applyFill="1" applyBorder="1">
      <alignment vertical="center"/>
    </xf>
    <xf numFmtId="178" fontId="18" fillId="0" borderId="1" xfId="4" applyNumberFormat="1" applyFont="1" applyFill="1" applyBorder="1" applyAlignment="1">
      <alignment horizontal="right" vertical="center"/>
    </xf>
    <xf numFmtId="186" fontId="41" fillId="0" borderId="0" xfId="30" applyNumberFormat="1" applyFont="1" applyFill="1" applyAlignment="1">
      <alignment horizontal="left" vertical="center"/>
    </xf>
    <xf numFmtId="187" fontId="41" fillId="0" borderId="0" xfId="68" applyNumberFormat="1" applyFont="1" applyFill="1" applyAlignment="1">
      <alignment horizontal="left" vertical="center"/>
    </xf>
    <xf numFmtId="0" fontId="11" fillId="0" borderId="0" xfId="9" applyFont="1" applyFill="1"/>
    <xf numFmtId="186" fontId="9" fillId="0" borderId="0" xfId="30" applyNumberFormat="1" applyFont="1" applyFill="1" applyBorder="1" applyAlignment="1">
      <alignment horizontal="center" vertical="center"/>
    </xf>
    <xf numFmtId="187" fontId="9" fillId="0" borderId="0" xfId="68" applyNumberFormat="1" applyFont="1" applyFill="1" applyBorder="1" applyAlignment="1">
      <alignment horizontal="center" vertical="center"/>
    </xf>
    <xf numFmtId="3" fontId="20" fillId="0" borderId="0" xfId="0" applyNumberFormat="1" applyFont="1" applyFill="1" applyBorder="1" applyAlignment="1" applyProtection="1">
      <alignment horizontal="right" vertical="center"/>
    </xf>
    <xf numFmtId="0" fontId="4" fillId="0" borderId="1" xfId="9" applyFont="1" applyFill="1" applyBorder="1" applyAlignment="1">
      <alignment horizontal="center" vertical="center"/>
    </xf>
    <xf numFmtId="187" fontId="25" fillId="0" borderId="1" xfId="68" applyNumberFormat="1" applyFont="1" applyFill="1" applyBorder="1">
      <alignment vertical="center"/>
    </xf>
    <xf numFmtId="0" fontId="4" fillId="0" borderId="1" xfId="9" applyFont="1" applyFill="1" applyBorder="1" applyAlignment="1">
      <alignment horizontal="left" vertical="center"/>
    </xf>
    <xf numFmtId="177" fontId="25" fillId="0" borderId="1" xfId="4" applyNumberFormat="1" applyFont="1" applyFill="1" applyBorder="1" applyAlignment="1">
      <alignment horizontal="right" vertical="center"/>
    </xf>
    <xf numFmtId="187" fontId="18" fillId="0" borderId="1" xfId="68" applyNumberFormat="1" applyFont="1" applyFill="1" applyBorder="1" applyAlignment="1">
      <alignment horizontal="right" vertical="center"/>
    </xf>
    <xf numFmtId="0" fontId="20" fillId="0" borderId="1" xfId="0" applyFont="1" applyFill="1" applyBorder="1" applyAlignment="1">
      <alignment horizontal="left" vertical="center"/>
    </xf>
    <xf numFmtId="187" fontId="18" fillId="0" borderId="1" xfId="68" applyNumberFormat="1" applyFont="1" applyFill="1" applyBorder="1" applyAlignment="1">
      <alignment vertical="center"/>
    </xf>
    <xf numFmtId="187" fontId="22" fillId="0" borderId="1" xfId="68" applyNumberFormat="1" applyFont="1" applyFill="1" applyBorder="1" applyAlignment="1">
      <alignment horizontal="right" vertical="center"/>
    </xf>
    <xf numFmtId="0" fontId="11" fillId="0" borderId="1" xfId="9" applyFont="1" applyFill="1" applyBorder="1"/>
    <xf numFmtId="176" fontId="11" fillId="0" borderId="1" xfId="9" applyNumberFormat="1" applyFont="1" applyFill="1" applyBorder="1"/>
    <xf numFmtId="176" fontId="22" fillId="0" borderId="1" xfId="9" applyNumberFormat="1" applyFont="1" applyFill="1" applyBorder="1" applyAlignment="1">
      <alignment horizontal="right"/>
    </xf>
    <xf numFmtId="0" fontId="11" fillId="0" borderId="0" xfId="9" applyFont="1" applyFill="1" applyAlignment="1">
      <alignment vertical="center"/>
    </xf>
    <xf numFmtId="187" fontId="11" fillId="0" borderId="0" xfId="68" applyNumberFormat="1" applyFont="1" applyFill="1" applyAlignment="1"/>
    <xf numFmtId="179" fontId="11" fillId="0" borderId="0" xfId="9" applyNumberFormat="1" applyFont="1" applyFill="1" applyAlignment="1">
      <alignment vertical="center"/>
    </xf>
    <xf numFmtId="176" fontId="11" fillId="0" borderId="0" xfId="9" applyNumberFormat="1" applyFont="1" applyFill="1"/>
    <xf numFmtId="0" fontId="20" fillId="0" borderId="1" xfId="29" applyFont="1" applyFill="1" applyBorder="1">
      <alignment vertical="center"/>
    </xf>
    <xf numFmtId="0" fontId="11" fillId="0" borderId="0" xfId="62" applyFont="1" applyFill="1">
      <alignment vertical="center"/>
    </xf>
    <xf numFmtId="0" fontId="4" fillId="2" borderId="2" xfId="63" applyFont="1" applyFill="1" applyBorder="1" applyAlignment="1">
      <alignment vertical="center"/>
    </xf>
    <xf numFmtId="0" fontId="38" fillId="2" borderId="1" xfId="63" applyFont="1" applyFill="1" applyBorder="1" applyAlignment="1">
      <alignment horizontal="left" vertical="center"/>
    </xf>
    <xf numFmtId="0" fontId="11" fillId="0" borderId="1" xfId="62" applyFont="1" applyFill="1" applyBorder="1" applyAlignment="1">
      <alignment horizontal="center" vertical="center"/>
    </xf>
    <xf numFmtId="182" fontId="12" fillId="0" borderId="1" xfId="62" applyNumberFormat="1" applyFont="1" applyFill="1" applyBorder="1" applyAlignment="1">
      <alignment horizontal="center" vertical="center"/>
    </xf>
    <xf numFmtId="0" fontId="4" fillId="0" borderId="1" xfId="63" applyFont="1" applyFill="1" applyBorder="1" applyAlignment="1">
      <alignment horizontal="left" vertical="center"/>
    </xf>
    <xf numFmtId="0" fontId="11" fillId="0" borderId="0" xfId="62" applyFont="1" applyFill="1" applyAlignment="1">
      <alignment vertical="center"/>
    </xf>
    <xf numFmtId="0" fontId="11" fillId="2" borderId="0" xfId="62" applyFont="1" applyFill="1">
      <alignment vertical="center"/>
    </xf>
    <xf numFmtId="0" fontId="4" fillId="2" borderId="0" xfId="63" applyFont="1" applyFill="1" applyBorder="1" applyAlignment="1">
      <alignment horizontal="center" vertical="center"/>
    </xf>
    <xf numFmtId="0" fontId="4" fillId="2" borderId="1" xfId="63" applyFont="1" applyFill="1" applyBorder="1" applyAlignment="1">
      <alignment horizontal="center" vertical="center"/>
    </xf>
    <xf numFmtId="0" fontId="4" fillId="2" borderId="1" xfId="63" applyFont="1" applyFill="1" applyBorder="1" applyAlignment="1">
      <alignment horizontal="left" vertical="center"/>
    </xf>
    <xf numFmtId="0" fontId="12" fillId="2" borderId="1" xfId="62" applyFont="1" applyFill="1" applyBorder="1" applyAlignment="1">
      <alignment horizontal="center" vertical="center"/>
    </xf>
    <xf numFmtId="0" fontId="49" fillId="2" borderId="1" xfId="62" applyFont="1" applyFill="1" applyBorder="1" applyAlignment="1">
      <alignment horizontal="center" vertical="center"/>
    </xf>
    <xf numFmtId="0" fontId="48" fillId="2" borderId="1" xfId="63" applyFont="1" applyFill="1" applyBorder="1" applyAlignment="1">
      <alignment horizontal="left" vertical="center"/>
    </xf>
    <xf numFmtId="0" fontId="22" fillId="2" borderId="0" xfId="62" applyFont="1" applyFill="1">
      <alignment vertical="center"/>
    </xf>
    <xf numFmtId="0" fontId="11" fillId="2" borderId="0" xfId="62" applyFont="1" applyFill="1" applyAlignment="1">
      <alignment vertical="center"/>
    </xf>
    <xf numFmtId="178" fontId="18" fillId="2" borderId="1" xfId="4" applyNumberFormat="1" applyFont="1" applyFill="1" applyBorder="1" applyAlignment="1">
      <alignment horizontal="right" vertical="center"/>
    </xf>
    <xf numFmtId="43" fontId="18" fillId="0" borderId="1" xfId="4" applyNumberFormat="1" applyFont="1" applyFill="1" applyBorder="1" applyAlignment="1">
      <alignment vertical="center" shrinkToFit="1"/>
    </xf>
    <xf numFmtId="178" fontId="57" fillId="0" borderId="1" xfId="27" applyNumberFormat="1" applyFont="1" applyFill="1" applyBorder="1">
      <alignment vertical="center"/>
    </xf>
    <xf numFmtId="0" fontId="18" fillId="0" borderId="16" xfId="27" applyFont="1" applyFill="1" applyBorder="1" applyAlignment="1">
      <alignment horizontal="left" vertical="center" indent="1"/>
    </xf>
    <xf numFmtId="186" fontId="80" fillId="2" borderId="1" xfId="30" applyNumberFormat="1" applyFont="1" applyFill="1" applyBorder="1" applyAlignment="1">
      <alignment horizontal="right" vertical="center"/>
    </xf>
    <xf numFmtId="0" fontId="86" fillId="12" borderId="16" xfId="31" applyFont="1" applyFill="1" applyBorder="1" applyAlignment="1">
      <alignment vertical="center"/>
    </xf>
    <xf numFmtId="186" fontId="86" fillId="12" borderId="16" xfId="30" applyNumberFormat="1" applyFont="1" applyFill="1" applyBorder="1">
      <alignment vertical="center"/>
    </xf>
    <xf numFmtId="0" fontId="87" fillId="12" borderId="0" xfId="17" applyFont="1" applyFill="1" applyAlignment="1">
      <alignment vertical="center"/>
    </xf>
    <xf numFmtId="181" fontId="17" fillId="2" borderId="0" xfId="68" applyNumberFormat="1" applyFont="1" applyFill="1" applyAlignment="1">
      <alignment horizontal="center" vertical="center"/>
    </xf>
    <xf numFmtId="181" fontId="24" fillId="2" borderId="1" xfId="68" applyNumberFormat="1" applyFont="1" applyFill="1" applyBorder="1" applyAlignment="1">
      <alignment horizontal="right" vertical="center"/>
    </xf>
    <xf numFmtId="181" fontId="22" fillId="2" borderId="1" xfId="68" applyNumberFormat="1" applyFont="1" applyFill="1" applyBorder="1" applyAlignment="1">
      <alignment horizontal="right" vertical="center"/>
    </xf>
    <xf numFmtId="181" fontId="11" fillId="2" borderId="1" xfId="68" applyNumberFormat="1" applyFont="1" applyFill="1" applyBorder="1" applyAlignment="1">
      <alignment horizontal="center" vertical="center"/>
    </xf>
    <xf numFmtId="181" fontId="9" fillId="2" borderId="0" xfId="68" applyNumberFormat="1" applyFont="1" applyFill="1" applyAlignment="1">
      <alignment horizontal="center" vertical="center"/>
    </xf>
    <xf numFmtId="181" fontId="9" fillId="0" borderId="0" xfId="29" applyNumberFormat="1" applyFill="1">
      <alignment vertical="center"/>
    </xf>
    <xf numFmtId="0" fontId="89" fillId="13" borderId="21" xfId="0" applyFont="1" applyFill="1" applyBorder="1" applyAlignment="1">
      <alignment horizontal="right" vertical="center" wrapText="1"/>
    </xf>
    <xf numFmtId="0" fontId="90" fillId="13" borderId="21" xfId="0" applyFont="1" applyFill="1" applyBorder="1" applyAlignment="1">
      <alignment horizontal="right" vertical="center" wrapText="1"/>
    </xf>
    <xf numFmtId="0" fontId="91" fillId="0" borderId="0" xfId="29" applyFont="1" applyFill="1">
      <alignment vertical="center"/>
    </xf>
    <xf numFmtId="186" fontId="92" fillId="0" borderId="1" xfId="30" applyNumberFormat="1" applyFont="1" applyFill="1" applyBorder="1">
      <alignment vertical="center"/>
    </xf>
    <xf numFmtId="186" fontId="93" fillId="0" borderId="1" xfId="30" applyNumberFormat="1" applyFont="1" applyFill="1" applyBorder="1" applyAlignment="1">
      <alignment horizontal="right" vertical="center"/>
    </xf>
    <xf numFmtId="186" fontId="91" fillId="0" borderId="0" xfId="30" applyNumberFormat="1" applyFont="1" applyFill="1">
      <alignment vertical="center"/>
    </xf>
    <xf numFmtId="10" fontId="9" fillId="0" borderId="0" xfId="29" applyNumberFormat="1" applyFill="1">
      <alignment vertical="center"/>
    </xf>
    <xf numFmtId="43" fontId="9" fillId="0" borderId="0" xfId="29" applyNumberFormat="1" applyFill="1">
      <alignment vertical="center"/>
    </xf>
    <xf numFmtId="186" fontId="30" fillId="0" borderId="1" xfId="29" applyNumberFormat="1" applyFont="1" applyFill="1" applyBorder="1" applyAlignment="1">
      <alignment horizontal="right" vertical="center"/>
    </xf>
    <xf numFmtId="0" fontId="88" fillId="13" borderId="21" xfId="0" applyFont="1" applyFill="1" applyBorder="1" applyAlignment="1">
      <alignment vertical="center" wrapText="1"/>
    </xf>
    <xf numFmtId="177" fontId="94" fillId="0" borderId="0" xfId="68" applyNumberFormat="1" applyFont="1" applyFill="1" applyAlignment="1">
      <alignment horizontal="center" vertical="center"/>
    </xf>
    <xf numFmtId="177" fontId="95" fillId="0" borderId="1" xfId="68" applyNumberFormat="1" applyFont="1" applyFill="1" applyBorder="1" applyAlignment="1" applyProtection="1">
      <alignment horizontal="center" vertical="center" wrapText="1"/>
      <protection locked="0"/>
    </xf>
    <xf numFmtId="186" fontId="96" fillId="0" borderId="1" xfId="30" applyNumberFormat="1" applyFont="1" applyFill="1" applyBorder="1">
      <alignment vertical="center"/>
    </xf>
    <xf numFmtId="177" fontId="97" fillId="0" borderId="1" xfId="68" applyNumberFormat="1" applyFont="1" applyFill="1" applyBorder="1" applyAlignment="1">
      <alignment horizontal="right" vertical="center"/>
    </xf>
    <xf numFmtId="186" fontId="97" fillId="0" borderId="1" xfId="30" applyNumberFormat="1" applyFont="1" applyFill="1" applyBorder="1" applyAlignment="1">
      <alignment horizontal="right" vertical="center"/>
    </xf>
    <xf numFmtId="177" fontId="98" fillId="0" borderId="1" xfId="68" applyNumberFormat="1" applyFont="1" applyFill="1" applyBorder="1">
      <alignment vertical="center"/>
    </xf>
    <xf numFmtId="177" fontId="98" fillId="0" borderId="1" xfId="4" applyNumberFormat="1" applyFont="1" applyFill="1" applyBorder="1" applyAlignment="1">
      <alignment horizontal="right" vertical="center"/>
    </xf>
    <xf numFmtId="177" fontId="96" fillId="0" borderId="1" xfId="68" applyNumberFormat="1" applyFont="1" applyFill="1" applyBorder="1" applyAlignment="1">
      <alignment horizontal="right" vertical="center"/>
    </xf>
    <xf numFmtId="177" fontId="97" fillId="0" borderId="1" xfId="68" applyNumberFormat="1" applyFont="1" applyFill="1" applyBorder="1">
      <alignment vertical="center"/>
    </xf>
    <xf numFmtId="177" fontId="98" fillId="0" borderId="0" xfId="68" applyNumberFormat="1" applyFont="1" applyFill="1">
      <alignment vertical="center"/>
    </xf>
    <xf numFmtId="181" fontId="41" fillId="0" borderId="0" xfId="4" applyNumberFormat="1" applyFont="1" applyFill="1" applyAlignment="1">
      <alignment vertical="center"/>
    </xf>
    <xf numFmtId="181" fontId="54" fillId="3" borderId="0" xfId="31" quotePrefix="1" applyNumberFormat="1" applyFont="1" applyFill="1" applyAlignment="1" applyProtection="1">
      <alignment horizontal="center" vertical="center"/>
    </xf>
    <xf numFmtId="181" fontId="24" fillId="3" borderId="0" xfId="31" applyNumberFormat="1" applyFont="1" applyFill="1" applyBorder="1" applyAlignment="1" applyProtection="1">
      <alignment horizontal="right" vertical="center"/>
    </xf>
    <xf numFmtId="181" fontId="53" fillId="2" borderId="0" xfId="31" applyNumberFormat="1" applyFont="1" applyFill="1" applyBorder="1" applyAlignment="1">
      <alignment horizontal="center" vertical="center" wrapText="1"/>
    </xf>
    <xf numFmtId="181" fontId="22" fillId="2" borderId="1" xfId="31" applyNumberFormat="1" applyFont="1" applyFill="1" applyBorder="1" applyAlignment="1" applyProtection="1">
      <alignment horizontal="right" vertical="center"/>
    </xf>
    <xf numFmtId="181" fontId="22" fillId="2" borderId="0" xfId="31" applyNumberFormat="1" applyFont="1" applyFill="1" applyBorder="1" applyAlignment="1" applyProtection="1">
      <alignment horizontal="right" vertical="center"/>
    </xf>
    <xf numFmtId="181" fontId="23" fillId="2" borderId="0" xfId="31" applyNumberFormat="1" applyFont="1" applyFill="1" applyBorder="1" applyAlignment="1" applyProtection="1">
      <alignment horizontal="right" vertical="center"/>
    </xf>
    <xf numFmtId="181" fontId="51" fillId="0" borderId="0" xfId="31" applyNumberFormat="1" applyFont="1" applyAlignment="1">
      <alignment vertical="center"/>
    </xf>
    <xf numFmtId="181" fontId="51" fillId="0" borderId="0" xfId="10" applyNumberFormat="1" applyFont="1" applyAlignment="1">
      <alignment vertical="center"/>
    </xf>
    <xf numFmtId="178" fontId="8" fillId="0" borderId="0" xfId="30" applyNumberFormat="1" applyFont="1" applyFill="1" applyAlignment="1">
      <alignment horizontal="center" vertical="center"/>
    </xf>
    <xf numFmtId="178" fontId="4" fillId="0" borderId="1" xfId="30" applyNumberFormat="1" applyFont="1" applyFill="1" applyBorder="1" applyAlignment="1" applyProtection="1">
      <alignment horizontal="center" vertical="center" wrapText="1"/>
      <protection locked="0"/>
    </xf>
    <xf numFmtId="178" fontId="32" fillId="0" borderId="1" xfId="30" applyNumberFormat="1" applyFont="1" applyFill="1" applyBorder="1">
      <alignment vertical="center"/>
    </xf>
    <xf numFmtId="178" fontId="30" fillId="0" borderId="1" xfId="30" applyNumberFormat="1" applyFont="1" applyFill="1" applyBorder="1" applyAlignment="1">
      <alignment horizontal="right" vertical="center"/>
    </xf>
    <xf numFmtId="178" fontId="18" fillId="0" borderId="1" xfId="30" applyNumberFormat="1" applyFont="1" applyFill="1" applyBorder="1" applyAlignment="1">
      <alignment vertical="center"/>
    </xf>
    <xf numFmtId="178" fontId="18" fillId="0" borderId="1" xfId="30" applyNumberFormat="1" applyFont="1" applyFill="1" applyBorder="1" applyAlignment="1">
      <alignment horizontal="right" vertical="center"/>
    </xf>
    <xf numFmtId="178" fontId="18" fillId="0" borderId="1" xfId="30" applyNumberFormat="1" applyFont="1" applyFill="1" applyBorder="1">
      <alignment vertical="center"/>
    </xf>
    <xf numFmtId="178" fontId="9" fillId="0" borderId="1" xfId="30" applyNumberFormat="1" applyFont="1" applyFill="1" applyBorder="1">
      <alignment vertical="center"/>
    </xf>
    <xf numFmtId="178" fontId="9" fillId="0" borderId="0" xfId="30" applyNumberFormat="1" applyFont="1" applyFill="1">
      <alignment vertical="center"/>
    </xf>
    <xf numFmtId="178" fontId="30" fillId="0" borderId="1" xfId="30" applyNumberFormat="1" applyFont="1" applyFill="1" applyBorder="1">
      <alignment vertical="center"/>
    </xf>
    <xf numFmtId="178" fontId="9" fillId="2" borderId="1" xfId="4" applyNumberFormat="1" applyFill="1" applyBorder="1">
      <alignment vertical="center"/>
    </xf>
    <xf numFmtId="178" fontId="30" fillId="2" borderId="1" xfId="29" applyNumberFormat="1" applyFont="1" applyFill="1" applyBorder="1">
      <alignment vertical="center"/>
    </xf>
    <xf numFmtId="0" fontId="57" fillId="0" borderId="1" xfId="27" applyNumberFormat="1" applyFont="1" applyFill="1" applyBorder="1">
      <alignment vertical="center"/>
    </xf>
    <xf numFmtId="181" fontId="4" fillId="0" borderId="1" xfId="68" applyNumberFormat="1" applyFont="1" applyFill="1" applyBorder="1" applyAlignment="1" applyProtection="1">
      <alignment horizontal="center" vertical="center" wrapText="1"/>
      <protection locked="0"/>
    </xf>
    <xf numFmtId="181" fontId="9" fillId="2" borderId="3" xfId="68" applyNumberFormat="1" applyFont="1" applyFill="1" applyBorder="1" applyAlignment="1">
      <alignment horizontal="center" vertical="center"/>
    </xf>
    <xf numFmtId="178" fontId="18" fillId="12" borderId="1" xfId="30" applyNumberFormat="1" applyFont="1" applyFill="1" applyBorder="1" applyAlignment="1">
      <alignment vertical="center"/>
    </xf>
    <xf numFmtId="178" fontId="30" fillId="12" borderId="1" xfId="30" applyNumberFormat="1" applyFont="1" applyFill="1" applyBorder="1" applyAlignment="1">
      <alignment horizontal="right" vertical="center"/>
    </xf>
    <xf numFmtId="178" fontId="18" fillId="12" borderId="1" xfId="30" applyNumberFormat="1" applyFont="1" applyFill="1" applyBorder="1">
      <alignment vertical="center"/>
    </xf>
    <xf numFmtId="185" fontId="54" fillId="3" borderId="0" xfId="31" quotePrefix="1" applyNumberFormat="1" applyFont="1" applyFill="1" applyAlignment="1" applyProtection="1">
      <alignment horizontal="center" vertical="center"/>
    </xf>
    <xf numFmtId="185" fontId="28" fillId="0" borderId="4" xfId="31" applyNumberFormat="1" applyFont="1" applyBorder="1" applyAlignment="1">
      <alignment horizontal="left" vertical="center" wrapText="1"/>
    </xf>
    <xf numFmtId="185" fontId="28" fillId="0" borderId="4" xfId="31" applyNumberFormat="1" applyFont="1" applyBorder="1" applyAlignment="1">
      <alignment horizontal="left" vertical="center"/>
    </xf>
    <xf numFmtId="0" fontId="42" fillId="0" borderId="0" xfId="4" applyFont="1" applyFill="1" applyAlignment="1">
      <alignment horizontal="center" vertical="center"/>
    </xf>
    <xf numFmtId="0" fontId="41" fillId="0" borderId="0" xfId="4" applyFont="1" applyFill="1" applyAlignment="1">
      <alignment horizontal="left" vertical="center"/>
    </xf>
    <xf numFmtId="0" fontId="28" fillId="0" borderId="4" xfId="4" applyFont="1" applyFill="1" applyBorder="1" applyAlignment="1">
      <alignment horizontal="left" vertical="center" wrapText="1"/>
    </xf>
    <xf numFmtId="0" fontId="28" fillId="0" borderId="20" xfId="4" applyFont="1" applyFill="1" applyBorder="1" applyAlignment="1">
      <alignment horizontal="left" vertical="center" wrapText="1"/>
    </xf>
    <xf numFmtId="0" fontId="40" fillId="0" borderId="0" xfId="4" applyFont="1" applyFill="1" applyAlignment="1">
      <alignment horizontal="center" vertical="center"/>
    </xf>
    <xf numFmtId="0" fontId="9" fillId="0" borderId="2" xfId="4" applyFill="1" applyBorder="1" applyAlignment="1">
      <alignment horizontal="right" vertical="center"/>
    </xf>
    <xf numFmtId="0" fontId="9" fillId="0" borderId="4" xfId="4" applyFill="1" applyBorder="1" applyAlignment="1">
      <alignment vertical="center" wrapText="1"/>
    </xf>
    <xf numFmtId="0" fontId="28" fillId="2" borderId="4" xfId="4" applyFont="1" applyFill="1" applyBorder="1" applyAlignment="1">
      <alignment horizontal="left" vertical="center" wrapText="1"/>
    </xf>
    <xf numFmtId="0" fontId="18" fillId="0" borderId="16" xfId="4" applyFont="1" applyFill="1" applyBorder="1" applyAlignment="1">
      <alignment horizontal="center" vertical="center"/>
    </xf>
    <xf numFmtId="14" fontId="4" fillId="0" borderId="16" xfId="1" applyNumberFormat="1" applyFont="1" applyFill="1" applyBorder="1" applyAlignment="1" applyProtection="1">
      <alignment horizontal="center" vertical="center"/>
      <protection locked="0"/>
    </xf>
    <xf numFmtId="0" fontId="38" fillId="0" borderId="16" xfId="4" applyFont="1" applyFill="1" applyBorder="1" applyAlignment="1">
      <alignment horizontal="left" vertical="center"/>
    </xf>
    <xf numFmtId="0" fontId="28" fillId="0" borderId="0" xfId="4" applyFont="1" applyFill="1" applyBorder="1" applyAlignment="1">
      <alignment horizontal="center" vertical="center"/>
    </xf>
    <xf numFmtId="176" fontId="38" fillId="0" borderId="16" xfId="1" applyNumberFormat="1" applyFont="1" applyFill="1" applyBorder="1" applyAlignment="1" applyProtection="1">
      <alignment horizontal="center" vertical="center" wrapText="1"/>
      <protection locked="0"/>
    </xf>
    <xf numFmtId="0" fontId="9" fillId="0" borderId="2" xfId="4" applyFill="1" applyBorder="1" applyAlignment="1">
      <alignment horizontal="center" vertical="center"/>
    </xf>
    <xf numFmtId="0" fontId="9" fillId="0" borderId="0" xfId="4" applyFill="1" applyAlignment="1">
      <alignment horizontal="left" vertical="center" wrapText="1"/>
    </xf>
    <xf numFmtId="0" fontId="76" fillId="0" borderId="0" xfId="4" applyFont="1" applyFill="1" applyAlignment="1">
      <alignment horizontal="left" vertical="center"/>
    </xf>
    <xf numFmtId="0" fontId="44" fillId="0" borderId="0" xfId="4" applyFont="1" applyFill="1" applyAlignment="1">
      <alignment horizontal="center" vertical="center"/>
    </xf>
    <xf numFmtId="0" fontId="28" fillId="0" borderId="0" xfId="4" applyFont="1" applyFill="1" applyAlignment="1">
      <alignment horizontal="left" vertical="center" wrapText="1"/>
    </xf>
    <xf numFmtId="0" fontId="9" fillId="0" borderId="4" xfId="27" applyFill="1" applyBorder="1" applyAlignment="1">
      <alignment horizontal="left" vertical="center" wrapText="1"/>
    </xf>
    <xf numFmtId="0" fontId="9" fillId="2" borderId="2" xfId="4" applyFill="1" applyBorder="1" applyAlignment="1">
      <alignment horizontal="center" vertical="center"/>
    </xf>
    <xf numFmtId="0" fontId="9" fillId="2" borderId="0" xfId="24" applyFill="1" applyAlignment="1">
      <alignment horizontal="left" vertical="center" wrapText="1"/>
    </xf>
    <xf numFmtId="0" fontId="18" fillId="2" borderId="2" xfId="24" applyFont="1" applyFill="1" applyBorder="1" applyAlignment="1">
      <alignment horizontal="right" vertical="center"/>
    </xf>
    <xf numFmtId="0" fontId="41" fillId="2" borderId="0" xfId="4" applyFont="1" applyFill="1" applyAlignment="1">
      <alignment horizontal="left" vertical="center"/>
    </xf>
    <xf numFmtId="0" fontId="40" fillId="2" borderId="0" xfId="4" applyFont="1" applyFill="1" applyAlignment="1">
      <alignment horizontal="center" vertical="center"/>
    </xf>
    <xf numFmtId="178" fontId="4" fillId="2" borderId="0" xfId="8" applyNumberFormat="1" applyFont="1" applyFill="1" applyBorder="1" applyAlignment="1">
      <alignment horizontal="center" vertical="center"/>
    </xf>
    <xf numFmtId="0" fontId="4" fillId="2" borderId="0" xfId="8" applyFont="1" applyFill="1" applyBorder="1" applyAlignment="1">
      <alignment horizontal="center" vertical="center"/>
    </xf>
    <xf numFmtId="0" fontId="9" fillId="2" borderId="0" xfId="24" applyFont="1" applyFill="1" applyAlignment="1">
      <alignment horizontal="left" vertical="center" wrapText="1"/>
    </xf>
    <xf numFmtId="178" fontId="4" fillId="2" borderId="0" xfId="63" applyNumberFormat="1" applyFont="1" applyFill="1" applyBorder="1" applyAlignment="1">
      <alignment horizontal="center" vertical="center"/>
    </xf>
    <xf numFmtId="0" fontId="4" fillId="2" borderId="0" xfId="63" applyFont="1" applyFill="1" applyBorder="1" applyAlignment="1">
      <alignment horizontal="center" vertical="center"/>
    </xf>
    <xf numFmtId="0" fontId="9" fillId="0" borderId="20" xfId="27" applyFill="1" applyBorder="1" applyAlignment="1">
      <alignment horizontal="left" vertical="center" wrapText="1"/>
    </xf>
    <xf numFmtId="0" fontId="9" fillId="0" borderId="4" xfId="29" applyFont="1" applyFill="1" applyBorder="1" applyAlignment="1">
      <alignment horizontal="left" vertical="center" wrapText="1"/>
    </xf>
    <xf numFmtId="0" fontId="9" fillId="0" borderId="20" xfId="29" applyFont="1" applyFill="1" applyBorder="1" applyAlignment="1">
      <alignment horizontal="left" vertical="center" wrapText="1"/>
    </xf>
    <xf numFmtId="0" fontId="29" fillId="0" borderId="2" xfId="17" applyFill="1" applyBorder="1" applyAlignment="1">
      <alignment horizontal="right" vertical="center"/>
    </xf>
    <xf numFmtId="0" fontId="20" fillId="0" borderId="4" xfId="17" applyFont="1" applyFill="1" applyBorder="1" applyAlignment="1">
      <alignment horizontal="left" vertical="center" wrapText="1"/>
    </xf>
    <xf numFmtId="0" fontId="20" fillId="0" borderId="0" xfId="29" applyFont="1" applyFill="1" applyAlignment="1">
      <alignment horizontal="left" vertical="center" wrapText="1"/>
    </xf>
    <xf numFmtId="0" fontId="0" fillId="0" borderId="0" xfId="29" applyFont="1" applyFill="1" applyAlignment="1">
      <alignment horizontal="left" vertical="center" wrapText="1"/>
    </xf>
    <xf numFmtId="0" fontId="4" fillId="0" borderId="1" xfId="29" applyFont="1" applyFill="1" applyBorder="1" applyAlignment="1">
      <alignment horizontal="center" vertical="center" wrapText="1"/>
    </xf>
    <xf numFmtId="186" fontId="4" fillId="0" borderId="1" xfId="30" applyNumberFormat="1" applyFont="1" applyFill="1" applyBorder="1" applyAlignment="1">
      <alignment horizontal="center" vertical="center" wrapText="1"/>
    </xf>
    <xf numFmtId="0" fontId="9" fillId="0" borderId="2" xfId="29" applyFill="1" applyBorder="1" applyAlignment="1">
      <alignment horizontal="center" vertical="center"/>
    </xf>
    <xf numFmtId="0" fontId="6" fillId="0" borderId="0" xfId="29" applyFont="1" applyFill="1" applyBorder="1" applyAlignment="1">
      <alignment horizontal="center" vertical="center"/>
    </xf>
    <xf numFmtId="0" fontId="6" fillId="0" borderId="0" xfId="0" applyFont="1" applyFill="1" applyBorder="1" applyAlignment="1">
      <alignment horizontal="center" vertical="center"/>
    </xf>
    <xf numFmtId="0" fontId="9" fillId="2" borderId="0" xfId="29" applyFont="1" applyFill="1" applyAlignment="1">
      <alignment horizontal="left" vertical="center" wrapText="1"/>
    </xf>
    <xf numFmtId="14" fontId="4" fillId="0" borderId="1" xfId="1" applyNumberFormat="1" applyFont="1" applyFill="1" applyBorder="1" applyAlignment="1" applyProtection="1">
      <alignment horizontal="center" vertical="center"/>
      <protection locked="0"/>
    </xf>
    <xf numFmtId="176" fontId="38" fillId="0" borderId="1" xfId="1" applyNumberFormat="1" applyFont="1" applyFill="1" applyBorder="1" applyAlignment="1" applyProtection="1">
      <alignment horizontal="center" vertical="center" wrapText="1"/>
      <protection locked="0"/>
    </xf>
    <xf numFmtId="0" fontId="9" fillId="2" borderId="4" xfId="27" applyFill="1" applyBorder="1" applyAlignment="1">
      <alignment horizontal="left" vertical="center" wrapText="1"/>
    </xf>
    <xf numFmtId="0" fontId="9" fillId="0" borderId="0" xfId="27" applyFill="1" applyAlignment="1">
      <alignment horizontal="left" vertical="center" wrapText="1"/>
    </xf>
    <xf numFmtId="0" fontId="9" fillId="2" borderId="0" xfId="27" applyFill="1" applyAlignment="1">
      <alignment horizontal="left" vertical="center" wrapText="1"/>
    </xf>
    <xf numFmtId="177" fontId="41" fillId="0" borderId="0" xfId="4" applyNumberFormat="1" applyFont="1" applyFill="1" applyAlignment="1">
      <alignment vertical="center"/>
    </xf>
    <xf numFmtId="177" fontId="24" fillId="3" borderId="0" xfId="31" applyNumberFormat="1" applyFont="1" applyFill="1" applyBorder="1" applyAlignment="1" applyProtection="1">
      <alignment horizontal="right" vertical="center"/>
    </xf>
    <xf numFmtId="177" fontId="53" fillId="2" borderId="1" xfId="31" applyNumberFormat="1" applyFont="1" applyFill="1" applyBorder="1" applyAlignment="1">
      <alignment horizontal="center" vertical="center" wrapText="1"/>
    </xf>
    <xf numFmtId="177" fontId="22" fillId="2" borderId="1" xfId="31" applyNumberFormat="1" applyFont="1" applyFill="1" applyBorder="1" applyAlignment="1" applyProtection="1">
      <alignment horizontal="right" vertical="center"/>
    </xf>
    <xf numFmtId="177" fontId="23" fillId="2" borderId="1" xfId="31" applyNumberFormat="1" applyFont="1" applyFill="1" applyBorder="1" applyAlignment="1" applyProtection="1">
      <alignment horizontal="right" vertical="center"/>
    </xf>
    <xf numFmtId="177" fontId="51" fillId="0" borderId="0" xfId="31" applyNumberFormat="1" applyFont="1" applyAlignment="1">
      <alignment vertical="center"/>
    </xf>
    <xf numFmtId="177" fontId="51" fillId="0" borderId="0" xfId="10" applyNumberFormat="1" applyFont="1" applyAlignment="1">
      <alignment vertical="center"/>
    </xf>
    <xf numFmtId="177" fontId="24" fillId="2" borderId="0" xfId="31" applyNumberFormat="1" applyFont="1" applyFill="1" applyBorder="1" applyAlignment="1" applyProtection="1">
      <alignment horizontal="right" vertical="center"/>
    </xf>
    <xf numFmtId="177" fontId="51" fillId="2" borderId="0" xfId="31" applyNumberFormat="1" applyFont="1" applyFill="1" applyAlignment="1">
      <alignment vertical="center"/>
    </xf>
    <xf numFmtId="177" fontId="79" fillId="0" borderId="0" xfId="68" applyNumberFormat="1" applyFont="1" applyFill="1" applyAlignment="1">
      <alignment horizontal="center" vertical="center"/>
    </xf>
    <xf numFmtId="177" fontId="4" fillId="0" borderId="1" xfId="68" applyNumberFormat="1" applyFont="1" applyFill="1" applyBorder="1" applyAlignment="1" applyProtection="1">
      <alignment horizontal="center" vertical="center" wrapText="1"/>
      <protection locked="0"/>
    </xf>
    <xf numFmtId="177" fontId="81" fillId="0" borderId="1" xfId="68" applyNumberFormat="1" applyFont="1" applyFill="1" applyBorder="1" applyAlignment="1">
      <alignment horizontal="right" vertical="center"/>
    </xf>
    <xf numFmtId="177" fontId="30" fillId="0" borderId="1" xfId="68" applyNumberFormat="1" applyFont="1" applyFill="1" applyBorder="1" applyAlignment="1">
      <alignment horizontal="right" vertical="center"/>
    </xf>
    <xf numFmtId="177" fontId="18" fillId="0" borderId="1" xfId="68" applyNumberFormat="1" applyFont="1" applyFill="1" applyBorder="1">
      <alignment vertical="center"/>
    </xf>
    <xf numFmtId="177" fontId="9" fillId="0" borderId="1" xfId="68" applyNumberFormat="1" applyFont="1" applyFill="1" applyBorder="1">
      <alignment vertical="center"/>
    </xf>
    <xf numFmtId="177" fontId="32" fillId="0" borderId="1" xfId="68" applyNumberFormat="1" applyFont="1" applyFill="1" applyBorder="1" applyAlignment="1">
      <alignment horizontal="right" vertical="center"/>
    </xf>
    <xf numFmtId="177" fontId="30" fillId="0" borderId="1" xfId="68" applyNumberFormat="1" applyFont="1" applyFill="1" applyBorder="1">
      <alignment vertical="center"/>
    </xf>
    <xf numFmtId="177" fontId="9" fillId="0" borderId="0" xfId="68" applyNumberFormat="1" applyFont="1" applyFill="1">
      <alignment vertical="center"/>
    </xf>
    <xf numFmtId="177" fontId="30" fillId="0" borderId="1" xfId="29" applyNumberFormat="1" applyFont="1" applyFill="1" applyBorder="1" applyAlignment="1">
      <alignment horizontal="right" vertical="center"/>
    </xf>
    <xf numFmtId="177" fontId="32" fillId="0" borderId="1" xfId="29" applyNumberFormat="1" applyFont="1" applyFill="1" applyBorder="1" applyAlignment="1">
      <alignment horizontal="right" vertical="center"/>
    </xf>
    <xf numFmtId="177" fontId="9" fillId="0" borderId="1" xfId="29" applyNumberFormat="1" applyFill="1" applyBorder="1">
      <alignment vertical="center"/>
    </xf>
    <xf numFmtId="177" fontId="30" fillId="0" borderId="1" xfId="29" applyNumberFormat="1" applyFont="1" applyFill="1" applyBorder="1">
      <alignment vertical="center"/>
    </xf>
    <xf numFmtId="177" fontId="9" fillId="0" borderId="0" xfId="29" applyNumberFormat="1" applyFill="1">
      <alignment vertical="center"/>
    </xf>
  </cellXfs>
  <cellStyles count="69">
    <cellStyle name="百分比" xfId="68" builtinId="5"/>
    <cellStyle name="百分比 2" xfId="32"/>
    <cellStyle name="标题 1 2" xfId="45"/>
    <cellStyle name="标题 2 2" xfId="46"/>
    <cellStyle name="标题 3 2" xfId="47"/>
    <cellStyle name="标题 4 2" xfId="48"/>
    <cellStyle name="标题 5" xfId="44"/>
    <cellStyle name="差 2" xfId="49"/>
    <cellStyle name="常规" xfId="0" builtinId="0"/>
    <cellStyle name="常规 10" xfId="8"/>
    <cellStyle name="常规 10 2" xfId="63"/>
    <cellStyle name="常规 2" xfId="4"/>
    <cellStyle name="常规 2 2" xfId="14"/>
    <cellStyle name="常规 2 2 2" xfId="23"/>
    <cellStyle name="常规 2 2 3" xfId="24"/>
    <cellStyle name="常规 2 3" xfId="17"/>
    <cellStyle name="常规 2 3 2" xfId="29"/>
    <cellStyle name="常规 2 4" xfId="19"/>
    <cellStyle name="常规 2 5" xfId="28"/>
    <cellStyle name="常规 2 6" xfId="31"/>
    <cellStyle name="常规 2 6 2" xfId="33"/>
    <cellStyle name="常规 2 7" xfId="34"/>
    <cellStyle name="常规 2 8" xfId="61"/>
    <cellStyle name="常规 2 9" xfId="66"/>
    <cellStyle name="常规 3" xfId="9"/>
    <cellStyle name="常规 3 2" xfId="7"/>
    <cellStyle name="常规 3 2 2" xfId="62"/>
    <cellStyle name="常规 3 3" xfId="25"/>
    <cellStyle name="常规 3 4" xfId="27"/>
    <cellStyle name="常规 4" xfId="13"/>
    <cellStyle name="常规 4 2" xfId="18"/>
    <cellStyle name="常规 4 2 2" xfId="22"/>
    <cellStyle name="常规 4 2 3" xfId="64"/>
    <cellStyle name="常规 4 3" xfId="21"/>
    <cellStyle name="常规 46" xfId="43"/>
    <cellStyle name="常规 5" xfId="20"/>
    <cellStyle name="常规 6" xfId="35"/>
    <cellStyle name="常规 6 2" xfId="67"/>
    <cellStyle name="常规 7" xfId="65"/>
    <cellStyle name="常规 9" xfId="2"/>
    <cellStyle name="常规_2007人代会数据 2" xfId="1"/>
    <cellStyle name="好 2" xfId="50"/>
    <cellStyle name="汇总 2" xfId="51"/>
    <cellStyle name="计算 2" xfId="52"/>
    <cellStyle name="检查单元格 2" xfId="53"/>
    <cellStyle name="解释性文本 2" xfId="54"/>
    <cellStyle name="警告文本 2" xfId="55"/>
    <cellStyle name="链接单元格 2" xfId="56"/>
    <cellStyle name="千位分隔" xfId="30" builtinId="3"/>
    <cellStyle name="千位分隔 2" xfId="5"/>
    <cellStyle name="千位分隔 2 2" xfId="36"/>
    <cellStyle name="千位分隔 2 3" xfId="37"/>
    <cellStyle name="千位分隔 2 3 2 2 2" xfId="3"/>
    <cellStyle name="千位分隔 2 3 2 2 2 2" xfId="6"/>
    <cellStyle name="千位分隔 2 3 2 2 2 3" xfId="11"/>
    <cellStyle name="千位分隔 2 4 2" xfId="12"/>
    <cellStyle name="千位分隔[0] 2" xfId="10"/>
    <cellStyle name="千位分隔[0] 3" xfId="15"/>
    <cellStyle name="千位分隔[0] 3 2" xfId="26"/>
    <cellStyle name="千位分隔[0] 4" xfId="38"/>
    <cellStyle name="千位分隔[0] 5" xfId="39"/>
    <cellStyle name="千位分隔[0] 6" xfId="40"/>
    <cellStyle name="千位分隔[0] 6 2" xfId="41"/>
    <cellStyle name="千位分隔[0] 7" xfId="42"/>
    <cellStyle name="适中 2" xfId="57"/>
    <cellStyle name="输出 2" xfId="58"/>
    <cellStyle name="输入 2" xfId="59"/>
    <cellStyle name="样式 1" xfId="16"/>
    <cellStyle name="注释 2" xfId="60"/>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tabColor rgb="FF92D050"/>
    <pageSetUpPr autoPageBreaks="0"/>
  </sheetPr>
  <dimension ref="A1:I25"/>
  <sheetViews>
    <sheetView showZeros="0" workbookViewId="0">
      <selection activeCell="C24" sqref="C24"/>
    </sheetView>
  </sheetViews>
  <sheetFormatPr defaultRowHeight="20.45" customHeight="1"/>
  <cols>
    <col min="1" max="1" width="37.5" style="55" customWidth="1"/>
    <col min="2" max="2" width="23.375" style="245" customWidth="1"/>
    <col min="3" max="3" width="23.375" style="495" customWidth="1"/>
    <col min="4" max="4" width="0" style="56" hidden="1" customWidth="1"/>
    <col min="5" max="5" width="29.75" style="55" customWidth="1"/>
    <col min="6" max="16384" width="9" style="55"/>
  </cols>
  <sheetData>
    <row r="1" spans="1:9" s="33" customFormat="1" ht="27.75" customHeight="1">
      <c r="A1" s="58" t="s">
        <v>194</v>
      </c>
      <c r="B1" s="241"/>
      <c r="C1" s="487"/>
      <c r="D1" s="44"/>
      <c r="E1" s="44"/>
    </row>
    <row r="2" spans="1:9" s="56" customFormat="1" ht="24.75">
      <c r="A2" s="437" t="s">
        <v>1312</v>
      </c>
      <c r="B2" s="437"/>
      <c r="C2" s="437"/>
    </row>
    <row r="3" spans="1:9" s="56" customFormat="1" ht="23.25" customHeight="1">
      <c r="A3" s="55"/>
      <c r="B3" s="242"/>
      <c r="C3" s="494" t="s">
        <v>195</v>
      </c>
    </row>
    <row r="4" spans="1:9" s="56" customFormat="1" ht="23.25" customHeight="1">
      <c r="A4" s="62" t="s">
        <v>196</v>
      </c>
      <c r="B4" s="243" t="s">
        <v>197</v>
      </c>
      <c r="C4" s="489" t="s">
        <v>198</v>
      </c>
    </row>
    <row r="5" spans="1:9" s="56" customFormat="1" ht="23.25" customHeight="1">
      <c r="A5" s="60" t="s">
        <v>199</v>
      </c>
      <c r="B5" s="244">
        <f>SUM(B6,B20)</f>
        <v>89.031899999999993</v>
      </c>
      <c r="C5" s="491">
        <f>(B5-D5)/D5</f>
        <v>-0.55973053769625081</v>
      </c>
      <c r="D5" s="56">
        <v>202.221384</v>
      </c>
      <c r="H5" s="85"/>
    </row>
    <row r="6" spans="1:9" s="56" customFormat="1" ht="23.25" customHeight="1">
      <c r="A6" s="61" t="s">
        <v>200</v>
      </c>
      <c r="B6" s="244">
        <f>SUM(B7:B19)</f>
        <v>0</v>
      </c>
      <c r="C6" s="491"/>
      <c r="H6" s="85"/>
    </row>
    <row r="7" spans="1:9" s="56" customFormat="1" ht="23.25" customHeight="1">
      <c r="A7" s="63" t="s">
        <v>201</v>
      </c>
      <c r="B7" s="212"/>
      <c r="C7" s="490"/>
      <c r="H7" s="85"/>
      <c r="I7" s="86"/>
    </row>
    <row r="8" spans="1:9" s="56" customFormat="1" ht="23.25" customHeight="1">
      <c r="A8" s="63" t="s">
        <v>111</v>
      </c>
      <c r="B8" s="212"/>
      <c r="C8" s="490"/>
      <c r="H8" s="85"/>
    </row>
    <row r="9" spans="1:9" s="56" customFormat="1" ht="23.25" customHeight="1">
      <c r="A9" s="63" t="s">
        <v>112</v>
      </c>
      <c r="B9" s="212"/>
      <c r="C9" s="490"/>
      <c r="H9" s="85"/>
    </row>
    <row r="10" spans="1:9" s="56" customFormat="1" ht="23.25" customHeight="1">
      <c r="A10" s="63" t="s">
        <v>113</v>
      </c>
      <c r="B10" s="212"/>
      <c r="C10" s="490"/>
      <c r="H10" s="85"/>
    </row>
    <row r="11" spans="1:9" s="56" customFormat="1" ht="23.25" customHeight="1">
      <c r="A11" s="63" t="s">
        <v>114</v>
      </c>
      <c r="B11" s="212"/>
      <c r="C11" s="491"/>
      <c r="H11" s="85"/>
    </row>
    <row r="12" spans="1:9" s="56" customFormat="1" ht="23.25" customHeight="1">
      <c r="A12" s="63" t="s">
        <v>115</v>
      </c>
      <c r="B12" s="212"/>
      <c r="C12" s="490"/>
      <c r="H12" s="85"/>
    </row>
    <row r="13" spans="1:9" s="56" customFormat="1" ht="23.25" customHeight="1">
      <c r="A13" s="63" t="s">
        <v>116</v>
      </c>
      <c r="B13" s="212"/>
      <c r="C13" s="490"/>
      <c r="H13" s="85"/>
    </row>
    <row r="14" spans="1:9" s="56" customFormat="1" ht="23.25" customHeight="1">
      <c r="A14" s="63" t="s">
        <v>117</v>
      </c>
      <c r="B14" s="212"/>
      <c r="C14" s="490"/>
      <c r="H14" s="85"/>
    </row>
    <row r="15" spans="1:9" s="56" customFormat="1" ht="23.25" customHeight="1">
      <c r="A15" s="63" t="s">
        <v>118</v>
      </c>
      <c r="B15" s="212"/>
      <c r="C15" s="490"/>
      <c r="H15" s="85"/>
    </row>
    <row r="16" spans="1:9" s="56" customFormat="1" ht="23.25" customHeight="1">
      <c r="A16" s="63" t="s">
        <v>119</v>
      </c>
      <c r="B16" s="212"/>
      <c r="C16" s="490"/>
      <c r="H16" s="85"/>
    </row>
    <row r="17" spans="1:8" s="56" customFormat="1" ht="23.25" customHeight="1">
      <c r="A17" s="63" t="s">
        <v>202</v>
      </c>
      <c r="B17" s="212"/>
      <c r="C17" s="490"/>
      <c r="H17" s="85"/>
    </row>
    <row r="18" spans="1:8" s="56" customFormat="1" ht="23.25" customHeight="1">
      <c r="A18" s="63" t="s">
        <v>311</v>
      </c>
      <c r="B18" s="212"/>
      <c r="C18" s="490"/>
      <c r="H18" s="85"/>
    </row>
    <row r="19" spans="1:8" s="56" customFormat="1" ht="23.25" customHeight="1">
      <c r="A19" s="63" t="s">
        <v>923</v>
      </c>
      <c r="B19" s="212"/>
      <c r="C19" s="490"/>
      <c r="H19" s="85"/>
    </row>
    <row r="20" spans="1:8" s="56" customFormat="1" ht="23.25" customHeight="1">
      <c r="A20" s="61" t="s">
        <v>203</v>
      </c>
      <c r="B20" s="244">
        <v>89.031899999999993</v>
      </c>
      <c r="C20" s="491">
        <f>(B20-D20)/D20</f>
        <v>-0.55973053769625081</v>
      </c>
      <c r="D20" s="56">
        <v>202.221384</v>
      </c>
      <c r="H20" s="85"/>
    </row>
    <row r="21" spans="1:8" s="56" customFormat="1" ht="23.25" customHeight="1">
      <c r="A21" s="60" t="s">
        <v>204</v>
      </c>
      <c r="B21" s="244">
        <f>SUM(B22)</f>
        <v>0</v>
      </c>
      <c r="C21" s="491"/>
      <c r="E21" s="55"/>
      <c r="F21" s="55"/>
      <c r="G21" s="55"/>
      <c r="H21" s="85"/>
    </row>
    <row r="22" spans="1:8" s="56" customFormat="1" ht="23.25" customHeight="1">
      <c r="A22" s="64" t="s">
        <v>334</v>
      </c>
      <c r="B22" s="212"/>
      <c r="C22" s="490"/>
      <c r="E22" s="55"/>
      <c r="F22" s="55"/>
      <c r="G22" s="55"/>
      <c r="H22" s="85"/>
    </row>
    <row r="23" spans="1:8" s="56" customFormat="1" ht="20.45" customHeight="1">
      <c r="A23" s="61" t="s">
        <v>205</v>
      </c>
      <c r="B23" s="244">
        <f>SUM(B24)</f>
        <v>0</v>
      </c>
      <c r="C23" s="491"/>
      <c r="E23" s="55"/>
      <c r="F23" s="55"/>
      <c r="G23" s="55"/>
      <c r="H23" s="85"/>
    </row>
    <row r="24" spans="1:8" s="56" customFormat="1" ht="20.45" customHeight="1">
      <c r="A24" s="64" t="s">
        <v>335</v>
      </c>
      <c r="B24" s="212"/>
      <c r="C24" s="490"/>
      <c r="E24" s="55"/>
      <c r="F24" s="55"/>
      <c r="G24" s="55"/>
      <c r="H24" s="85"/>
    </row>
    <row r="25" spans="1:8" ht="20.25" customHeight="1">
      <c r="A25" s="438" t="s">
        <v>241</v>
      </c>
      <c r="B25" s="439"/>
      <c r="C25" s="439"/>
    </row>
  </sheetData>
  <mergeCells count="2">
    <mergeCell ref="A2:C2"/>
    <mergeCell ref="A25:C25"/>
  </mergeCells>
  <phoneticPr fontId="1" type="noConversion"/>
  <printOptions horizontalCentered="1"/>
  <pageMargins left="0.23622047244094491" right="0.23622047244094491" top="0.51181102362204722" bottom="0.31496062992125984" header="0.31496062992125984" footer="0.31496062992125984"/>
  <pageSetup paperSize="9" orientation="portrait" blackAndWhite="1" errors="blank"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dimension ref="A1:D20"/>
  <sheetViews>
    <sheetView showZeros="0" workbookViewId="0">
      <selection activeCell="G13" sqref="G13"/>
    </sheetView>
  </sheetViews>
  <sheetFormatPr defaultColWidth="9" defaultRowHeight="20.100000000000001" customHeight="1"/>
  <cols>
    <col min="1" max="1" width="39" style="8" customWidth="1"/>
    <col min="2" max="2" width="11.875" style="169" customWidth="1"/>
    <col min="3" max="3" width="42.5" style="10" customWidth="1"/>
    <col min="4" max="4" width="11.875" style="197" customWidth="1"/>
    <col min="5" max="16384" width="9" style="11"/>
  </cols>
  <sheetData>
    <row r="1" spans="1:4" ht="20.100000000000001" customHeight="1">
      <c r="A1" s="441" t="s">
        <v>217</v>
      </c>
      <c r="B1" s="441"/>
      <c r="C1" s="441"/>
      <c r="D1" s="441"/>
    </row>
    <row r="2" spans="1:4" ht="29.25" customHeight="1">
      <c r="A2" s="444" t="s">
        <v>1321</v>
      </c>
      <c r="B2" s="444"/>
      <c r="C2" s="444"/>
      <c r="D2" s="444"/>
    </row>
    <row r="3" spans="1:4" ht="11.25" customHeight="1">
      <c r="A3" s="65"/>
      <c r="B3" s="254"/>
      <c r="C3" s="65"/>
      <c r="D3" s="256"/>
    </row>
    <row r="4" spans="1:4" ht="20.100000000000001" customHeight="1">
      <c r="A4" s="459"/>
      <c r="B4" s="459"/>
      <c r="C4" s="459"/>
      <c r="D4" s="257" t="s">
        <v>19</v>
      </c>
    </row>
    <row r="5" spans="1:4" ht="24" customHeight="1">
      <c r="A5" s="99" t="s">
        <v>110</v>
      </c>
      <c r="B5" s="199" t="s">
        <v>121</v>
      </c>
      <c r="C5" s="99" t="s">
        <v>23</v>
      </c>
      <c r="D5" s="199" t="s">
        <v>121</v>
      </c>
    </row>
    <row r="6" spans="1:4" ht="24" customHeight="1">
      <c r="A6" s="100" t="s">
        <v>320</v>
      </c>
      <c r="B6" s="201">
        <f>SUM(B7:B16)</f>
        <v>20</v>
      </c>
      <c r="C6" s="80" t="s">
        <v>1221</v>
      </c>
      <c r="D6" s="201">
        <f>SUM(D7:D11)</f>
        <v>0</v>
      </c>
    </row>
    <row r="7" spans="1:4" ht="24" customHeight="1">
      <c r="A7" s="98" t="s">
        <v>172</v>
      </c>
      <c r="B7" s="157"/>
      <c r="C7" s="101"/>
      <c r="D7" s="157"/>
    </row>
    <row r="8" spans="1:4" ht="21" customHeight="1">
      <c r="A8" s="98" t="s">
        <v>355</v>
      </c>
      <c r="B8" s="157"/>
      <c r="C8" s="54"/>
      <c r="D8" s="258"/>
    </row>
    <row r="9" spans="1:4" ht="21" customHeight="1">
      <c r="A9" s="98" t="s">
        <v>356</v>
      </c>
      <c r="B9" s="157"/>
      <c r="C9" s="54"/>
      <c r="D9" s="258"/>
    </row>
    <row r="10" spans="1:4" ht="21" customHeight="1">
      <c r="A10" s="98" t="s">
        <v>357</v>
      </c>
      <c r="B10" s="157"/>
      <c r="C10" s="76"/>
      <c r="D10" s="195"/>
    </row>
    <row r="11" spans="1:4" ht="21" customHeight="1">
      <c r="A11" s="98" t="s">
        <v>188</v>
      </c>
      <c r="B11" s="157"/>
      <c r="C11" s="76"/>
      <c r="D11" s="195"/>
    </row>
    <row r="12" spans="1:4" ht="21" customHeight="1">
      <c r="A12" s="98" t="s">
        <v>173</v>
      </c>
      <c r="B12" s="157"/>
      <c r="C12" s="76"/>
      <c r="D12" s="195"/>
    </row>
    <row r="13" spans="1:4" ht="21" customHeight="1">
      <c r="A13" s="98" t="s">
        <v>189</v>
      </c>
      <c r="B13" s="157"/>
      <c r="C13" s="76"/>
      <c r="D13" s="195"/>
    </row>
    <row r="14" spans="1:4" ht="21" customHeight="1">
      <c r="A14" s="98" t="s">
        <v>175</v>
      </c>
      <c r="B14" s="157"/>
      <c r="C14" s="76"/>
      <c r="D14" s="195"/>
    </row>
    <row r="15" spans="1:4" ht="21" customHeight="1">
      <c r="A15" s="98" t="s">
        <v>174</v>
      </c>
      <c r="B15" s="157"/>
      <c r="C15" s="101"/>
      <c r="D15" s="157"/>
    </row>
    <row r="16" spans="1:4" ht="21" customHeight="1">
      <c r="A16" s="98" t="s">
        <v>190</v>
      </c>
      <c r="B16" s="157">
        <v>20</v>
      </c>
      <c r="C16" s="101"/>
      <c r="D16" s="157"/>
    </row>
    <row r="17" spans="1:4" ht="21" customHeight="1">
      <c r="A17" s="458"/>
      <c r="B17" s="458"/>
      <c r="C17" s="458"/>
      <c r="D17" s="458"/>
    </row>
    <row r="18" spans="1:4" ht="21" customHeight="1">
      <c r="B18" s="255"/>
    </row>
    <row r="19" spans="1:4" ht="21" customHeight="1"/>
    <row r="20" spans="1:4" ht="35.1" customHeight="1"/>
  </sheetData>
  <mergeCells count="5">
    <mergeCell ref="A17:D17"/>
    <mergeCell ref="A1:B1"/>
    <mergeCell ref="C1:D1"/>
    <mergeCell ref="A2:D2"/>
    <mergeCell ref="A4:C4"/>
  </mergeCells>
  <phoneticPr fontId="1" type="noConversion"/>
  <printOptions horizontalCentered="1"/>
  <pageMargins left="0.15748031496062992" right="0.15748031496062992" top="0.51181102362204722" bottom="0.31496062992125984" header="0.31496062992125984" footer="0.31496062992125984"/>
  <pageSetup paperSize="9" scale="85" orientation="portrait" blackAndWhite="1" errors="blank"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sheetPr codeName="Sheet8">
    <pageSetUpPr fitToPage="1"/>
  </sheetPr>
  <dimension ref="A1:N27"/>
  <sheetViews>
    <sheetView showZeros="0" workbookViewId="0">
      <selection activeCell="A23" sqref="A23:N23"/>
    </sheetView>
  </sheetViews>
  <sheetFormatPr defaultColWidth="12.75" defaultRowHeight="13.5"/>
  <cols>
    <col min="1" max="1" width="33" style="102" customWidth="1"/>
    <col min="2" max="2" width="16" style="165" customWidth="1"/>
    <col min="3" max="4" width="12.625" style="165" customWidth="1"/>
    <col min="5" max="5" width="14.5" style="165" customWidth="1"/>
    <col min="6" max="6" width="12.625" style="188" customWidth="1"/>
    <col min="7" max="7" width="11.375" style="388" customWidth="1"/>
    <col min="8" max="8" width="37.375" style="113" customWidth="1"/>
    <col min="9" max="9" width="13.875" style="207" customWidth="1"/>
    <col min="10" max="11" width="12.5" style="207" customWidth="1"/>
    <col min="12" max="12" width="14.375" style="207" customWidth="1"/>
    <col min="13" max="13" width="12.5" style="191" customWidth="1"/>
    <col min="14" max="14" width="11.625" style="191" customWidth="1"/>
    <col min="15" max="255" width="9" style="102" customWidth="1"/>
    <col min="256" max="256" width="29.625" style="102" customWidth="1"/>
    <col min="257" max="257" width="12.75" style="102"/>
    <col min="258" max="258" width="29.75" style="102" customWidth="1"/>
    <col min="259" max="259" width="17" style="102" customWidth="1"/>
    <col min="260" max="260" width="37" style="102" customWidth="1"/>
    <col min="261" max="261" width="17.375" style="102" customWidth="1"/>
    <col min="262" max="511" width="9" style="102" customWidth="1"/>
    <col min="512" max="512" width="29.625" style="102" customWidth="1"/>
    <col min="513" max="513" width="12.75" style="102"/>
    <col min="514" max="514" width="29.75" style="102" customWidth="1"/>
    <col min="515" max="515" width="17" style="102" customWidth="1"/>
    <col min="516" max="516" width="37" style="102" customWidth="1"/>
    <col min="517" max="517" width="17.375" style="102" customWidth="1"/>
    <col min="518" max="767" width="9" style="102" customWidth="1"/>
    <col min="768" max="768" width="29.625" style="102" customWidth="1"/>
    <col min="769" max="769" width="12.75" style="102"/>
    <col min="770" max="770" width="29.75" style="102" customWidth="1"/>
    <col min="771" max="771" width="17" style="102" customWidth="1"/>
    <col min="772" max="772" width="37" style="102" customWidth="1"/>
    <col min="773" max="773" width="17.375" style="102" customWidth="1"/>
    <col min="774" max="1023" width="9" style="102" customWidth="1"/>
    <col min="1024" max="1024" width="29.625" style="102" customWidth="1"/>
    <col min="1025" max="1025" width="12.75" style="102"/>
    <col min="1026" max="1026" width="29.75" style="102" customWidth="1"/>
    <col min="1027" max="1027" width="17" style="102" customWidth="1"/>
    <col min="1028" max="1028" width="37" style="102" customWidth="1"/>
    <col min="1029" max="1029" width="17.375" style="102" customWidth="1"/>
    <col min="1030" max="1279" width="9" style="102" customWidth="1"/>
    <col min="1280" max="1280" width="29.625" style="102" customWidth="1"/>
    <col min="1281" max="1281" width="12.75" style="102"/>
    <col min="1282" max="1282" width="29.75" style="102" customWidth="1"/>
    <col min="1283" max="1283" width="17" style="102" customWidth="1"/>
    <col min="1284" max="1284" width="37" style="102" customWidth="1"/>
    <col min="1285" max="1285" width="17.375" style="102" customWidth="1"/>
    <col min="1286" max="1535" width="9" style="102" customWidth="1"/>
    <col min="1536" max="1536" width="29.625" style="102" customWidth="1"/>
    <col min="1537" max="1537" width="12.75" style="102"/>
    <col min="1538" max="1538" width="29.75" style="102" customWidth="1"/>
    <col min="1539" max="1539" width="17" style="102" customWidth="1"/>
    <col min="1540" max="1540" width="37" style="102" customWidth="1"/>
    <col min="1541" max="1541" width="17.375" style="102" customWidth="1"/>
    <col min="1542" max="1791" width="9" style="102" customWidth="1"/>
    <col min="1792" max="1792" width="29.625" style="102" customWidth="1"/>
    <col min="1793" max="1793" width="12.75" style="102"/>
    <col min="1794" max="1794" width="29.75" style="102" customWidth="1"/>
    <col min="1795" max="1795" width="17" style="102" customWidth="1"/>
    <col min="1796" max="1796" width="37" style="102" customWidth="1"/>
    <col min="1797" max="1797" width="17.375" style="102" customWidth="1"/>
    <col min="1798" max="2047" width="9" style="102" customWidth="1"/>
    <col min="2048" max="2048" width="29.625" style="102" customWidth="1"/>
    <col min="2049" max="2049" width="12.75" style="102"/>
    <col min="2050" max="2050" width="29.75" style="102" customWidth="1"/>
    <col min="2051" max="2051" width="17" style="102" customWidth="1"/>
    <col min="2052" max="2052" width="37" style="102" customWidth="1"/>
    <col min="2053" max="2053" width="17.375" style="102" customWidth="1"/>
    <col min="2054" max="2303" width="9" style="102" customWidth="1"/>
    <col min="2304" max="2304" width="29.625" style="102" customWidth="1"/>
    <col min="2305" max="2305" width="12.75" style="102"/>
    <col min="2306" max="2306" width="29.75" style="102" customWidth="1"/>
    <col min="2307" max="2307" width="17" style="102" customWidth="1"/>
    <col min="2308" max="2308" width="37" style="102" customWidth="1"/>
    <col min="2309" max="2309" width="17.375" style="102" customWidth="1"/>
    <col min="2310" max="2559" width="9" style="102" customWidth="1"/>
    <col min="2560" max="2560" width="29.625" style="102" customWidth="1"/>
    <col min="2561" max="2561" width="12.75" style="102"/>
    <col min="2562" max="2562" width="29.75" style="102" customWidth="1"/>
    <col min="2563" max="2563" width="17" style="102" customWidth="1"/>
    <col min="2564" max="2564" width="37" style="102" customWidth="1"/>
    <col min="2565" max="2565" width="17.375" style="102" customWidth="1"/>
    <col min="2566" max="2815" width="9" style="102" customWidth="1"/>
    <col min="2816" max="2816" width="29.625" style="102" customWidth="1"/>
    <col min="2817" max="2817" width="12.75" style="102"/>
    <col min="2818" max="2818" width="29.75" style="102" customWidth="1"/>
    <col min="2819" max="2819" width="17" style="102" customWidth="1"/>
    <col min="2820" max="2820" width="37" style="102" customWidth="1"/>
    <col min="2821" max="2821" width="17.375" style="102" customWidth="1"/>
    <col min="2822" max="3071" width="9" style="102" customWidth="1"/>
    <col min="3072" max="3072" width="29.625" style="102" customWidth="1"/>
    <col min="3073" max="3073" width="12.75" style="102"/>
    <col min="3074" max="3074" width="29.75" style="102" customWidth="1"/>
    <col min="3075" max="3075" width="17" style="102" customWidth="1"/>
    <col min="3076" max="3076" width="37" style="102" customWidth="1"/>
    <col min="3077" max="3077" width="17.375" style="102" customWidth="1"/>
    <col min="3078" max="3327" width="9" style="102" customWidth="1"/>
    <col min="3328" max="3328" width="29.625" style="102" customWidth="1"/>
    <col min="3329" max="3329" width="12.75" style="102"/>
    <col min="3330" max="3330" width="29.75" style="102" customWidth="1"/>
    <col min="3331" max="3331" width="17" style="102" customWidth="1"/>
    <col min="3332" max="3332" width="37" style="102" customWidth="1"/>
    <col min="3333" max="3333" width="17.375" style="102" customWidth="1"/>
    <col min="3334" max="3583" width="9" style="102" customWidth="1"/>
    <col min="3584" max="3584" width="29.625" style="102" customWidth="1"/>
    <col min="3585" max="3585" width="12.75" style="102"/>
    <col min="3586" max="3586" width="29.75" style="102" customWidth="1"/>
    <col min="3587" max="3587" width="17" style="102" customWidth="1"/>
    <col min="3588" max="3588" width="37" style="102" customWidth="1"/>
    <col min="3589" max="3589" width="17.375" style="102" customWidth="1"/>
    <col min="3590" max="3839" width="9" style="102" customWidth="1"/>
    <col min="3840" max="3840" width="29.625" style="102" customWidth="1"/>
    <col min="3841" max="3841" width="12.75" style="102"/>
    <col min="3842" max="3842" width="29.75" style="102" customWidth="1"/>
    <col min="3843" max="3843" width="17" style="102" customWidth="1"/>
    <col min="3844" max="3844" width="37" style="102" customWidth="1"/>
    <col min="3845" max="3845" width="17.375" style="102" customWidth="1"/>
    <col min="3846" max="4095" width="9" style="102" customWidth="1"/>
    <col min="4096" max="4096" width="29.625" style="102" customWidth="1"/>
    <col min="4097" max="4097" width="12.75" style="102"/>
    <col min="4098" max="4098" width="29.75" style="102" customWidth="1"/>
    <col min="4099" max="4099" width="17" style="102" customWidth="1"/>
    <col min="4100" max="4100" width="37" style="102" customWidth="1"/>
    <col min="4101" max="4101" width="17.375" style="102" customWidth="1"/>
    <col min="4102" max="4351" width="9" style="102" customWidth="1"/>
    <col min="4352" max="4352" width="29.625" style="102" customWidth="1"/>
    <col min="4353" max="4353" width="12.75" style="102"/>
    <col min="4354" max="4354" width="29.75" style="102" customWidth="1"/>
    <col min="4355" max="4355" width="17" style="102" customWidth="1"/>
    <col min="4356" max="4356" width="37" style="102" customWidth="1"/>
    <col min="4357" max="4357" width="17.375" style="102" customWidth="1"/>
    <col min="4358" max="4607" width="9" style="102" customWidth="1"/>
    <col min="4608" max="4608" width="29.625" style="102" customWidth="1"/>
    <col min="4609" max="4609" width="12.75" style="102"/>
    <col min="4610" max="4610" width="29.75" style="102" customWidth="1"/>
    <col min="4611" max="4611" width="17" style="102" customWidth="1"/>
    <col min="4612" max="4612" width="37" style="102" customWidth="1"/>
    <col min="4613" max="4613" width="17.375" style="102" customWidth="1"/>
    <col min="4614" max="4863" width="9" style="102" customWidth="1"/>
    <col min="4864" max="4864" width="29.625" style="102" customWidth="1"/>
    <col min="4865" max="4865" width="12.75" style="102"/>
    <col min="4866" max="4866" width="29.75" style="102" customWidth="1"/>
    <col min="4867" max="4867" width="17" style="102" customWidth="1"/>
    <col min="4868" max="4868" width="37" style="102" customWidth="1"/>
    <col min="4869" max="4869" width="17.375" style="102" customWidth="1"/>
    <col min="4870" max="5119" width="9" style="102" customWidth="1"/>
    <col min="5120" max="5120" width="29.625" style="102" customWidth="1"/>
    <col min="5121" max="5121" width="12.75" style="102"/>
    <col min="5122" max="5122" width="29.75" style="102" customWidth="1"/>
    <col min="5123" max="5123" width="17" style="102" customWidth="1"/>
    <col min="5124" max="5124" width="37" style="102" customWidth="1"/>
    <col min="5125" max="5125" width="17.375" style="102" customWidth="1"/>
    <col min="5126" max="5375" width="9" style="102" customWidth="1"/>
    <col min="5376" max="5376" width="29.625" style="102" customWidth="1"/>
    <col min="5377" max="5377" width="12.75" style="102"/>
    <col min="5378" max="5378" width="29.75" style="102" customWidth="1"/>
    <col min="5379" max="5379" width="17" style="102" customWidth="1"/>
    <col min="5380" max="5380" width="37" style="102" customWidth="1"/>
    <col min="5381" max="5381" width="17.375" style="102" customWidth="1"/>
    <col min="5382" max="5631" width="9" style="102" customWidth="1"/>
    <col min="5632" max="5632" width="29.625" style="102" customWidth="1"/>
    <col min="5633" max="5633" width="12.75" style="102"/>
    <col min="5634" max="5634" width="29.75" style="102" customWidth="1"/>
    <col min="5635" max="5635" width="17" style="102" customWidth="1"/>
    <col min="5636" max="5636" width="37" style="102" customWidth="1"/>
    <col min="5637" max="5637" width="17.375" style="102" customWidth="1"/>
    <col min="5638" max="5887" width="9" style="102" customWidth="1"/>
    <col min="5888" max="5888" width="29.625" style="102" customWidth="1"/>
    <col min="5889" max="5889" width="12.75" style="102"/>
    <col min="5890" max="5890" width="29.75" style="102" customWidth="1"/>
    <col min="5891" max="5891" width="17" style="102" customWidth="1"/>
    <col min="5892" max="5892" width="37" style="102" customWidth="1"/>
    <col min="5893" max="5893" width="17.375" style="102" customWidth="1"/>
    <col min="5894" max="6143" width="9" style="102" customWidth="1"/>
    <col min="6144" max="6144" width="29.625" style="102" customWidth="1"/>
    <col min="6145" max="6145" width="12.75" style="102"/>
    <col min="6146" max="6146" width="29.75" style="102" customWidth="1"/>
    <col min="6147" max="6147" width="17" style="102" customWidth="1"/>
    <col min="6148" max="6148" width="37" style="102" customWidth="1"/>
    <col min="6149" max="6149" width="17.375" style="102" customWidth="1"/>
    <col min="6150" max="6399" width="9" style="102" customWidth="1"/>
    <col min="6400" max="6400" width="29.625" style="102" customWidth="1"/>
    <col min="6401" max="6401" width="12.75" style="102"/>
    <col min="6402" max="6402" width="29.75" style="102" customWidth="1"/>
    <col min="6403" max="6403" width="17" style="102" customWidth="1"/>
    <col min="6404" max="6404" width="37" style="102" customWidth="1"/>
    <col min="6405" max="6405" width="17.375" style="102" customWidth="1"/>
    <col min="6406" max="6655" width="9" style="102" customWidth="1"/>
    <col min="6656" max="6656" width="29.625" style="102" customWidth="1"/>
    <col min="6657" max="6657" width="12.75" style="102"/>
    <col min="6658" max="6658" width="29.75" style="102" customWidth="1"/>
    <col min="6659" max="6659" width="17" style="102" customWidth="1"/>
    <col min="6660" max="6660" width="37" style="102" customWidth="1"/>
    <col min="6661" max="6661" width="17.375" style="102" customWidth="1"/>
    <col min="6662" max="6911" width="9" style="102" customWidth="1"/>
    <col min="6912" max="6912" width="29.625" style="102" customWidth="1"/>
    <col min="6913" max="6913" width="12.75" style="102"/>
    <col min="6914" max="6914" width="29.75" style="102" customWidth="1"/>
    <col min="6915" max="6915" width="17" style="102" customWidth="1"/>
    <col min="6916" max="6916" width="37" style="102" customWidth="1"/>
    <col min="6917" max="6917" width="17.375" style="102" customWidth="1"/>
    <col min="6918" max="7167" width="9" style="102" customWidth="1"/>
    <col min="7168" max="7168" width="29.625" style="102" customWidth="1"/>
    <col min="7169" max="7169" width="12.75" style="102"/>
    <col min="7170" max="7170" width="29.75" style="102" customWidth="1"/>
    <col min="7171" max="7171" width="17" style="102" customWidth="1"/>
    <col min="7172" max="7172" width="37" style="102" customWidth="1"/>
    <col min="7173" max="7173" width="17.375" style="102" customWidth="1"/>
    <col min="7174" max="7423" width="9" style="102" customWidth="1"/>
    <col min="7424" max="7424" width="29.625" style="102" customWidth="1"/>
    <col min="7425" max="7425" width="12.75" style="102"/>
    <col min="7426" max="7426" width="29.75" style="102" customWidth="1"/>
    <col min="7427" max="7427" width="17" style="102" customWidth="1"/>
    <col min="7428" max="7428" width="37" style="102" customWidth="1"/>
    <col min="7429" max="7429" width="17.375" style="102" customWidth="1"/>
    <col min="7430" max="7679" width="9" style="102" customWidth="1"/>
    <col min="7680" max="7680" width="29.625" style="102" customWidth="1"/>
    <col min="7681" max="7681" width="12.75" style="102"/>
    <col min="7682" max="7682" width="29.75" style="102" customWidth="1"/>
    <col min="7683" max="7683" width="17" style="102" customWidth="1"/>
    <col min="7684" max="7684" width="37" style="102" customWidth="1"/>
    <col min="7685" max="7685" width="17.375" style="102" customWidth="1"/>
    <col min="7686" max="7935" width="9" style="102" customWidth="1"/>
    <col min="7936" max="7936" width="29.625" style="102" customWidth="1"/>
    <col min="7937" max="7937" width="12.75" style="102"/>
    <col min="7938" max="7938" width="29.75" style="102" customWidth="1"/>
    <col min="7939" max="7939" width="17" style="102" customWidth="1"/>
    <col min="7940" max="7940" width="37" style="102" customWidth="1"/>
    <col min="7941" max="7941" width="17.375" style="102" customWidth="1"/>
    <col min="7942" max="8191" width="9" style="102" customWidth="1"/>
    <col min="8192" max="8192" width="29.625" style="102" customWidth="1"/>
    <col min="8193" max="8193" width="12.75" style="102"/>
    <col min="8194" max="8194" width="29.75" style="102" customWidth="1"/>
    <col min="8195" max="8195" width="17" style="102" customWidth="1"/>
    <col min="8196" max="8196" width="37" style="102" customWidth="1"/>
    <col min="8197" max="8197" width="17.375" style="102" customWidth="1"/>
    <col min="8198" max="8447" width="9" style="102" customWidth="1"/>
    <col min="8448" max="8448" width="29.625" style="102" customWidth="1"/>
    <col min="8449" max="8449" width="12.75" style="102"/>
    <col min="8450" max="8450" width="29.75" style="102" customWidth="1"/>
    <col min="8451" max="8451" width="17" style="102" customWidth="1"/>
    <col min="8452" max="8452" width="37" style="102" customWidth="1"/>
    <col min="8453" max="8453" width="17.375" style="102" customWidth="1"/>
    <col min="8454" max="8703" width="9" style="102" customWidth="1"/>
    <col min="8704" max="8704" width="29.625" style="102" customWidth="1"/>
    <col min="8705" max="8705" width="12.75" style="102"/>
    <col min="8706" max="8706" width="29.75" style="102" customWidth="1"/>
    <col min="8707" max="8707" width="17" style="102" customWidth="1"/>
    <col min="8708" max="8708" width="37" style="102" customWidth="1"/>
    <col min="8709" max="8709" width="17.375" style="102" customWidth="1"/>
    <col min="8710" max="8959" width="9" style="102" customWidth="1"/>
    <col min="8960" max="8960" width="29.625" style="102" customWidth="1"/>
    <col min="8961" max="8961" width="12.75" style="102"/>
    <col min="8962" max="8962" width="29.75" style="102" customWidth="1"/>
    <col min="8963" max="8963" width="17" style="102" customWidth="1"/>
    <col min="8964" max="8964" width="37" style="102" customWidth="1"/>
    <col min="8965" max="8965" width="17.375" style="102" customWidth="1"/>
    <col min="8966" max="9215" width="9" style="102" customWidth="1"/>
    <col min="9216" max="9216" width="29.625" style="102" customWidth="1"/>
    <col min="9217" max="9217" width="12.75" style="102"/>
    <col min="9218" max="9218" width="29.75" style="102" customWidth="1"/>
    <col min="9219" max="9219" width="17" style="102" customWidth="1"/>
    <col min="9220" max="9220" width="37" style="102" customWidth="1"/>
    <col min="9221" max="9221" width="17.375" style="102" customWidth="1"/>
    <col min="9222" max="9471" width="9" style="102" customWidth="1"/>
    <col min="9472" max="9472" width="29.625" style="102" customWidth="1"/>
    <col min="9473" max="9473" width="12.75" style="102"/>
    <col min="9474" max="9474" width="29.75" style="102" customWidth="1"/>
    <col min="9475" max="9475" width="17" style="102" customWidth="1"/>
    <col min="9476" max="9476" width="37" style="102" customWidth="1"/>
    <col min="9477" max="9477" width="17.375" style="102" customWidth="1"/>
    <col min="9478" max="9727" width="9" style="102" customWidth="1"/>
    <col min="9728" max="9728" width="29.625" style="102" customWidth="1"/>
    <col min="9729" max="9729" width="12.75" style="102"/>
    <col min="9730" max="9730" width="29.75" style="102" customWidth="1"/>
    <col min="9731" max="9731" width="17" style="102" customWidth="1"/>
    <col min="9732" max="9732" width="37" style="102" customWidth="1"/>
    <col min="9733" max="9733" width="17.375" style="102" customWidth="1"/>
    <col min="9734" max="9983" width="9" style="102" customWidth="1"/>
    <col min="9984" max="9984" width="29.625" style="102" customWidth="1"/>
    <col min="9985" max="9985" width="12.75" style="102"/>
    <col min="9986" max="9986" width="29.75" style="102" customWidth="1"/>
    <col min="9987" max="9987" width="17" style="102" customWidth="1"/>
    <col min="9988" max="9988" width="37" style="102" customWidth="1"/>
    <col min="9989" max="9989" width="17.375" style="102" customWidth="1"/>
    <col min="9990" max="10239" width="9" style="102" customWidth="1"/>
    <col min="10240" max="10240" width="29.625" style="102" customWidth="1"/>
    <col min="10241" max="10241" width="12.75" style="102"/>
    <col min="10242" max="10242" width="29.75" style="102" customWidth="1"/>
    <col min="10243" max="10243" width="17" style="102" customWidth="1"/>
    <col min="10244" max="10244" width="37" style="102" customWidth="1"/>
    <col min="10245" max="10245" width="17.375" style="102" customWidth="1"/>
    <col min="10246" max="10495" width="9" style="102" customWidth="1"/>
    <col min="10496" max="10496" width="29.625" style="102" customWidth="1"/>
    <col min="10497" max="10497" width="12.75" style="102"/>
    <col min="10498" max="10498" width="29.75" style="102" customWidth="1"/>
    <col min="10499" max="10499" width="17" style="102" customWidth="1"/>
    <col min="10500" max="10500" width="37" style="102" customWidth="1"/>
    <col min="10501" max="10501" width="17.375" style="102" customWidth="1"/>
    <col min="10502" max="10751" width="9" style="102" customWidth="1"/>
    <col min="10752" max="10752" width="29.625" style="102" customWidth="1"/>
    <col min="10753" max="10753" width="12.75" style="102"/>
    <col min="10754" max="10754" width="29.75" style="102" customWidth="1"/>
    <col min="10755" max="10755" width="17" style="102" customWidth="1"/>
    <col min="10756" max="10756" width="37" style="102" customWidth="1"/>
    <col min="10757" max="10757" width="17.375" style="102" customWidth="1"/>
    <col min="10758" max="11007" width="9" style="102" customWidth="1"/>
    <col min="11008" max="11008" width="29.625" style="102" customWidth="1"/>
    <col min="11009" max="11009" width="12.75" style="102"/>
    <col min="11010" max="11010" width="29.75" style="102" customWidth="1"/>
    <col min="11011" max="11011" width="17" style="102" customWidth="1"/>
    <col min="11012" max="11012" width="37" style="102" customWidth="1"/>
    <col min="11013" max="11013" width="17.375" style="102" customWidth="1"/>
    <col min="11014" max="11263" width="9" style="102" customWidth="1"/>
    <col min="11264" max="11264" width="29.625" style="102" customWidth="1"/>
    <col min="11265" max="11265" width="12.75" style="102"/>
    <col min="11266" max="11266" width="29.75" style="102" customWidth="1"/>
    <col min="11267" max="11267" width="17" style="102" customWidth="1"/>
    <col min="11268" max="11268" width="37" style="102" customWidth="1"/>
    <col min="11269" max="11269" width="17.375" style="102" customWidth="1"/>
    <col min="11270" max="11519" width="9" style="102" customWidth="1"/>
    <col min="11520" max="11520" width="29.625" style="102" customWidth="1"/>
    <col min="11521" max="11521" width="12.75" style="102"/>
    <col min="11522" max="11522" width="29.75" style="102" customWidth="1"/>
    <col min="11523" max="11523" width="17" style="102" customWidth="1"/>
    <col min="11524" max="11524" width="37" style="102" customWidth="1"/>
    <col min="11525" max="11525" width="17.375" style="102" customWidth="1"/>
    <col min="11526" max="11775" width="9" style="102" customWidth="1"/>
    <col min="11776" max="11776" width="29.625" style="102" customWidth="1"/>
    <col min="11777" max="11777" width="12.75" style="102"/>
    <col min="11778" max="11778" width="29.75" style="102" customWidth="1"/>
    <col min="11779" max="11779" width="17" style="102" customWidth="1"/>
    <col min="11780" max="11780" width="37" style="102" customWidth="1"/>
    <col min="11781" max="11781" width="17.375" style="102" customWidth="1"/>
    <col min="11782" max="12031" width="9" style="102" customWidth="1"/>
    <col min="12032" max="12032" width="29.625" style="102" customWidth="1"/>
    <col min="12033" max="12033" width="12.75" style="102"/>
    <col min="12034" max="12034" width="29.75" style="102" customWidth="1"/>
    <col min="12035" max="12035" width="17" style="102" customWidth="1"/>
    <col min="12036" max="12036" width="37" style="102" customWidth="1"/>
    <col min="12037" max="12037" width="17.375" style="102" customWidth="1"/>
    <col min="12038" max="12287" width="9" style="102" customWidth="1"/>
    <col min="12288" max="12288" width="29.625" style="102" customWidth="1"/>
    <col min="12289" max="12289" width="12.75" style="102"/>
    <col min="12290" max="12290" width="29.75" style="102" customWidth="1"/>
    <col min="12291" max="12291" width="17" style="102" customWidth="1"/>
    <col min="12292" max="12292" width="37" style="102" customWidth="1"/>
    <col min="12293" max="12293" width="17.375" style="102" customWidth="1"/>
    <col min="12294" max="12543" width="9" style="102" customWidth="1"/>
    <col min="12544" max="12544" width="29.625" style="102" customWidth="1"/>
    <col min="12545" max="12545" width="12.75" style="102"/>
    <col min="12546" max="12546" width="29.75" style="102" customWidth="1"/>
    <col min="12547" max="12547" width="17" style="102" customWidth="1"/>
    <col min="12548" max="12548" width="37" style="102" customWidth="1"/>
    <col min="12549" max="12549" width="17.375" style="102" customWidth="1"/>
    <col min="12550" max="12799" width="9" style="102" customWidth="1"/>
    <col min="12800" max="12800" width="29.625" style="102" customWidth="1"/>
    <col min="12801" max="12801" width="12.75" style="102"/>
    <col min="12802" max="12802" width="29.75" style="102" customWidth="1"/>
    <col min="12803" max="12803" width="17" style="102" customWidth="1"/>
    <col min="12804" max="12804" width="37" style="102" customWidth="1"/>
    <col min="12805" max="12805" width="17.375" style="102" customWidth="1"/>
    <col min="12806" max="13055" width="9" style="102" customWidth="1"/>
    <col min="13056" max="13056" width="29.625" style="102" customWidth="1"/>
    <col min="13057" max="13057" width="12.75" style="102"/>
    <col min="13058" max="13058" width="29.75" style="102" customWidth="1"/>
    <col min="13059" max="13059" width="17" style="102" customWidth="1"/>
    <col min="13060" max="13060" width="37" style="102" customWidth="1"/>
    <col min="13061" max="13061" width="17.375" style="102" customWidth="1"/>
    <col min="13062" max="13311" width="9" style="102" customWidth="1"/>
    <col min="13312" max="13312" width="29.625" style="102" customWidth="1"/>
    <col min="13313" max="13313" width="12.75" style="102"/>
    <col min="13314" max="13314" width="29.75" style="102" customWidth="1"/>
    <col min="13315" max="13315" width="17" style="102" customWidth="1"/>
    <col min="13316" max="13316" width="37" style="102" customWidth="1"/>
    <col min="13317" max="13317" width="17.375" style="102" customWidth="1"/>
    <col min="13318" max="13567" width="9" style="102" customWidth="1"/>
    <col min="13568" max="13568" width="29.625" style="102" customWidth="1"/>
    <col min="13569" max="13569" width="12.75" style="102"/>
    <col min="13570" max="13570" width="29.75" style="102" customWidth="1"/>
    <col min="13571" max="13571" width="17" style="102" customWidth="1"/>
    <col min="13572" max="13572" width="37" style="102" customWidth="1"/>
    <col min="13573" max="13573" width="17.375" style="102" customWidth="1"/>
    <col min="13574" max="13823" width="9" style="102" customWidth="1"/>
    <col min="13824" max="13824" width="29.625" style="102" customWidth="1"/>
    <col min="13825" max="13825" width="12.75" style="102"/>
    <col min="13826" max="13826" width="29.75" style="102" customWidth="1"/>
    <col min="13827" max="13827" width="17" style="102" customWidth="1"/>
    <col min="13828" max="13828" width="37" style="102" customWidth="1"/>
    <col min="13829" max="13829" width="17.375" style="102" customWidth="1"/>
    <col min="13830" max="14079" width="9" style="102" customWidth="1"/>
    <col min="14080" max="14080" width="29.625" style="102" customWidth="1"/>
    <col min="14081" max="14081" width="12.75" style="102"/>
    <col min="14082" max="14082" width="29.75" style="102" customWidth="1"/>
    <col min="14083" max="14083" width="17" style="102" customWidth="1"/>
    <col min="14084" max="14084" width="37" style="102" customWidth="1"/>
    <col min="14085" max="14085" width="17.375" style="102" customWidth="1"/>
    <col min="14086" max="14335" width="9" style="102" customWidth="1"/>
    <col min="14336" max="14336" width="29.625" style="102" customWidth="1"/>
    <col min="14337" max="14337" width="12.75" style="102"/>
    <col min="14338" max="14338" width="29.75" style="102" customWidth="1"/>
    <col min="14339" max="14339" width="17" style="102" customWidth="1"/>
    <col min="14340" max="14340" width="37" style="102" customWidth="1"/>
    <col min="14341" max="14341" width="17.375" style="102" customWidth="1"/>
    <col min="14342" max="14591" width="9" style="102" customWidth="1"/>
    <col min="14592" max="14592" width="29.625" style="102" customWidth="1"/>
    <col min="14593" max="14593" width="12.75" style="102"/>
    <col min="14594" max="14594" width="29.75" style="102" customWidth="1"/>
    <col min="14595" max="14595" width="17" style="102" customWidth="1"/>
    <col min="14596" max="14596" width="37" style="102" customWidth="1"/>
    <col min="14597" max="14597" width="17.375" style="102" customWidth="1"/>
    <col min="14598" max="14847" width="9" style="102" customWidth="1"/>
    <col min="14848" max="14848" width="29.625" style="102" customWidth="1"/>
    <col min="14849" max="14849" width="12.75" style="102"/>
    <col min="14850" max="14850" width="29.75" style="102" customWidth="1"/>
    <col min="14851" max="14851" width="17" style="102" customWidth="1"/>
    <col min="14852" max="14852" width="37" style="102" customWidth="1"/>
    <col min="14853" max="14853" width="17.375" style="102" customWidth="1"/>
    <col min="14854" max="15103" width="9" style="102" customWidth="1"/>
    <col min="15104" max="15104" width="29.625" style="102" customWidth="1"/>
    <col min="15105" max="15105" width="12.75" style="102"/>
    <col min="15106" max="15106" width="29.75" style="102" customWidth="1"/>
    <col min="15107" max="15107" width="17" style="102" customWidth="1"/>
    <col min="15108" max="15108" width="37" style="102" customWidth="1"/>
    <col min="15109" max="15109" width="17.375" style="102" customWidth="1"/>
    <col min="15110" max="15359" width="9" style="102" customWidth="1"/>
    <col min="15360" max="15360" width="29.625" style="102" customWidth="1"/>
    <col min="15361" max="15361" width="12.75" style="102"/>
    <col min="15362" max="15362" width="29.75" style="102" customWidth="1"/>
    <col min="15363" max="15363" width="17" style="102" customWidth="1"/>
    <col min="15364" max="15364" width="37" style="102" customWidth="1"/>
    <col min="15365" max="15365" width="17.375" style="102" customWidth="1"/>
    <col min="15366" max="15615" width="9" style="102" customWidth="1"/>
    <col min="15616" max="15616" width="29.625" style="102" customWidth="1"/>
    <col min="15617" max="15617" width="12.75" style="102"/>
    <col min="15618" max="15618" width="29.75" style="102" customWidth="1"/>
    <col min="15619" max="15619" width="17" style="102" customWidth="1"/>
    <col min="15620" max="15620" width="37" style="102" customWidth="1"/>
    <col min="15621" max="15621" width="17.375" style="102" customWidth="1"/>
    <col min="15622" max="15871" width="9" style="102" customWidth="1"/>
    <col min="15872" max="15872" width="29.625" style="102" customWidth="1"/>
    <col min="15873" max="15873" width="12.75" style="102"/>
    <col min="15874" max="15874" width="29.75" style="102" customWidth="1"/>
    <col min="15875" max="15875" width="17" style="102" customWidth="1"/>
    <col min="15876" max="15876" width="37" style="102" customWidth="1"/>
    <col min="15877" max="15877" width="17.375" style="102" customWidth="1"/>
    <col min="15878" max="16127" width="9" style="102" customWidth="1"/>
    <col min="16128" max="16128" width="29.625" style="102" customWidth="1"/>
    <col min="16129" max="16129" width="12.75" style="102"/>
    <col min="16130" max="16130" width="29.75" style="102" customWidth="1"/>
    <col min="16131" max="16131" width="17" style="102" customWidth="1"/>
    <col min="16132" max="16132" width="37" style="102" customWidth="1"/>
    <col min="16133" max="16133" width="17.375" style="102" customWidth="1"/>
    <col min="16134" max="16384" width="9" style="102" customWidth="1"/>
  </cols>
  <sheetData>
    <row r="1" spans="1:14" ht="18.75" customHeight="1">
      <c r="A1" s="462" t="s">
        <v>263</v>
      </c>
      <c r="B1" s="462"/>
      <c r="C1" s="462"/>
      <c r="D1" s="462"/>
      <c r="E1" s="462"/>
      <c r="F1" s="462"/>
      <c r="G1" s="462"/>
      <c r="H1" s="462"/>
      <c r="I1" s="160"/>
      <c r="J1" s="160"/>
      <c r="K1" s="160"/>
      <c r="L1" s="160"/>
      <c r="M1" s="189"/>
    </row>
    <row r="2" spans="1:14" ht="27.6" customHeight="1">
      <c r="A2" s="463" t="s">
        <v>1322</v>
      </c>
      <c r="B2" s="463"/>
      <c r="C2" s="463"/>
      <c r="D2" s="463"/>
      <c r="E2" s="463"/>
      <c r="F2" s="463"/>
      <c r="G2" s="463"/>
      <c r="H2" s="463"/>
      <c r="I2" s="463"/>
      <c r="J2" s="463"/>
      <c r="K2" s="463"/>
      <c r="L2" s="463"/>
      <c r="M2" s="463"/>
      <c r="N2" s="463"/>
    </row>
    <row r="3" spans="1:14" ht="23.25" customHeight="1">
      <c r="A3" s="103"/>
      <c r="B3" s="161"/>
      <c r="C3" s="161"/>
      <c r="D3" s="161"/>
      <c r="E3" s="161"/>
      <c r="F3" s="184"/>
      <c r="G3" s="384"/>
      <c r="H3" s="103"/>
      <c r="I3" s="461" t="s">
        <v>66</v>
      </c>
      <c r="J3" s="461"/>
      <c r="K3" s="461"/>
      <c r="L3" s="461"/>
      <c r="M3" s="461"/>
      <c r="N3" s="461"/>
    </row>
    <row r="4" spans="1:14" s="112" customFormat="1" ht="56.25">
      <c r="A4" s="92" t="s">
        <v>58</v>
      </c>
      <c r="B4" s="192" t="s">
        <v>16</v>
      </c>
      <c r="C4" s="192" t="s">
        <v>1212</v>
      </c>
      <c r="D4" s="192" t="s">
        <v>248</v>
      </c>
      <c r="E4" s="214" t="s">
        <v>30</v>
      </c>
      <c r="F4" s="194" t="s">
        <v>249</v>
      </c>
      <c r="G4" s="432" t="s">
        <v>327</v>
      </c>
      <c r="H4" s="104" t="s">
        <v>59</v>
      </c>
      <c r="I4" s="192" t="s">
        <v>16</v>
      </c>
      <c r="J4" s="192" t="s">
        <v>1212</v>
      </c>
      <c r="K4" s="192" t="s">
        <v>248</v>
      </c>
      <c r="L4" s="214" t="s">
        <v>30</v>
      </c>
      <c r="M4" s="194" t="s">
        <v>249</v>
      </c>
      <c r="N4" s="194" t="s">
        <v>233</v>
      </c>
    </row>
    <row r="5" spans="1:14" s="112" customFormat="1" ht="24" customHeight="1">
      <c r="A5" s="92" t="s">
        <v>60</v>
      </c>
      <c r="B5" s="162">
        <f>B6+B20</f>
        <v>0</v>
      </c>
      <c r="C5" s="162">
        <f>C6+C20</f>
        <v>0</v>
      </c>
      <c r="D5" s="162">
        <f>D6+D20</f>
        <v>0</v>
      </c>
      <c r="E5" s="162">
        <f>E6+E20</f>
        <v>0</v>
      </c>
      <c r="F5" s="183"/>
      <c r="G5" s="386" t="e">
        <f>(E5-#REF!)/#REF!</f>
        <v>#REF!</v>
      </c>
      <c r="H5" s="104" t="s">
        <v>60</v>
      </c>
      <c r="I5" s="162">
        <f>SUM(I6,I20)</f>
        <v>0</v>
      </c>
      <c r="J5" s="162">
        <f t="shared" ref="J5:K5" si="0">SUM(J6,J20)</f>
        <v>0</v>
      </c>
      <c r="K5" s="162">
        <f t="shared" si="0"/>
        <v>0</v>
      </c>
      <c r="L5" s="162">
        <f>SUM(L6,L20)</f>
        <v>0</v>
      </c>
      <c r="M5" s="183"/>
      <c r="N5" s="386"/>
    </row>
    <row r="6" spans="1:14" s="112" customFormat="1" ht="24" customHeight="1">
      <c r="A6" s="105" t="s">
        <v>25</v>
      </c>
      <c r="B6" s="162">
        <f>SUM(B7:B10)</f>
        <v>0</v>
      </c>
      <c r="C6" s="162">
        <f>SUM(C7:C10)</f>
        <v>0</v>
      </c>
      <c r="D6" s="162">
        <f>SUM(D7:D10)</f>
        <v>0</v>
      </c>
      <c r="E6" s="162">
        <f>SUM(E7:E10)</f>
        <v>0</v>
      </c>
      <c r="F6" s="183" t="e">
        <f>E6/D6</f>
        <v>#DIV/0!</v>
      </c>
      <c r="G6" s="386" t="e">
        <f>(E6-#REF!)/#REF!</f>
        <v>#REF!</v>
      </c>
      <c r="H6" s="106" t="s">
        <v>61</v>
      </c>
      <c r="I6" s="162">
        <f>SUM(I7,I12,I15,I17)</f>
        <v>0</v>
      </c>
      <c r="J6" s="162">
        <f>SUM(J7,J12,J15,J17)</f>
        <v>0</v>
      </c>
      <c r="K6" s="162">
        <f>SUM(K7,K12,K15,K17)</f>
        <v>0</v>
      </c>
      <c r="L6" s="162">
        <f>SUM(L7,L12,L15,L17)</f>
        <v>0</v>
      </c>
      <c r="M6" s="183" t="e">
        <f t="shared" ref="M6:M8" si="1">L6/K6</f>
        <v>#DIV/0!</v>
      </c>
      <c r="N6" s="386"/>
    </row>
    <row r="7" spans="1:14" s="112" customFormat="1" ht="22.5" customHeight="1">
      <c r="A7" s="53" t="s">
        <v>79</v>
      </c>
      <c r="B7" s="157"/>
      <c r="C7" s="319"/>
      <c r="D7" s="158"/>
      <c r="E7" s="158"/>
      <c r="F7" s="185"/>
      <c r="G7" s="385"/>
      <c r="H7" s="53" t="s">
        <v>122</v>
      </c>
      <c r="I7" s="158">
        <f>SUM(I8:I11)</f>
        <v>0</v>
      </c>
      <c r="J7" s="158">
        <f>SUM(J8:J11)</f>
        <v>0</v>
      </c>
      <c r="K7" s="158">
        <f>SUM(K8:K11)</f>
        <v>0</v>
      </c>
      <c r="L7" s="158">
        <f>SUM(L8:L11)</f>
        <v>0</v>
      </c>
      <c r="M7" s="185" t="e">
        <f t="shared" si="1"/>
        <v>#DIV/0!</v>
      </c>
      <c r="N7" s="386"/>
    </row>
    <row r="8" spans="1:14" s="112" customFormat="1" ht="22.5" customHeight="1">
      <c r="A8" s="53" t="s">
        <v>42</v>
      </c>
      <c r="B8" s="157"/>
      <c r="C8" s="319"/>
      <c r="D8" s="158"/>
      <c r="E8" s="158"/>
      <c r="F8" s="185"/>
      <c r="G8" s="385"/>
      <c r="H8" s="53" t="s">
        <v>123</v>
      </c>
      <c r="I8" s="157"/>
      <c r="J8" s="319"/>
      <c r="K8" s="158"/>
      <c r="L8" s="158"/>
      <c r="M8" s="185" t="e">
        <f t="shared" si="1"/>
        <v>#DIV/0!</v>
      </c>
      <c r="N8" s="386"/>
    </row>
    <row r="9" spans="1:14" s="112" customFormat="1" ht="22.5" customHeight="1">
      <c r="A9" s="53" t="s">
        <v>62</v>
      </c>
      <c r="B9" s="158"/>
      <c r="C9" s="318"/>
      <c r="D9" s="158"/>
      <c r="E9" s="158"/>
      <c r="F9" s="185"/>
      <c r="G9" s="385"/>
      <c r="H9" s="53" t="s">
        <v>124</v>
      </c>
      <c r="I9" s="158"/>
      <c r="J9" s="318"/>
      <c r="K9" s="158"/>
      <c r="L9" s="158"/>
      <c r="M9" s="183"/>
      <c r="N9" s="386"/>
    </row>
    <row r="10" spans="1:14" s="112" customFormat="1" ht="22.5" customHeight="1">
      <c r="A10" s="53" t="s">
        <v>333</v>
      </c>
      <c r="B10" s="158"/>
      <c r="C10" s="318"/>
      <c r="D10" s="158"/>
      <c r="E10" s="158"/>
      <c r="F10" s="185"/>
      <c r="G10" s="386"/>
      <c r="H10" s="53" t="s">
        <v>125</v>
      </c>
      <c r="I10" s="158"/>
      <c r="J10" s="318"/>
      <c r="K10" s="158"/>
      <c r="L10" s="158"/>
      <c r="M10" s="183"/>
      <c r="N10" s="386"/>
    </row>
    <row r="11" spans="1:14" s="112" customFormat="1" ht="22.5" customHeight="1">
      <c r="A11" s="53"/>
      <c r="B11" s="163"/>
      <c r="C11" s="321"/>
      <c r="D11" s="163"/>
      <c r="E11" s="163"/>
      <c r="F11" s="186"/>
      <c r="G11" s="387"/>
      <c r="H11" s="53" t="s">
        <v>126</v>
      </c>
      <c r="I11" s="157"/>
      <c r="J11" s="319"/>
      <c r="K11" s="158"/>
      <c r="L11" s="158"/>
      <c r="M11" s="183"/>
      <c r="N11" s="386"/>
    </row>
    <row r="12" spans="1:14" s="112" customFormat="1" ht="22.5" customHeight="1">
      <c r="A12" s="108"/>
      <c r="B12" s="163"/>
      <c r="C12" s="321"/>
      <c r="D12" s="163"/>
      <c r="E12" s="163"/>
      <c r="F12" s="186"/>
      <c r="G12" s="387"/>
      <c r="H12" s="53" t="s">
        <v>127</v>
      </c>
      <c r="I12" s="158">
        <f>SUM(I13:I14)</f>
        <v>0</v>
      </c>
      <c r="J12" s="158">
        <f>SUM(J13:J14)</f>
        <v>0</v>
      </c>
      <c r="K12" s="158">
        <f>SUM(K13:K14)</f>
        <v>0</v>
      </c>
      <c r="L12" s="158">
        <f>SUM(L13:L14)</f>
        <v>0</v>
      </c>
      <c r="M12" s="185" t="e">
        <f t="shared" ref="M12:M14" si="2">L12/K12</f>
        <v>#DIV/0!</v>
      </c>
      <c r="N12" s="386"/>
    </row>
    <row r="13" spans="1:14" s="112" customFormat="1" ht="22.5" customHeight="1">
      <c r="A13" s="108"/>
      <c r="B13" s="163"/>
      <c r="C13" s="321"/>
      <c r="D13" s="163"/>
      <c r="E13" s="163"/>
      <c r="F13" s="186"/>
      <c r="G13" s="387"/>
      <c r="H13" s="109" t="s">
        <v>219</v>
      </c>
      <c r="I13" s="157"/>
      <c r="J13" s="319"/>
      <c r="K13" s="158"/>
      <c r="L13" s="158"/>
      <c r="M13" s="185"/>
      <c r="N13" s="386"/>
    </row>
    <row r="14" spans="1:14" s="112" customFormat="1" ht="22.5" customHeight="1">
      <c r="A14" s="110"/>
      <c r="B14" s="163"/>
      <c r="C14" s="321"/>
      <c r="D14" s="163"/>
      <c r="E14" s="163"/>
      <c r="F14" s="186"/>
      <c r="G14" s="387"/>
      <c r="H14" s="53" t="s">
        <v>128</v>
      </c>
      <c r="I14" s="157"/>
      <c r="J14" s="319"/>
      <c r="K14" s="158"/>
      <c r="L14" s="158"/>
      <c r="M14" s="185" t="e">
        <f t="shared" si="2"/>
        <v>#DIV/0!</v>
      </c>
      <c r="N14" s="386"/>
    </row>
    <row r="15" spans="1:14" s="112" customFormat="1" ht="22.5" customHeight="1">
      <c r="A15" s="110"/>
      <c r="B15" s="163"/>
      <c r="C15" s="321"/>
      <c r="D15" s="163"/>
      <c r="E15" s="163"/>
      <c r="F15" s="186"/>
      <c r="G15" s="387"/>
      <c r="H15" s="53" t="s">
        <v>129</v>
      </c>
      <c r="I15" s="158">
        <f>I16</f>
        <v>0</v>
      </c>
      <c r="J15" s="318"/>
      <c r="K15" s="158"/>
      <c r="L15" s="158"/>
      <c r="M15" s="183"/>
      <c r="N15" s="386"/>
    </row>
    <row r="16" spans="1:14" s="112" customFormat="1" ht="22.5" customHeight="1">
      <c r="A16" s="110"/>
      <c r="B16" s="163"/>
      <c r="C16" s="321"/>
      <c r="D16" s="163"/>
      <c r="E16" s="163"/>
      <c r="F16" s="186"/>
      <c r="G16" s="387"/>
      <c r="H16" s="53" t="s">
        <v>130</v>
      </c>
      <c r="I16" s="158"/>
      <c r="J16" s="318"/>
      <c r="K16" s="158"/>
      <c r="L16" s="158"/>
      <c r="M16" s="183"/>
      <c r="N16" s="386"/>
    </row>
    <row r="17" spans="1:14" s="112" customFormat="1" ht="22.5" customHeight="1">
      <c r="A17" s="110"/>
      <c r="B17" s="163"/>
      <c r="C17" s="321"/>
      <c r="D17" s="163"/>
      <c r="E17" s="163"/>
      <c r="F17" s="186"/>
      <c r="G17" s="387"/>
      <c r="H17" s="53" t="s">
        <v>131</v>
      </c>
      <c r="I17" s="158">
        <f>I18</f>
        <v>0</v>
      </c>
      <c r="J17" s="158">
        <f t="shared" ref="J17:L17" si="3">J18</f>
        <v>0</v>
      </c>
      <c r="K17" s="158">
        <f t="shared" si="3"/>
        <v>0</v>
      </c>
      <c r="L17" s="380">
        <f t="shared" si="3"/>
        <v>0</v>
      </c>
      <c r="M17" s="183"/>
      <c r="N17" s="386"/>
    </row>
    <row r="18" spans="1:14" s="112" customFormat="1" ht="22.5" customHeight="1">
      <c r="A18" s="111"/>
      <c r="B18" s="164"/>
      <c r="C18" s="322"/>
      <c r="D18" s="164"/>
      <c r="E18" s="164"/>
      <c r="F18" s="187"/>
      <c r="G18" s="433"/>
      <c r="H18" s="53" t="s">
        <v>132</v>
      </c>
      <c r="I18" s="157"/>
      <c r="J18" s="319"/>
      <c r="K18" s="158"/>
      <c r="L18" s="158"/>
      <c r="M18" s="183"/>
      <c r="N18" s="386"/>
    </row>
    <row r="19" spans="1:14" s="112" customFormat="1" ht="22.5" customHeight="1">
      <c r="A19" s="111"/>
      <c r="B19" s="164"/>
      <c r="C19" s="322"/>
      <c r="D19" s="164"/>
      <c r="E19" s="164"/>
      <c r="F19" s="187"/>
      <c r="G19" s="433"/>
      <c r="H19" s="53"/>
      <c r="I19" s="155"/>
      <c r="J19" s="320"/>
      <c r="K19" s="155"/>
      <c r="L19" s="155"/>
      <c r="M19" s="190"/>
      <c r="N19" s="386"/>
    </row>
    <row r="20" spans="1:14" s="112" customFormat="1" ht="22.5" customHeight="1">
      <c r="A20" s="105" t="s">
        <v>63</v>
      </c>
      <c r="B20" s="162">
        <f>SUM(B21:B22)</f>
        <v>0</v>
      </c>
      <c r="C20" s="162">
        <f>SUM(C21:C22)</f>
        <v>0</v>
      </c>
      <c r="D20" s="162">
        <f>SUM(D21:D22)</f>
        <v>0</v>
      </c>
      <c r="E20" s="162">
        <f>SUM(E21:E22)</f>
        <v>0</v>
      </c>
      <c r="F20" s="95" t="s">
        <v>40</v>
      </c>
      <c r="G20" s="386" t="e">
        <f>(E20-#REF!)/#REF!</f>
        <v>#REF!</v>
      </c>
      <c r="H20" s="105" t="s">
        <v>64</v>
      </c>
      <c r="I20" s="162">
        <f>SUM(I21:I22)</f>
        <v>0</v>
      </c>
      <c r="J20" s="162">
        <f>SUM(J21:J22)</f>
        <v>0</v>
      </c>
      <c r="K20" s="162">
        <f>SUM(K21:K22)</f>
        <v>0</v>
      </c>
      <c r="L20" s="162">
        <f>SUM(L21:L22)</f>
        <v>0</v>
      </c>
      <c r="M20" s="95" t="s">
        <v>40</v>
      </c>
      <c r="N20" s="386"/>
    </row>
    <row r="21" spans="1:14" s="112" customFormat="1" ht="22.5" customHeight="1">
      <c r="A21" s="97" t="s">
        <v>315</v>
      </c>
      <c r="B21" s="158"/>
      <c r="C21" s="318"/>
      <c r="D21" s="158"/>
      <c r="E21" s="158"/>
      <c r="F21" s="185"/>
      <c r="G21" s="386" t="e">
        <f>(E21-#REF!)/#REF!</f>
        <v>#REF!</v>
      </c>
      <c r="H21" s="97" t="s">
        <v>65</v>
      </c>
      <c r="I21" s="158"/>
      <c r="J21" s="318"/>
      <c r="K21" s="158"/>
      <c r="L21" s="158"/>
      <c r="M21" s="185"/>
      <c r="N21" s="386"/>
    </row>
    <row r="22" spans="1:14" s="112" customFormat="1" ht="22.5" customHeight="1">
      <c r="A22" s="97" t="s">
        <v>100</v>
      </c>
      <c r="B22" s="158"/>
      <c r="C22" s="318"/>
      <c r="D22" s="158"/>
      <c r="E22" s="158"/>
      <c r="F22" s="185"/>
      <c r="G22" s="386"/>
      <c r="H22" s="97" t="s">
        <v>354</v>
      </c>
      <c r="I22" s="158"/>
      <c r="J22" s="318"/>
      <c r="K22" s="158"/>
      <c r="L22" s="158"/>
      <c r="M22" s="185"/>
      <c r="N22" s="386"/>
    </row>
    <row r="23" spans="1:14" ht="44.25" customHeight="1">
      <c r="A23" s="460" t="s">
        <v>324</v>
      </c>
      <c r="B23" s="460"/>
      <c r="C23" s="460"/>
      <c r="D23" s="460"/>
      <c r="E23" s="460"/>
      <c r="F23" s="460"/>
      <c r="G23" s="460"/>
      <c r="H23" s="460"/>
      <c r="I23" s="460"/>
      <c r="J23" s="460"/>
      <c r="K23" s="460"/>
      <c r="L23" s="460"/>
      <c r="M23" s="460"/>
      <c r="N23" s="460"/>
    </row>
    <row r="24" spans="1:14" ht="20.100000000000001" customHeight="1"/>
    <row r="25" spans="1:14" ht="20.100000000000001" customHeight="1"/>
    <row r="26" spans="1:14" ht="20.100000000000001" customHeight="1"/>
    <row r="27" spans="1:14" ht="20.100000000000001" customHeight="1"/>
  </sheetData>
  <mergeCells count="4">
    <mergeCell ref="A23:N23"/>
    <mergeCell ref="I3:N3"/>
    <mergeCell ref="A1:H1"/>
    <mergeCell ref="A2:N2"/>
  </mergeCells>
  <phoneticPr fontId="3" type="noConversion"/>
  <printOptions horizontalCentered="1"/>
  <pageMargins left="0.15748031496062992" right="0.15748031496062992" top="0.51181102362204722" bottom="0.31496062992125984" header="0.31496062992125984" footer="0.31496062992125984"/>
  <pageSetup paperSize="9" scale="67" fitToHeight="0" orientation="landscape" blackAndWhite="1" errors="blank"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sheetPr codeName="Sheet9">
    <tabColor rgb="FFFFC000"/>
    <pageSetUpPr fitToPage="1"/>
  </sheetPr>
  <dimension ref="A1:N36"/>
  <sheetViews>
    <sheetView showZeros="0" workbookViewId="0">
      <selection activeCell="E6" sqref="E6"/>
    </sheetView>
  </sheetViews>
  <sheetFormatPr defaultRowHeight="14.25"/>
  <cols>
    <col min="1" max="1" width="38.125" style="129" customWidth="1"/>
    <col min="2" max="2" width="10.125" style="114" customWidth="1"/>
    <col min="3" max="6" width="11.625" style="114" customWidth="1"/>
    <col min="7" max="7" width="13.5" style="114" customWidth="1"/>
    <col min="8" max="8" width="40.375" style="114" customWidth="1"/>
    <col min="9" max="9" width="9.625" style="114" customWidth="1"/>
    <col min="10" max="13" width="11.625" style="114" customWidth="1"/>
    <col min="14" max="14" width="13.5" style="114" customWidth="1"/>
    <col min="15" max="257" width="9" style="114"/>
    <col min="258" max="258" width="36.75" style="114" customWidth="1"/>
    <col min="259" max="259" width="11.625" style="114" customWidth="1"/>
    <col min="260" max="260" width="8.125" style="114" customWidth="1"/>
    <col min="261" max="261" width="36.5" style="114" customWidth="1"/>
    <col min="262" max="262" width="10.75" style="114" customWidth="1"/>
    <col min="263" max="263" width="8.125" style="114" customWidth="1"/>
    <col min="264" max="264" width="9.125" style="114" customWidth="1"/>
    <col min="265" max="268" width="0" style="114" hidden="1" customWidth="1"/>
    <col min="269" max="513" width="9" style="114"/>
    <col min="514" max="514" width="36.75" style="114" customWidth="1"/>
    <col min="515" max="515" width="11.625" style="114" customWidth="1"/>
    <col min="516" max="516" width="8.125" style="114" customWidth="1"/>
    <col min="517" max="517" width="36.5" style="114" customWidth="1"/>
    <col min="518" max="518" width="10.75" style="114" customWidth="1"/>
    <col min="519" max="519" width="8.125" style="114" customWidth="1"/>
    <col min="520" max="520" width="9.125" style="114" customWidth="1"/>
    <col min="521" max="524" width="0" style="114" hidden="1" customWidth="1"/>
    <col min="525" max="769" width="9" style="114"/>
    <col min="770" max="770" width="36.75" style="114" customWidth="1"/>
    <col min="771" max="771" width="11.625" style="114" customWidth="1"/>
    <col min="772" max="772" width="8.125" style="114" customWidth="1"/>
    <col min="773" max="773" width="36.5" style="114" customWidth="1"/>
    <col min="774" max="774" width="10.75" style="114" customWidth="1"/>
    <col min="775" max="775" width="8.125" style="114" customWidth="1"/>
    <col min="776" max="776" width="9.125" style="114" customWidth="1"/>
    <col min="777" max="780" width="0" style="114" hidden="1" customWidth="1"/>
    <col min="781" max="1025" width="9" style="114"/>
    <col min="1026" max="1026" width="36.75" style="114" customWidth="1"/>
    <col min="1027" max="1027" width="11.625" style="114" customWidth="1"/>
    <col min="1028" max="1028" width="8.125" style="114" customWidth="1"/>
    <col min="1029" max="1029" width="36.5" style="114" customWidth="1"/>
    <col min="1030" max="1030" width="10.75" style="114" customWidth="1"/>
    <col min="1031" max="1031" width="8.125" style="114" customWidth="1"/>
    <col min="1032" max="1032" width="9.125" style="114" customWidth="1"/>
    <col min="1033" max="1036" width="0" style="114" hidden="1" customWidth="1"/>
    <col min="1037" max="1281" width="9" style="114"/>
    <col min="1282" max="1282" width="36.75" style="114" customWidth="1"/>
    <col min="1283" max="1283" width="11.625" style="114" customWidth="1"/>
    <col min="1284" max="1284" width="8.125" style="114" customWidth="1"/>
    <col min="1285" max="1285" width="36.5" style="114" customWidth="1"/>
    <col min="1286" max="1286" width="10.75" style="114" customWidth="1"/>
    <col min="1287" max="1287" width="8.125" style="114" customWidth="1"/>
    <col min="1288" max="1288" width="9.125" style="114" customWidth="1"/>
    <col min="1289" max="1292" width="0" style="114" hidden="1" customWidth="1"/>
    <col min="1293" max="1537" width="9" style="114"/>
    <col min="1538" max="1538" width="36.75" style="114" customWidth="1"/>
    <col min="1539" max="1539" width="11.625" style="114" customWidth="1"/>
    <col min="1540" max="1540" width="8.125" style="114" customWidth="1"/>
    <col min="1541" max="1541" width="36.5" style="114" customWidth="1"/>
    <col min="1542" max="1542" width="10.75" style="114" customWidth="1"/>
    <col min="1543" max="1543" width="8.125" style="114" customWidth="1"/>
    <col min="1544" max="1544" width="9.125" style="114" customWidth="1"/>
    <col min="1545" max="1548" width="0" style="114" hidden="1" customWidth="1"/>
    <col min="1549" max="1793" width="9" style="114"/>
    <col min="1794" max="1794" width="36.75" style="114" customWidth="1"/>
    <col min="1795" max="1795" width="11.625" style="114" customWidth="1"/>
    <col min="1796" max="1796" width="8.125" style="114" customWidth="1"/>
    <col min="1797" max="1797" width="36.5" style="114" customWidth="1"/>
    <col min="1798" max="1798" width="10.75" style="114" customWidth="1"/>
    <col min="1799" max="1799" width="8.125" style="114" customWidth="1"/>
    <col min="1800" max="1800" width="9.125" style="114" customWidth="1"/>
    <col min="1801" max="1804" width="0" style="114" hidden="1" customWidth="1"/>
    <col min="1805" max="2049" width="9" style="114"/>
    <col min="2050" max="2050" width="36.75" style="114" customWidth="1"/>
    <col min="2051" max="2051" width="11.625" style="114" customWidth="1"/>
    <col min="2052" max="2052" width="8.125" style="114" customWidth="1"/>
    <col min="2053" max="2053" width="36.5" style="114" customWidth="1"/>
    <col min="2054" max="2054" width="10.75" style="114" customWidth="1"/>
    <col min="2055" max="2055" width="8.125" style="114" customWidth="1"/>
    <col min="2056" max="2056" width="9.125" style="114" customWidth="1"/>
    <col min="2057" max="2060" width="0" style="114" hidden="1" customWidth="1"/>
    <col min="2061" max="2305" width="9" style="114"/>
    <col min="2306" max="2306" width="36.75" style="114" customWidth="1"/>
    <col min="2307" max="2307" width="11.625" style="114" customWidth="1"/>
    <col min="2308" max="2308" width="8.125" style="114" customWidth="1"/>
    <col min="2309" max="2309" width="36.5" style="114" customWidth="1"/>
    <col min="2310" max="2310" width="10.75" style="114" customWidth="1"/>
    <col min="2311" max="2311" width="8.125" style="114" customWidth="1"/>
    <col min="2312" max="2312" width="9.125" style="114" customWidth="1"/>
    <col min="2313" max="2316" width="0" style="114" hidden="1" customWidth="1"/>
    <col min="2317" max="2561" width="9" style="114"/>
    <col min="2562" max="2562" width="36.75" style="114" customWidth="1"/>
    <col min="2563" max="2563" width="11.625" style="114" customWidth="1"/>
    <col min="2564" max="2564" width="8.125" style="114" customWidth="1"/>
    <col min="2565" max="2565" width="36.5" style="114" customWidth="1"/>
    <col min="2566" max="2566" width="10.75" style="114" customWidth="1"/>
    <col min="2567" max="2567" width="8.125" style="114" customWidth="1"/>
    <col min="2568" max="2568" width="9.125" style="114" customWidth="1"/>
    <col min="2569" max="2572" width="0" style="114" hidden="1" customWidth="1"/>
    <col min="2573" max="2817" width="9" style="114"/>
    <col min="2818" max="2818" width="36.75" style="114" customWidth="1"/>
    <col min="2819" max="2819" width="11.625" style="114" customWidth="1"/>
    <col min="2820" max="2820" width="8.125" style="114" customWidth="1"/>
    <col min="2821" max="2821" width="36.5" style="114" customWidth="1"/>
    <col min="2822" max="2822" width="10.75" style="114" customWidth="1"/>
    <col min="2823" max="2823" width="8.125" style="114" customWidth="1"/>
    <col min="2824" max="2824" width="9.125" style="114" customWidth="1"/>
    <col min="2825" max="2828" width="0" style="114" hidden="1" customWidth="1"/>
    <col min="2829" max="3073" width="9" style="114"/>
    <col min="3074" max="3074" width="36.75" style="114" customWidth="1"/>
    <col min="3075" max="3075" width="11.625" style="114" customWidth="1"/>
    <col min="3076" max="3076" width="8.125" style="114" customWidth="1"/>
    <col min="3077" max="3077" width="36.5" style="114" customWidth="1"/>
    <col min="3078" max="3078" width="10.75" style="114" customWidth="1"/>
    <col min="3079" max="3079" width="8.125" style="114" customWidth="1"/>
    <col min="3080" max="3080" width="9.125" style="114" customWidth="1"/>
    <col min="3081" max="3084" width="0" style="114" hidden="1" customWidth="1"/>
    <col min="3085" max="3329" width="9" style="114"/>
    <col min="3330" max="3330" width="36.75" style="114" customWidth="1"/>
    <col min="3331" max="3331" width="11.625" style="114" customWidth="1"/>
    <col min="3332" max="3332" width="8.125" style="114" customWidth="1"/>
    <col min="3333" max="3333" width="36.5" style="114" customWidth="1"/>
    <col min="3334" max="3334" width="10.75" style="114" customWidth="1"/>
    <col min="3335" max="3335" width="8.125" style="114" customWidth="1"/>
    <col min="3336" max="3336" width="9.125" style="114" customWidth="1"/>
    <col min="3337" max="3340" width="0" style="114" hidden="1" customWidth="1"/>
    <col min="3341" max="3585" width="9" style="114"/>
    <col min="3586" max="3586" width="36.75" style="114" customWidth="1"/>
    <col min="3587" max="3587" width="11.625" style="114" customWidth="1"/>
    <col min="3588" max="3588" width="8.125" style="114" customWidth="1"/>
    <col min="3589" max="3589" width="36.5" style="114" customWidth="1"/>
    <col min="3590" max="3590" width="10.75" style="114" customWidth="1"/>
    <col min="3591" max="3591" width="8.125" style="114" customWidth="1"/>
    <col min="3592" max="3592" width="9.125" style="114" customWidth="1"/>
    <col min="3593" max="3596" width="0" style="114" hidden="1" customWidth="1"/>
    <col min="3597" max="3841" width="9" style="114"/>
    <col min="3842" max="3842" width="36.75" style="114" customWidth="1"/>
    <col min="3843" max="3843" width="11.625" style="114" customWidth="1"/>
    <col min="3844" max="3844" width="8.125" style="114" customWidth="1"/>
    <col min="3845" max="3845" width="36.5" style="114" customWidth="1"/>
    <col min="3846" max="3846" width="10.75" style="114" customWidth="1"/>
    <col min="3847" max="3847" width="8.125" style="114" customWidth="1"/>
    <col min="3848" max="3848" width="9.125" style="114" customWidth="1"/>
    <col min="3849" max="3852" width="0" style="114" hidden="1" customWidth="1"/>
    <col min="3853" max="4097" width="9" style="114"/>
    <col min="4098" max="4098" width="36.75" style="114" customWidth="1"/>
    <col min="4099" max="4099" width="11.625" style="114" customWidth="1"/>
    <col min="4100" max="4100" width="8.125" style="114" customWidth="1"/>
    <col min="4101" max="4101" width="36.5" style="114" customWidth="1"/>
    <col min="4102" max="4102" width="10.75" style="114" customWidth="1"/>
    <col min="4103" max="4103" width="8.125" style="114" customWidth="1"/>
    <col min="4104" max="4104" width="9.125" style="114" customWidth="1"/>
    <col min="4105" max="4108" width="0" style="114" hidden="1" customWidth="1"/>
    <col min="4109" max="4353" width="9" style="114"/>
    <col min="4354" max="4354" width="36.75" style="114" customWidth="1"/>
    <col min="4355" max="4355" width="11.625" style="114" customWidth="1"/>
    <col min="4356" max="4356" width="8.125" style="114" customWidth="1"/>
    <col min="4357" max="4357" width="36.5" style="114" customWidth="1"/>
    <col min="4358" max="4358" width="10.75" style="114" customWidth="1"/>
    <col min="4359" max="4359" width="8.125" style="114" customWidth="1"/>
    <col min="4360" max="4360" width="9.125" style="114" customWidth="1"/>
    <col min="4361" max="4364" width="0" style="114" hidden="1" customWidth="1"/>
    <col min="4365" max="4609" width="9" style="114"/>
    <col min="4610" max="4610" width="36.75" style="114" customWidth="1"/>
    <col min="4611" max="4611" width="11.625" style="114" customWidth="1"/>
    <col min="4612" max="4612" width="8.125" style="114" customWidth="1"/>
    <col min="4613" max="4613" width="36.5" style="114" customWidth="1"/>
    <col min="4614" max="4614" width="10.75" style="114" customWidth="1"/>
    <col min="4615" max="4615" width="8.125" style="114" customWidth="1"/>
    <col min="4616" max="4616" width="9.125" style="114" customWidth="1"/>
    <col min="4617" max="4620" width="0" style="114" hidden="1" customWidth="1"/>
    <col min="4621" max="4865" width="9" style="114"/>
    <col min="4866" max="4866" width="36.75" style="114" customWidth="1"/>
    <col min="4867" max="4867" width="11.625" style="114" customWidth="1"/>
    <col min="4868" max="4868" width="8.125" style="114" customWidth="1"/>
    <col min="4869" max="4869" width="36.5" style="114" customWidth="1"/>
    <col min="4870" max="4870" width="10.75" style="114" customWidth="1"/>
    <col min="4871" max="4871" width="8.125" style="114" customWidth="1"/>
    <col min="4872" max="4872" width="9.125" style="114" customWidth="1"/>
    <col min="4873" max="4876" width="0" style="114" hidden="1" customWidth="1"/>
    <col min="4877" max="5121" width="9" style="114"/>
    <col min="5122" max="5122" width="36.75" style="114" customWidth="1"/>
    <col min="5123" max="5123" width="11.625" style="114" customWidth="1"/>
    <col min="5124" max="5124" width="8.125" style="114" customWidth="1"/>
    <col min="5125" max="5125" width="36.5" style="114" customWidth="1"/>
    <col min="5126" max="5126" width="10.75" style="114" customWidth="1"/>
    <col min="5127" max="5127" width="8.125" style="114" customWidth="1"/>
    <col min="5128" max="5128" width="9.125" style="114" customWidth="1"/>
    <col min="5129" max="5132" width="0" style="114" hidden="1" customWidth="1"/>
    <col min="5133" max="5377" width="9" style="114"/>
    <col min="5378" max="5378" width="36.75" style="114" customWidth="1"/>
    <col min="5379" max="5379" width="11.625" style="114" customWidth="1"/>
    <col min="5380" max="5380" width="8.125" style="114" customWidth="1"/>
    <col min="5381" max="5381" width="36.5" style="114" customWidth="1"/>
    <col min="5382" max="5382" width="10.75" style="114" customWidth="1"/>
    <col min="5383" max="5383" width="8.125" style="114" customWidth="1"/>
    <col min="5384" max="5384" width="9.125" style="114" customWidth="1"/>
    <col min="5385" max="5388" width="0" style="114" hidden="1" customWidth="1"/>
    <col min="5389" max="5633" width="9" style="114"/>
    <col min="5634" max="5634" width="36.75" style="114" customWidth="1"/>
    <col min="5635" max="5635" width="11.625" style="114" customWidth="1"/>
    <col min="5636" max="5636" width="8.125" style="114" customWidth="1"/>
    <col min="5637" max="5637" width="36.5" style="114" customWidth="1"/>
    <col min="5638" max="5638" width="10.75" style="114" customWidth="1"/>
    <col min="5639" max="5639" width="8.125" style="114" customWidth="1"/>
    <col min="5640" max="5640" width="9.125" style="114" customWidth="1"/>
    <col min="5641" max="5644" width="0" style="114" hidden="1" customWidth="1"/>
    <col min="5645" max="5889" width="9" style="114"/>
    <col min="5890" max="5890" width="36.75" style="114" customWidth="1"/>
    <col min="5891" max="5891" width="11.625" style="114" customWidth="1"/>
    <col min="5892" max="5892" width="8.125" style="114" customWidth="1"/>
    <col min="5893" max="5893" width="36.5" style="114" customWidth="1"/>
    <col min="5894" max="5894" width="10.75" style="114" customWidth="1"/>
    <col min="5895" max="5895" width="8.125" style="114" customWidth="1"/>
    <col min="5896" max="5896" width="9.125" style="114" customWidth="1"/>
    <col min="5897" max="5900" width="0" style="114" hidden="1" customWidth="1"/>
    <col min="5901" max="6145" width="9" style="114"/>
    <col min="6146" max="6146" width="36.75" style="114" customWidth="1"/>
    <col min="6147" max="6147" width="11.625" style="114" customWidth="1"/>
    <col min="6148" max="6148" width="8.125" style="114" customWidth="1"/>
    <col min="6149" max="6149" width="36.5" style="114" customWidth="1"/>
    <col min="6150" max="6150" width="10.75" style="114" customWidth="1"/>
    <col min="6151" max="6151" width="8.125" style="114" customWidth="1"/>
    <col min="6152" max="6152" width="9.125" style="114" customWidth="1"/>
    <col min="6153" max="6156" width="0" style="114" hidden="1" customWidth="1"/>
    <col min="6157" max="6401" width="9" style="114"/>
    <col min="6402" max="6402" width="36.75" style="114" customWidth="1"/>
    <col min="6403" max="6403" width="11.625" style="114" customWidth="1"/>
    <col min="6404" max="6404" width="8.125" style="114" customWidth="1"/>
    <col min="6405" max="6405" width="36.5" style="114" customWidth="1"/>
    <col min="6406" max="6406" width="10.75" style="114" customWidth="1"/>
    <col min="6407" max="6407" width="8.125" style="114" customWidth="1"/>
    <col min="6408" max="6408" width="9.125" style="114" customWidth="1"/>
    <col min="6409" max="6412" width="0" style="114" hidden="1" customWidth="1"/>
    <col min="6413" max="6657" width="9" style="114"/>
    <col min="6658" max="6658" width="36.75" style="114" customWidth="1"/>
    <col min="6659" max="6659" width="11.625" style="114" customWidth="1"/>
    <col min="6660" max="6660" width="8.125" style="114" customWidth="1"/>
    <col min="6661" max="6661" width="36.5" style="114" customWidth="1"/>
    <col min="6662" max="6662" width="10.75" style="114" customWidth="1"/>
    <col min="6663" max="6663" width="8.125" style="114" customWidth="1"/>
    <col min="6664" max="6664" width="9.125" style="114" customWidth="1"/>
    <col min="6665" max="6668" width="0" style="114" hidden="1" customWidth="1"/>
    <col min="6669" max="6913" width="9" style="114"/>
    <col min="6914" max="6914" width="36.75" style="114" customWidth="1"/>
    <col min="6915" max="6915" width="11.625" style="114" customWidth="1"/>
    <col min="6916" max="6916" width="8.125" style="114" customWidth="1"/>
    <col min="6917" max="6917" width="36.5" style="114" customWidth="1"/>
    <col min="6918" max="6918" width="10.75" style="114" customWidth="1"/>
    <col min="6919" max="6919" width="8.125" style="114" customWidth="1"/>
    <col min="6920" max="6920" width="9.125" style="114" customWidth="1"/>
    <col min="6921" max="6924" width="0" style="114" hidden="1" customWidth="1"/>
    <col min="6925" max="7169" width="9" style="114"/>
    <col min="7170" max="7170" width="36.75" style="114" customWidth="1"/>
    <col min="7171" max="7171" width="11.625" style="114" customWidth="1"/>
    <col min="7172" max="7172" width="8.125" style="114" customWidth="1"/>
    <col min="7173" max="7173" width="36.5" style="114" customWidth="1"/>
    <col min="7174" max="7174" width="10.75" style="114" customWidth="1"/>
    <col min="7175" max="7175" width="8.125" style="114" customWidth="1"/>
    <col min="7176" max="7176" width="9.125" style="114" customWidth="1"/>
    <col min="7177" max="7180" width="0" style="114" hidden="1" customWidth="1"/>
    <col min="7181" max="7425" width="9" style="114"/>
    <col min="7426" max="7426" width="36.75" style="114" customWidth="1"/>
    <col min="7427" max="7427" width="11.625" style="114" customWidth="1"/>
    <col min="7428" max="7428" width="8.125" style="114" customWidth="1"/>
    <col min="7429" max="7429" width="36.5" style="114" customWidth="1"/>
    <col min="7430" max="7430" width="10.75" style="114" customWidth="1"/>
    <col min="7431" max="7431" width="8.125" style="114" customWidth="1"/>
    <col min="7432" max="7432" width="9.125" style="114" customWidth="1"/>
    <col min="7433" max="7436" width="0" style="114" hidden="1" customWidth="1"/>
    <col min="7437" max="7681" width="9" style="114"/>
    <col min="7682" max="7682" width="36.75" style="114" customWidth="1"/>
    <col min="7683" max="7683" width="11.625" style="114" customWidth="1"/>
    <col min="7684" max="7684" width="8.125" style="114" customWidth="1"/>
    <col min="7685" max="7685" width="36.5" style="114" customWidth="1"/>
    <col min="7686" max="7686" width="10.75" style="114" customWidth="1"/>
    <col min="7687" max="7687" width="8.125" style="114" customWidth="1"/>
    <col min="7688" max="7688" width="9.125" style="114" customWidth="1"/>
    <col min="7689" max="7692" width="0" style="114" hidden="1" customWidth="1"/>
    <col min="7693" max="7937" width="9" style="114"/>
    <col min="7938" max="7938" width="36.75" style="114" customWidth="1"/>
    <col min="7939" max="7939" width="11.625" style="114" customWidth="1"/>
    <col min="7940" max="7940" width="8.125" style="114" customWidth="1"/>
    <col min="7941" max="7941" width="36.5" style="114" customWidth="1"/>
    <col min="7942" max="7942" width="10.75" style="114" customWidth="1"/>
    <col min="7943" max="7943" width="8.125" style="114" customWidth="1"/>
    <col min="7944" max="7944" width="9.125" style="114" customWidth="1"/>
    <col min="7945" max="7948" width="0" style="114" hidden="1" customWidth="1"/>
    <col min="7949" max="8193" width="9" style="114"/>
    <col min="8194" max="8194" width="36.75" style="114" customWidth="1"/>
    <col min="8195" max="8195" width="11.625" style="114" customWidth="1"/>
    <col min="8196" max="8196" width="8.125" style="114" customWidth="1"/>
    <col min="8197" max="8197" width="36.5" style="114" customWidth="1"/>
    <col min="8198" max="8198" width="10.75" style="114" customWidth="1"/>
    <col min="8199" max="8199" width="8.125" style="114" customWidth="1"/>
    <col min="8200" max="8200" width="9.125" style="114" customWidth="1"/>
    <col min="8201" max="8204" width="0" style="114" hidden="1" customWidth="1"/>
    <col min="8205" max="8449" width="9" style="114"/>
    <col min="8450" max="8450" width="36.75" style="114" customWidth="1"/>
    <col min="8451" max="8451" width="11.625" style="114" customWidth="1"/>
    <col min="8452" max="8452" width="8.125" style="114" customWidth="1"/>
    <col min="8453" max="8453" width="36.5" style="114" customWidth="1"/>
    <col min="8454" max="8454" width="10.75" style="114" customWidth="1"/>
    <col min="8455" max="8455" width="8.125" style="114" customWidth="1"/>
    <col min="8456" max="8456" width="9.125" style="114" customWidth="1"/>
    <col min="8457" max="8460" width="0" style="114" hidden="1" customWidth="1"/>
    <col min="8461" max="8705" width="9" style="114"/>
    <col min="8706" max="8706" width="36.75" style="114" customWidth="1"/>
    <col min="8707" max="8707" width="11.625" style="114" customWidth="1"/>
    <col min="8708" max="8708" width="8.125" style="114" customWidth="1"/>
    <col min="8709" max="8709" width="36.5" style="114" customWidth="1"/>
    <col min="8710" max="8710" width="10.75" style="114" customWidth="1"/>
    <col min="8711" max="8711" width="8.125" style="114" customWidth="1"/>
    <col min="8712" max="8712" width="9.125" style="114" customWidth="1"/>
    <col min="8713" max="8716" width="0" style="114" hidden="1" customWidth="1"/>
    <col min="8717" max="8961" width="9" style="114"/>
    <col min="8962" max="8962" width="36.75" style="114" customWidth="1"/>
    <col min="8963" max="8963" width="11.625" style="114" customWidth="1"/>
    <col min="8964" max="8964" width="8.125" style="114" customWidth="1"/>
    <col min="8965" max="8965" width="36.5" style="114" customWidth="1"/>
    <col min="8966" max="8966" width="10.75" style="114" customWidth="1"/>
    <col min="8967" max="8967" width="8.125" style="114" customWidth="1"/>
    <col min="8968" max="8968" width="9.125" style="114" customWidth="1"/>
    <col min="8969" max="8972" width="0" style="114" hidden="1" customWidth="1"/>
    <col min="8973" max="9217" width="9" style="114"/>
    <col min="9218" max="9218" width="36.75" style="114" customWidth="1"/>
    <col min="9219" max="9219" width="11.625" style="114" customWidth="1"/>
    <col min="9220" max="9220" width="8.125" style="114" customWidth="1"/>
    <col min="9221" max="9221" width="36.5" style="114" customWidth="1"/>
    <col min="9222" max="9222" width="10.75" style="114" customWidth="1"/>
    <col min="9223" max="9223" width="8.125" style="114" customWidth="1"/>
    <col min="9224" max="9224" width="9.125" style="114" customWidth="1"/>
    <col min="9225" max="9228" width="0" style="114" hidden="1" customWidth="1"/>
    <col min="9229" max="9473" width="9" style="114"/>
    <col min="9474" max="9474" width="36.75" style="114" customWidth="1"/>
    <col min="9475" max="9475" width="11.625" style="114" customWidth="1"/>
    <col min="9476" max="9476" width="8.125" style="114" customWidth="1"/>
    <col min="9477" max="9477" width="36.5" style="114" customWidth="1"/>
    <col min="9478" max="9478" width="10.75" style="114" customWidth="1"/>
    <col min="9479" max="9479" width="8.125" style="114" customWidth="1"/>
    <col min="9480" max="9480" width="9.125" style="114" customWidth="1"/>
    <col min="9481" max="9484" width="0" style="114" hidden="1" customWidth="1"/>
    <col min="9485" max="9729" width="9" style="114"/>
    <col min="9730" max="9730" width="36.75" style="114" customWidth="1"/>
    <col min="9731" max="9731" width="11.625" style="114" customWidth="1"/>
    <col min="9732" max="9732" width="8.125" style="114" customWidth="1"/>
    <col min="9733" max="9733" width="36.5" style="114" customWidth="1"/>
    <col min="9734" max="9734" width="10.75" style="114" customWidth="1"/>
    <col min="9735" max="9735" width="8.125" style="114" customWidth="1"/>
    <col min="9736" max="9736" width="9.125" style="114" customWidth="1"/>
    <col min="9737" max="9740" width="0" style="114" hidden="1" customWidth="1"/>
    <col min="9741" max="9985" width="9" style="114"/>
    <col min="9986" max="9986" width="36.75" style="114" customWidth="1"/>
    <col min="9987" max="9987" width="11.625" style="114" customWidth="1"/>
    <col min="9988" max="9988" width="8.125" style="114" customWidth="1"/>
    <col min="9989" max="9989" width="36.5" style="114" customWidth="1"/>
    <col min="9990" max="9990" width="10.75" style="114" customWidth="1"/>
    <col min="9991" max="9991" width="8.125" style="114" customWidth="1"/>
    <col min="9992" max="9992" width="9.125" style="114" customWidth="1"/>
    <col min="9993" max="9996" width="0" style="114" hidden="1" customWidth="1"/>
    <col min="9997" max="10241" width="9" style="114"/>
    <col min="10242" max="10242" width="36.75" style="114" customWidth="1"/>
    <col min="10243" max="10243" width="11.625" style="114" customWidth="1"/>
    <col min="10244" max="10244" width="8.125" style="114" customWidth="1"/>
    <col min="10245" max="10245" width="36.5" style="114" customWidth="1"/>
    <col min="10246" max="10246" width="10.75" style="114" customWidth="1"/>
    <col min="10247" max="10247" width="8.125" style="114" customWidth="1"/>
    <col min="10248" max="10248" width="9.125" style="114" customWidth="1"/>
    <col min="10249" max="10252" width="0" style="114" hidden="1" customWidth="1"/>
    <col min="10253" max="10497" width="9" style="114"/>
    <col min="10498" max="10498" width="36.75" style="114" customWidth="1"/>
    <col min="10499" max="10499" width="11.625" style="114" customWidth="1"/>
    <col min="10500" max="10500" width="8.125" style="114" customWidth="1"/>
    <col min="10501" max="10501" width="36.5" style="114" customWidth="1"/>
    <col min="10502" max="10502" width="10.75" style="114" customWidth="1"/>
    <col min="10503" max="10503" width="8.125" style="114" customWidth="1"/>
    <col min="10504" max="10504" width="9.125" style="114" customWidth="1"/>
    <col min="10505" max="10508" width="0" style="114" hidden="1" customWidth="1"/>
    <col min="10509" max="10753" width="9" style="114"/>
    <col min="10754" max="10754" width="36.75" style="114" customWidth="1"/>
    <col min="10755" max="10755" width="11.625" style="114" customWidth="1"/>
    <col min="10756" max="10756" width="8.125" style="114" customWidth="1"/>
    <col min="10757" max="10757" width="36.5" style="114" customWidth="1"/>
    <col min="10758" max="10758" width="10.75" style="114" customWidth="1"/>
    <col min="10759" max="10759" width="8.125" style="114" customWidth="1"/>
    <col min="10760" max="10760" width="9.125" style="114" customWidth="1"/>
    <col min="10761" max="10764" width="0" style="114" hidden="1" customWidth="1"/>
    <col min="10765" max="11009" width="9" style="114"/>
    <col min="11010" max="11010" width="36.75" style="114" customWidth="1"/>
    <col min="11011" max="11011" width="11.625" style="114" customWidth="1"/>
    <col min="11012" max="11012" width="8.125" style="114" customWidth="1"/>
    <col min="11013" max="11013" width="36.5" style="114" customWidth="1"/>
    <col min="11014" max="11014" width="10.75" style="114" customWidth="1"/>
    <col min="11015" max="11015" width="8.125" style="114" customWidth="1"/>
    <col min="11016" max="11016" width="9.125" style="114" customWidth="1"/>
    <col min="11017" max="11020" width="0" style="114" hidden="1" customWidth="1"/>
    <col min="11021" max="11265" width="9" style="114"/>
    <col min="11266" max="11266" width="36.75" style="114" customWidth="1"/>
    <col min="11267" max="11267" width="11.625" style="114" customWidth="1"/>
    <col min="11268" max="11268" width="8.125" style="114" customWidth="1"/>
    <col min="11269" max="11269" width="36.5" style="114" customWidth="1"/>
    <col min="11270" max="11270" width="10.75" style="114" customWidth="1"/>
    <col min="11271" max="11271" width="8.125" style="114" customWidth="1"/>
    <col min="11272" max="11272" width="9.125" style="114" customWidth="1"/>
    <col min="11273" max="11276" width="0" style="114" hidden="1" customWidth="1"/>
    <col min="11277" max="11521" width="9" style="114"/>
    <col min="11522" max="11522" width="36.75" style="114" customWidth="1"/>
    <col min="11523" max="11523" width="11.625" style="114" customWidth="1"/>
    <col min="11524" max="11524" width="8.125" style="114" customWidth="1"/>
    <col min="11525" max="11525" width="36.5" style="114" customWidth="1"/>
    <col min="11526" max="11526" width="10.75" style="114" customWidth="1"/>
    <col min="11527" max="11527" width="8.125" style="114" customWidth="1"/>
    <col min="11528" max="11528" width="9.125" style="114" customWidth="1"/>
    <col min="11529" max="11532" width="0" style="114" hidden="1" customWidth="1"/>
    <col min="11533" max="11777" width="9" style="114"/>
    <col min="11778" max="11778" width="36.75" style="114" customWidth="1"/>
    <col min="11779" max="11779" width="11.625" style="114" customWidth="1"/>
    <col min="11780" max="11780" width="8.125" style="114" customWidth="1"/>
    <col min="11781" max="11781" width="36.5" style="114" customWidth="1"/>
    <col min="11782" max="11782" width="10.75" style="114" customWidth="1"/>
    <col min="11783" max="11783" width="8.125" style="114" customWidth="1"/>
    <col min="11784" max="11784" width="9.125" style="114" customWidth="1"/>
    <col min="11785" max="11788" width="0" style="114" hidden="1" customWidth="1"/>
    <col min="11789" max="12033" width="9" style="114"/>
    <col min="12034" max="12034" width="36.75" style="114" customWidth="1"/>
    <col min="12035" max="12035" width="11.625" style="114" customWidth="1"/>
    <col min="12036" max="12036" width="8.125" style="114" customWidth="1"/>
    <col min="12037" max="12037" width="36.5" style="114" customWidth="1"/>
    <col min="12038" max="12038" width="10.75" style="114" customWidth="1"/>
    <col min="12039" max="12039" width="8.125" style="114" customWidth="1"/>
    <col min="12040" max="12040" width="9.125" style="114" customWidth="1"/>
    <col min="12041" max="12044" width="0" style="114" hidden="1" customWidth="1"/>
    <col min="12045" max="12289" width="9" style="114"/>
    <col min="12290" max="12290" width="36.75" style="114" customWidth="1"/>
    <col min="12291" max="12291" width="11.625" style="114" customWidth="1"/>
    <col min="12292" max="12292" width="8.125" style="114" customWidth="1"/>
    <col min="12293" max="12293" width="36.5" style="114" customWidth="1"/>
    <col min="12294" max="12294" width="10.75" style="114" customWidth="1"/>
    <col min="12295" max="12295" width="8.125" style="114" customWidth="1"/>
    <col min="12296" max="12296" width="9.125" style="114" customWidth="1"/>
    <col min="12297" max="12300" width="0" style="114" hidden="1" customWidth="1"/>
    <col min="12301" max="12545" width="9" style="114"/>
    <col min="12546" max="12546" width="36.75" style="114" customWidth="1"/>
    <col min="12547" max="12547" width="11.625" style="114" customWidth="1"/>
    <col min="12548" max="12548" width="8.125" style="114" customWidth="1"/>
    <col min="12549" max="12549" width="36.5" style="114" customWidth="1"/>
    <col min="12550" max="12550" width="10.75" style="114" customWidth="1"/>
    <col min="12551" max="12551" width="8.125" style="114" customWidth="1"/>
    <col min="12552" max="12552" width="9.125" style="114" customWidth="1"/>
    <col min="12553" max="12556" width="0" style="114" hidden="1" customWidth="1"/>
    <col min="12557" max="12801" width="9" style="114"/>
    <col min="12802" max="12802" width="36.75" style="114" customWidth="1"/>
    <col min="12803" max="12803" width="11.625" style="114" customWidth="1"/>
    <col min="12804" max="12804" width="8.125" style="114" customWidth="1"/>
    <col min="12805" max="12805" width="36.5" style="114" customWidth="1"/>
    <col min="12806" max="12806" width="10.75" style="114" customWidth="1"/>
    <col min="12807" max="12807" width="8.125" style="114" customWidth="1"/>
    <col min="12808" max="12808" width="9.125" style="114" customWidth="1"/>
    <col min="12809" max="12812" width="0" style="114" hidden="1" customWidth="1"/>
    <col min="12813" max="13057" width="9" style="114"/>
    <col min="13058" max="13058" width="36.75" style="114" customWidth="1"/>
    <col min="13059" max="13059" width="11.625" style="114" customWidth="1"/>
    <col min="13060" max="13060" width="8.125" style="114" customWidth="1"/>
    <col min="13061" max="13061" width="36.5" style="114" customWidth="1"/>
    <col min="13062" max="13062" width="10.75" style="114" customWidth="1"/>
    <col min="13063" max="13063" width="8.125" style="114" customWidth="1"/>
    <col min="13064" max="13064" width="9.125" style="114" customWidth="1"/>
    <col min="13065" max="13068" width="0" style="114" hidden="1" customWidth="1"/>
    <col min="13069" max="13313" width="9" style="114"/>
    <col min="13314" max="13314" width="36.75" style="114" customWidth="1"/>
    <col min="13315" max="13315" width="11.625" style="114" customWidth="1"/>
    <col min="13316" max="13316" width="8.125" style="114" customWidth="1"/>
    <col min="13317" max="13317" width="36.5" style="114" customWidth="1"/>
    <col min="13318" max="13318" width="10.75" style="114" customWidth="1"/>
    <col min="13319" max="13319" width="8.125" style="114" customWidth="1"/>
    <col min="13320" max="13320" width="9.125" style="114" customWidth="1"/>
    <col min="13321" max="13324" width="0" style="114" hidden="1" customWidth="1"/>
    <col min="13325" max="13569" width="9" style="114"/>
    <col min="13570" max="13570" width="36.75" style="114" customWidth="1"/>
    <col min="13571" max="13571" width="11.625" style="114" customWidth="1"/>
    <col min="13572" max="13572" width="8.125" style="114" customWidth="1"/>
    <col min="13573" max="13573" width="36.5" style="114" customWidth="1"/>
    <col min="13574" max="13574" width="10.75" style="114" customWidth="1"/>
    <col min="13575" max="13575" width="8.125" style="114" customWidth="1"/>
    <col min="13576" max="13576" width="9.125" style="114" customWidth="1"/>
    <col min="13577" max="13580" width="0" style="114" hidden="1" customWidth="1"/>
    <col min="13581" max="13825" width="9" style="114"/>
    <col min="13826" max="13826" width="36.75" style="114" customWidth="1"/>
    <col min="13827" max="13827" width="11.625" style="114" customWidth="1"/>
    <col min="13828" max="13828" width="8.125" style="114" customWidth="1"/>
    <col min="13829" max="13829" width="36.5" style="114" customWidth="1"/>
    <col min="13830" max="13830" width="10.75" style="114" customWidth="1"/>
    <col min="13831" max="13831" width="8.125" style="114" customWidth="1"/>
    <col min="13832" max="13832" width="9.125" style="114" customWidth="1"/>
    <col min="13833" max="13836" width="0" style="114" hidden="1" customWidth="1"/>
    <col min="13837" max="14081" width="9" style="114"/>
    <col min="14082" max="14082" width="36.75" style="114" customWidth="1"/>
    <col min="14083" max="14083" width="11.625" style="114" customWidth="1"/>
    <col min="14084" max="14084" width="8.125" style="114" customWidth="1"/>
    <col min="14085" max="14085" width="36.5" style="114" customWidth="1"/>
    <col min="14086" max="14086" width="10.75" style="114" customWidth="1"/>
    <col min="14087" max="14087" width="8.125" style="114" customWidth="1"/>
    <col min="14088" max="14088" width="9.125" style="114" customWidth="1"/>
    <col min="14089" max="14092" width="0" style="114" hidden="1" customWidth="1"/>
    <col min="14093" max="14337" width="9" style="114"/>
    <col min="14338" max="14338" width="36.75" style="114" customWidth="1"/>
    <col min="14339" max="14339" width="11.625" style="114" customWidth="1"/>
    <col min="14340" max="14340" width="8.125" style="114" customWidth="1"/>
    <col min="14341" max="14341" width="36.5" style="114" customWidth="1"/>
    <col min="14342" max="14342" width="10.75" style="114" customWidth="1"/>
    <col min="14343" max="14343" width="8.125" style="114" customWidth="1"/>
    <col min="14344" max="14344" width="9.125" style="114" customWidth="1"/>
    <col min="14345" max="14348" width="0" style="114" hidden="1" customWidth="1"/>
    <col min="14349" max="14593" width="9" style="114"/>
    <col min="14594" max="14594" width="36.75" style="114" customWidth="1"/>
    <col min="14595" max="14595" width="11.625" style="114" customWidth="1"/>
    <col min="14596" max="14596" width="8.125" style="114" customWidth="1"/>
    <col min="14597" max="14597" width="36.5" style="114" customWidth="1"/>
    <col min="14598" max="14598" width="10.75" style="114" customWidth="1"/>
    <col min="14599" max="14599" width="8.125" style="114" customWidth="1"/>
    <col min="14600" max="14600" width="9.125" style="114" customWidth="1"/>
    <col min="14601" max="14604" width="0" style="114" hidden="1" customWidth="1"/>
    <col min="14605" max="14849" width="9" style="114"/>
    <col min="14850" max="14850" width="36.75" style="114" customWidth="1"/>
    <col min="14851" max="14851" width="11.625" style="114" customWidth="1"/>
    <col min="14852" max="14852" width="8.125" style="114" customWidth="1"/>
    <col min="14853" max="14853" width="36.5" style="114" customWidth="1"/>
    <col min="14854" max="14854" width="10.75" style="114" customWidth="1"/>
    <col min="14855" max="14855" width="8.125" style="114" customWidth="1"/>
    <col min="14856" max="14856" width="9.125" style="114" customWidth="1"/>
    <col min="14857" max="14860" width="0" style="114" hidden="1" customWidth="1"/>
    <col min="14861" max="15105" width="9" style="114"/>
    <col min="15106" max="15106" width="36.75" style="114" customWidth="1"/>
    <col min="15107" max="15107" width="11.625" style="114" customWidth="1"/>
    <col min="15108" max="15108" width="8.125" style="114" customWidth="1"/>
    <col min="15109" max="15109" width="36.5" style="114" customWidth="1"/>
    <col min="15110" max="15110" width="10.75" style="114" customWidth="1"/>
    <col min="15111" max="15111" width="8.125" style="114" customWidth="1"/>
    <col min="15112" max="15112" width="9.125" style="114" customWidth="1"/>
    <col min="15113" max="15116" width="0" style="114" hidden="1" customWidth="1"/>
    <col min="15117" max="15361" width="9" style="114"/>
    <col min="15362" max="15362" width="36.75" style="114" customWidth="1"/>
    <col min="15363" max="15363" width="11.625" style="114" customWidth="1"/>
    <col min="15364" max="15364" width="8.125" style="114" customWidth="1"/>
    <col min="15365" max="15365" width="36.5" style="114" customWidth="1"/>
    <col min="15366" max="15366" width="10.75" style="114" customWidth="1"/>
    <col min="15367" max="15367" width="8.125" style="114" customWidth="1"/>
    <col min="15368" max="15368" width="9.125" style="114" customWidth="1"/>
    <col min="15369" max="15372" width="0" style="114" hidden="1" customWidth="1"/>
    <col min="15373" max="15617" width="9" style="114"/>
    <col min="15618" max="15618" width="36.75" style="114" customWidth="1"/>
    <col min="15619" max="15619" width="11.625" style="114" customWidth="1"/>
    <col min="15620" max="15620" width="8.125" style="114" customWidth="1"/>
    <col min="15621" max="15621" width="36.5" style="114" customWidth="1"/>
    <col min="15622" max="15622" width="10.75" style="114" customWidth="1"/>
    <col min="15623" max="15623" width="8.125" style="114" customWidth="1"/>
    <col min="15624" max="15624" width="9.125" style="114" customWidth="1"/>
    <col min="15625" max="15628" width="0" style="114" hidden="1" customWidth="1"/>
    <col min="15629" max="15873" width="9" style="114"/>
    <col min="15874" max="15874" width="36.75" style="114" customWidth="1"/>
    <col min="15875" max="15875" width="11.625" style="114" customWidth="1"/>
    <col min="15876" max="15876" width="8.125" style="114" customWidth="1"/>
    <col min="15877" max="15877" width="36.5" style="114" customWidth="1"/>
    <col min="15878" max="15878" width="10.75" style="114" customWidth="1"/>
    <col min="15879" max="15879" width="8.125" style="114" customWidth="1"/>
    <col min="15880" max="15880" width="9.125" style="114" customWidth="1"/>
    <col min="15881" max="15884" width="0" style="114" hidden="1" customWidth="1"/>
    <col min="15885" max="16129" width="9" style="114"/>
    <col min="16130" max="16130" width="36.75" style="114" customWidth="1"/>
    <col min="16131" max="16131" width="11.625" style="114" customWidth="1"/>
    <col min="16132" max="16132" width="8.125" style="114" customWidth="1"/>
    <col min="16133" max="16133" width="36.5" style="114" customWidth="1"/>
    <col min="16134" max="16134" width="10.75" style="114" customWidth="1"/>
    <col min="16135" max="16135" width="8.125" style="114" customWidth="1"/>
    <col min="16136" max="16136" width="9.125" style="114" customWidth="1"/>
    <col min="16137" max="16140" width="0" style="114" hidden="1" customWidth="1"/>
    <col min="16141" max="16384" width="9" style="114"/>
  </cols>
  <sheetData>
    <row r="1" spans="1:14" ht="18.75">
      <c r="A1" s="462" t="s">
        <v>264</v>
      </c>
      <c r="B1" s="462"/>
      <c r="C1" s="462"/>
      <c r="D1" s="462"/>
      <c r="E1" s="462"/>
      <c r="F1" s="462"/>
      <c r="G1" s="462"/>
      <c r="H1" s="462"/>
      <c r="I1" s="462"/>
      <c r="J1" s="462"/>
      <c r="K1" s="462"/>
      <c r="L1" s="462"/>
      <c r="M1" s="462"/>
      <c r="N1" s="462"/>
    </row>
    <row r="2" spans="1:14" ht="24.75" customHeight="1">
      <c r="A2" s="463" t="s">
        <v>322</v>
      </c>
      <c r="B2" s="463"/>
      <c r="C2" s="463"/>
      <c r="D2" s="463"/>
      <c r="E2" s="463"/>
      <c r="F2" s="463"/>
      <c r="G2" s="463"/>
      <c r="H2" s="463"/>
      <c r="I2" s="463"/>
      <c r="J2" s="463"/>
      <c r="K2" s="463"/>
      <c r="L2" s="463"/>
      <c r="M2" s="463"/>
      <c r="N2" s="463"/>
    </row>
    <row r="3" spans="1:14" ht="18.75">
      <c r="A3" s="464"/>
      <c r="B3" s="465"/>
      <c r="C3" s="115"/>
      <c r="D3" s="115"/>
      <c r="E3" s="115"/>
      <c r="F3" s="115"/>
      <c r="G3" s="115"/>
      <c r="H3" s="116"/>
      <c r="J3" s="115"/>
      <c r="K3" s="115"/>
      <c r="L3" s="115"/>
      <c r="M3" s="115"/>
      <c r="N3" s="117" t="s">
        <v>19</v>
      </c>
    </row>
    <row r="4" spans="1:14" ht="56.25">
      <c r="A4" s="92" t="s">
        <v>134</v>
      </c>
      <c r="B4" s="93" t="s">
        <v>16</v>
      </c>
      <c r="C4" s="93" t="s">
        <v>245</v>
      </c>
      <c r="D4" s="93" t="s">
        <v>243</v>
      </c>
      <c r="E4" s="93" t="s">
        <v>281</v>
      </c>
      <c r="F4" s="93" t="s">
        <v>244</v>
      </c>
      <c r="G4" s="94" t="s">
        <v>233</v>
      </c>
      <c r="H4" s="92" t="s">
        <v>135</v>
      </c>
      <c r="I4" s="93" t="s">
        <v>16</v>
      </c>
      <c r="J4" s="93" t="s">
        <v>245</v>
      </c>
      <c r="K4" s="93" t="s">
        <v>243</v>
      </c>
      <c r="L4" s="93" t="s">
        <v>30</v>
      </c>
      <c r="M4" s="93" t="s">
        <v>244</v>
      </c>
      <c r="N4" s="94" t="s">
        <v>233</v>
      </c>
    </row>
    <row r="5" spans="1:14" ht="37.5" customHeight="1">
      <c r="A5" s="130" t="s">
        <v>265</v>
      </c>
      <c r="B5" s="118"/>
      <c r="C5" s="119"/>
      <c r="D5" s="119"/>
      <c r="E5" s="119"/>
      <c r="F5" s="119"/>
      <c r="G5" s="120"/>
      <c r="H5" s="130" t="s">
        <v>24</v>
      </c>
      <c r="I5" s="118"/>
      <c r="J5" s="119"/>
      <c r="K5" s="119"/>
      <c r="L5" s="119"/>
      <c r="M5" s="119"/>
      <c r="N5" s="120"/>
    </row>
    <row r="6" spans="1:14" ht="30.75" customHeight="1">
      <c r="A6" s="121" t="s">
        <v>137</v>
      </c>
      <c r="B6" s="118"/>
      <c r="C6" s="119"/>
      <c r="D6" s="119"/>
      <c r="E6" s="119"/>
      <c r="F6" s="119"/>
      <c r="G6" s="120"/>
      <c r="H6" s="121" t="s">
        <v>138</v>
      </c>
      <c r="I6" s="118"/>
      <c r="J6" s="119"/>
      <c r="K6" s="119"/>
      <c r="L6" s="119"/>
      <c r="M6" s="119"/>
      <c r="N6" s="120"/>
    </row>
    <row r="7" spans="1:14" ht="36.75" customHeight="1">
      <c r="A7" s="122" t="s">
        <v>139</v>
      </c>
      <c r="B7" s="78"/>
      <c r="C7" s="107"/>
      <c r="D7" s="107"/>
      <c r="E7" s="107"/>
      <c r="F7" s="107"/>
      <c r="G7" s="123"/>
      <c r="H7" s="122" t="s">
        <v>140</v>
      </c>
      <c r="I7" s="78">
        <f>SUM(I8:I10)</f>
        <v>0</v>
      </c>
      <c r="J7" s="107"/>
      <c r="K7" s="107"/>
      <c r="L7" s="107"/>
      <c r="M7" s="107"/>
      <c r="N7" s="123"/>
    </row>
    <row r="8" spans="1:14" ht="36.75" customHeight="1">
      <c r="A8" s="124" t="s">
        <v>141</v>
      </c>
      <c r="B8" s="78"/>
      <c r="C8" s="107"/>
      <c r="D8" s="107"/>
      <c r="E8" s="107"/>
      <c r="F8" s="107"/>
      <c r="G8" s="123"/>
      <c r="H8" s="124" t="s">
        <v>141</v>
      </c>
      <c r="I8" s="78"/>
      <c r="J8" s="107"/>
      <c r="K8" s="107"/>
      <c r="L8" s="107"/>
      <c r="M8" s="107"/>
      <c r="N8" s="123"/>
    </row>
    <row r="9" spans="1:14" ht="36.75" customHeight="1">
      <c r="A9" s="124" t="s">
        <v>142</v>
      </c>
      <c r="B9" s="78"/>
      <c r="C9" s="107"/>
      <c r="D9" s="107"/>
      <c r="E9" s="107"/>
      <c r="F9" s="107"/>
      <c r="G9" s="123"/>
      <c r="H9" s="124" t="s">
        <v>142</v>
      </c>
      <c r="I9" s="78"/>
      <c r="J9" s="107"/>
      <c r="K9" s="107"/>
      <c r="L9" s="107"/>
      <c r="M9" s="107"/>
      <c r="N9" s="123"/>
    </row>
    <row r="10" spans="1:14" ht="36.75" customHeight="1">
      <c r="A10" s="124" t="s">
        <v>143</v>
      </c>
      <c r="B10" s="78"/>
      <c r="C10" s="107"/>
      <c r="D10" s="107"/>
      <c r="E10" s="107"/>
      <c r="F10" s="107"/>
      <c r="G10" s="123"/>
      <c r="H10" s="124" t="s">
        <v>143</v>
      </c>
      <c r="I10" s="78"/>
      <c r="J10" s="107"/>
      <c r="K10" s="107"/>
      <c r="L10" s="107"/>
      <c r="M10" s="107"/>
      <c r="N10" s="123"/>
    </row>
    <row r="11" spans="1:14" ht="36.75" customHeight="1">
      <c r="A11" s="122" t="s">
        <v>144</v>
      </c>
      <c r="B11" s="78">
        <f>B12+B13</f>
        <v>0</v>
      </c>
      <c r="C11" s="107"/>
      <c r="D11" s="107"/>
      <c r="E11" s="107"/>
      <c r="F11" s="107"/>
      <c r="G11" s="123"/>
      <c r="H11" s="122" t="s">
        <v>145</v>
      </c>
      <c r="I11" s="78">
        <f>I12+I13</f>
        <v>0</v>
      </c>
      <c r="J11" s="107"/>
      <c r="K11" s="107"/>
      <c r="L11" s="107"/>
      <c r="M11" s="107"/>
      <c r="N11" s="123"/>
    </row>
    <row r="12" spans="1:14" ht="36.75" customHeight="1">
      <c r="A12" s="131" t="s">
        <v>266</v>
      </c>
      <c r="B12" s="78"/>
      <c r="C12" s="107"/>
      <c r="D12" s="107"/>
      <c r="E12" s="107"/>
      <c r="F12" s="107"/>
      <c r="G12" s="123"/>
      <c r="H12" s="124" t="s">
        <v>146</v>
      </c>
      <c r="I12" s="78"/>
      <c r="J12" s="107"/>
      <c r="K12" s="107"/>
      <c r="L12" s="107"/>
      <c r="M12" s="107"/>
      <c r="N12" s="123"/>
    </row>
    <row r="13" spans="1:14" ht="36.75" customHeight="1">
      <c r="A13" s="124" t="s">
        <v>147</v>
      </c>
      <c r="B13" s="78"/>
      <c r="C13" s="107"/>
      <c r="D13" s="107"/>
      <c r="E13" s="107"/>
      <c r="F13" s="107"/>
      <c r="G13" s="123"/>
      <c r="H13" s="124" t="s">
        <v>147</v>
      </c>
      <c r="I13" s="78"/>
      <c r="J13" s="107"/>
      <c r="K13" s="107"/>
      <c r="L13" s="107"/>
      <c r="M13" s="107"/>
      <c r="N13" s="123"/>
    </row>
    <row r="14" spans="1:14" ht="36.75" customHeight="1">
      <c r="A14" s="122" t="s">
        <v>148</v>
      </c>
      <c r="B14" s="78"/>
      <c r="C14" s="107"/>
      <c r="D14" s="107"/>
      <c r="E14" s="107"/>
      <c r="F14" s="107"/>
      <c r="G14" s="123"/>
      <c r="H14" s="122" t="s">
        <v>149</v>
      </c>
      <c r="I14" s="78"/>
      <c r="J14" s="107"/>
      <c r="K14" s="107"/>
      <c r="L14" s="107"/>
      <c r="M14" s="107"/>
      <c r="N14" s="123"/>
    </row>
    <row r="15" spans="1:14" ht="36.75" customHeight="1">
      <c r="A15" s="122" t="s">
        <v>150</v>
      </c>
      <c r="B15" s="78"/>
      <c r="C15" s="107"/>
      <c r="D15" s="107"/>
      <c r="E15" s="107"/>
      <c r="F15" s="107"/>
      <c r="G15" s="123"/>
      <c r="H15" s="122" t="s">
        <v>151</v>
      </c>
      <c r="I15" s="78"/>
      <c r="J15" s="107"/>
      <c r="K15" s="107"/>
      <c r="L15" s="107"/>
      <c r="M15" s="107"/>
      <c r="N15" s="123"/>
    </row>
    <row r="16" spans="1:14" ht="36.75" customHeight="1">
      <c r="A16" s="125"/>
      <c r="B16" s="126"/>
      <c r="C16" s="126"/>
      <c r="D16" s="126"/>
      <c r="E16" s="126"/>
      <c r="F16" s="126"/>
      <c r="G16" s="126"/>
      <c r="H16" s="127" t="s">
        <v>152</v>
      </c>
      <c r="I16" s="126"/>
      <c r="J16" s="126"/>
      <c r="K16" s="126"/>
      <c r="L16" s="126"/>
      <c r="M16" s="126"/>
      <c r="N16" s="126"/>
    </row>
    <row r="17" spans="1:13" ht="38.25" customHeight="1">
      <c r="A17" s="466"/>
      <c r="B17" s="466"/>
      <c r="C17" s="466"/>
      <c r="D17" s="466"/>
      <c r="E17" s="466"/>
      <c r="F17" s="466"/>
      <c r="G17" s="466"/>
      <c r="H17" s="466"/>
      <c r="I17" s="466"/>
      <c r="J17" s="466"/>
      <c r="K17" s="466"/>
      <c r="L17" s="466"/>
      <c r="M17" s="466"/>
    </row>
    <row r="18" spans="1:13">
      <c r="A18" s="466" t="s">
        <v>171</v>
      </c>
      <c r="B18" s="466"/>
      <c r="C18" s="466"/>
      <c r="D18" s="466"/>
      <c r="E18" s="466"/>
      <c r="F18" s="466"/>
      <c r="G18" s="466"/>
      <c r="H18" s="466"/>
      <c r="I18" s="466"/>
      <c r="J18" s="466"/>
      <c r="K18" s="466"/>
      <c r="L18" s="466"/>
      <c r="M18" s="466"/>
    </row>
    <row r="19" spans="1:13">
      <c r="A19" s="114"/>
      <c r="B19" s="128"/>
      <c r="C19" s="128"/>
      <c r="D19" s="128"/>
      <c r="E19" s="128"/>
      <c r="F19" s="128"/>
      <c r="I19" s="128"/>
      <c r="J19" s="128"/>
      <c r="K19" s="128"/>
      <c r="L19" s="128"/>
      <c r="M19" s="128"/>
    </row>
    <row r="20" spans="1:13">
      <c r="A20" s="114"/>
    </row>
    <row r="21" spans="1:13">
      <c r="A21" s="114"/>
    </row>
    <row r="22" spans="1:13">
      <c r="A22" s="114"/>
    </row>
    <row r="23" spans="1:13">
      <c r="A23" s="114"/>
    </row>
    <row r="24" spans="1:13">
      <c r="A24" s="114"/>
    </row>
    <row r="25" spans="1:13">
      <c r="A25" s="114"/>
    </row>
    <row r="26" spans="1:13">
      <c r="A26" s="114"/>
    </row>
    <row r="27" spans="1:13">
      <c r="A27" s="114"/>
    </row>
    <row r="28" spans="1:13">
      <c r="A28" s="114"/>
    </row>
    <row r="29" spans="1:13">
      <c r="A29" s="114"/>
    </row>
    <row r="30" spans="1:13">
      <c r="A30" s="114"/>
    </row>
    <row r="31" spans="1:13">
      <c r="A31" s="114"/>
    </row>
    <row r="32" spans="1:13">
      <c r="A32" s="114"/>
    </row>
    <row r="33" spans="1:1">
      <c r="A33" s="114"/>
    </row>
    <row r="34" spans="1:1">
      <c r="A34" s="114"/>
    </row>
    <row r="35" spans="1:1">
      <c r="A35" s="114"/>
    </row>
    <row r="36" spans="1:1">
      <c r="A36" s="114"/>
    </row>
  </sheetData>
  <mergeCells count="5">
    <mergeCell ref="A3:B3"/>
    <mergeCell ref="A17:M17"/>
    <mergeCell ref="A18:M18"/>
    <mergeCell ref="A2:N2"/>
    <mergeCell ref="A1:N1"/>
  </mergeCells>
  <phoneticPr fontId="3" type="noConversion"/>
  <printOptions horizontalCentered="1"/>
  <pageMargins left="0.23622047244094491" right="0.23622047244094491" top="0.5" bottom="0.31496062992125984" header="0.31496062992125984" footer="0.31496062992125984"/>
  <pageSetup paperSize="9" scale="71" orientation="landscape" blackAndWhite="1" errors="blank"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dimension ref="A1:N36"/>
  <sheetViews>
    <sheetView workbookViewId="0">
      <selection activeCell="C24" sqref="C24"/>
    </sheetView>
  </sheetViews>
  <sheetFormatPr defaultRowHeight="14.25"/>
  <cols>
    <col min="1" max="1" width="38.125" style="375" customWidth="1"/>
    <col min="2" max="2" width="10.125" style="367" customWidth="1"/>
    <col min="3" max="6" width="11.625" style="367" customWidth="1"/>
    <col min="7" max="7" width="13.5" style="367" customWidth="1"/>
    <col min="8" max="8" width="40.375" style="367" customWidth="1"/>
    <col min="9" max="9" width="9.625" style="367" customWidth="1"/>
    <col min="10" max="13" width="11.625" style="367" customWidth="1"/>
    <col min="14" max="14" width="13.5" style="367" customWidth="1"/>
    <col min="15" max="257" width="9" style="367"/>
    <col min="258" max="258" width="36.75" style="367" customWidth="1"/>
    <col min="259" max="259" width="11.625" style="367" customWidth="1"/>
    <col min="260" max="260" width="8.125" style="367" customWidth="1"/>
    <col min="261" max="261" width="36.5" style="367" customWidth="1"/>
    <col min="262" max="262" width="10.75" style="367" customWidth="1"/>
    <col min="263" max="263" width="8.125" style="367" customWidth="1"/>
    <col min="264" max="264" width="9.125" style="367" customWidth="1"/>
    <col min="265" max="268" width="0" style="367" hidden="1" customWidth="1"/>
    <col min="269" max="513" width="9" style="367"/>
    <col min="514" max="514" width="36.75" style="367" customWidth="1"/>
    <col min="515" max="515" width="11.625" style="367" customWidth="1"/>
    <col min="516" max="516" width="8.125" style="367" customWidth="1"/>
    <col min="517" max="517" width="36.5" style="367" customWidth="1"/>
    <col min="518" max="518" width="10.75" style="367" customWidth="1"/>
    <col min="519" max="519" width="8.125" style="367" customWidth="1"/>
    <col min="520" max="520" width="9.125" style="367" customWidth="1"/>
    <col min="521" max="524" width="0" style="367" hidden="1" customWidth="1"/>
    <col min="525" max="769" width="9" style="367"/>
    <col min="770" max="770" width="36.75" style="367" customWidth="1"/>
    <col min="771" max="771" width="11.625" style="367" customWidth="1"/>
    <col min="772" max="772" width="8.125" style="367" customWidth="1"/>
    <col min="773" max="773" width="36.5" style="367" customWidth="1"/>
    <col min="774" max="774" width="10.75" style="367" customWidth="1"/>
    <col min="775" max="775" width="8.125" style="367" customWidth="1"/>
    <col min="776" max="776" width="9.125" style="367" customWidth="1"/>
    <col min="777" max="780" width="0" style="367" hidden="1" customWidth="1"/>
    <col min="781" max="1025" width="9" style="367"/>
    <col min="1026" max="1026" width="36.75" style="367" customWidth="1"/>
    <col min="1027" max="1027" width="11.625" style="367" customWidth="1"/>
    <col min="1028" max="1028" width="8.125" style="367" customWidth="1"/>
    <col min="1029" max="1029" width="36.5" style="367" customWidth="1"/>
    <col min="1030" max="1030" width="10.75" style="367" customWidth="1"/>
    <col min="1031" max="1031" width="8.125" style="367" customWidth="1"/>
    <col min="1032" max="1032" width="9.125" style="367" customWidth="1"/>
    <col min="1033" max="1036" width="0" style="367" hidden="1" customWidth="1"/>
    <col min="1037" max="1281" width="9" style="367"/>
    <col min="1282" max="1282" width="36.75" style="367" customWidth="1"/>
    <col min="1283" max="1283" width="11.625" style="367" customWidth="1"/>
    <col min="1284" max="1284" width="8.125" style="367" customWidth="1"/>
    <col min="1285" max="1285" width="36.5" style="367" customWidth="1"/>
    <col min="1286" max="1286" width="10.75" style="367" customWidth="1"/>
    <col min="1287" max="1287" width="8.125" style="367" customWidth="1"/>
    <col min="1288" max="1288" width="9.125" style="367" customWidth="1"/>
    <col min="1289" max="1292" width="0" style="367" hidden="1" customWidth="1"/>
    <col min="1293" max="1537" width="9" style="367"/>
    <col min="1538" max="1538" width="36.75" style="367" customWidth="1"/>
    <col min="1539" max="1539" width="11.625" style="367" customWidth="1"/>
    <col min="1540" max="1540" width="8.125" style="367" customWidth="1"/>
    <col min="1541" max="1541" width="36.5" style="367" customWidth="1"/>
    <col min="1542" max="1542" width="10.75" style="367" customWidth="1"/>
    <col min="1543" max="1543" width="8.125" style="367" customWidth="1"/>
    <col min="1544" max="1544" width="9.125" style="367" customWidth="1"/>
    <col min="1545" max="1548" width="0" style="367" hidden="1" customWidth="1"/>
    <col min="1549" max="1793" width="9" style="367"/>
    <col min="1794" max="1794" width="36.75" style="367" customWidth="1"/>
    <col min="1795" max="1795" width="11.625" style="367" customWidth="1"/>
    <col min="1796" max="1796" width="8.125" style="367" customWidth="1"/>
    <col min="1797" max="1797" width="36.5" style="367" customWidth="1"/>
    <col min="1798" max="1798" width="10.75" style="367" customWidth="1"/>
    <col min="1799" max="1799" width="8.125" style="367" customWidth="1"/>
    <col min="1800" max="1800" width="9.125" style="367" customWidth="1"/>
    <col min="1801" max="1804" width="0" style="367" hidden="1" customWidth="1"/>
    <col min="1805" max="2049" width="9" style="367"/>
    <col min="2050" max="2050" width="36.75" style="367" customWidth="1"/>
    <col min="2051" max="2051" width="11.625" style="367" customWidth="1"/>
    <col min="2052" max="2052" width="8.125" style="367" customWidth="1"/>
    <col min="2053" max="2053" width="36.5" style="367" customWidth="1"/>
    <col min="2054" max="2054" width="10.75" style="367" customWidth="1"/>
    <col min="2055" max="2055" width="8.125" style="367" customWidth="1"/>
    <col min="2056" max="2056" width="9.125" style="367" customWidth="1"/>
    <col min="2057" max="2060" width="0" style="367" hidden="1" customWidth="1"/>
    <col min="2061" max="2305" width="9" style="367"/>
    <col min="2306" max="2306" width="36.75" style="367" customWidth="1"/>
    <col min="2307" max="2307" width="11.625" style="367" customWidth="1"/>
    <col min="2308" max="2308" width="8.125" style="367" customWidth="1"/>
    <col min="2309" max="2309" width="36.5" style="367" customWidth="1"/>
    <col min="2310" max="2310" width="10.75" style="367" customWidth="1"/>
    <col min="2311" max="2311" width="8.125" style="367" customWidth="1"/>
    <col min="2312" max="2312" width="9.125" style="367" customWidth="1"/>
    <col min="2313" max="2316" width="0" style="367" hidden="1" customWidth="1"/>
    <col min="2317" max="2561" width="9" style="367"/>
    <col min="2562" max="2562" width="36.75" style="367" customWidth="1"/>
    <col min="2563" max="2563" width="11.625" style="367" customWidth="1"/>
    <col min="2564" max="2564" width="8.125" style="367" customWidth="1"/>
    <col min="2565" max="2565" width="36.5" style="367" customWidth="1"/>
    <col min="2566" max="2566" width="10.75" style="367" customWidth="1"/>
    <col min="2567" max="2567" width="8.125" style="367" customWidth="1"/>
    <col min="2568" max="2568" width="9.125" style="367" customWidth="1"/>
    <col min="2569" max="2572" width="0" style="367" hidden="1" customWidth="1"/>
    <col min="2573" max="2817" width="9" style="367"/>
    <col min="2818" max="2818" width="36.75" style="367" customWidth="1"/>
    <col min="2819" max="2819" width="11.625" style="367" customWidth="1"/>
    <col min="2820" max="2820" width="8.125" style="367" customWidth="1"/>
    <col min="2821" max="2821" width="36.5" style="367" customWidth="1"/>
    <col min="2822" max="2822" width="10.75" style="367" customWidth="1"/>
    <col min="2823" max="2823" width="8.125" style="367" customWidth="1"/>
    <col min="2824" max="2824" width="9.125" style="367" customWidth="1"/>
    <col min="2825" max="2828" width="0" style="367" hidden="1" customWidth="1"/>
    <col min="2829" max="3073" width="9" style="367"/>
    <col min="3074" max="3074" width="36.75" style="367" customWidth="1"/>
    <col min="3075" max="3075" width="11.625" style="367" customWidth="1"/>
    <col min="3076" max="3076" width="8.125" style="367" customWidth="1"/>
    <col min="3077" max="3077" width="36.5" style="367" customWidth="1"/>
    <col min="3078" max="3078" width="10.75" style="367" customWidth="1"/>
    <col min="3079" max="3079" width="8.125" style="367" customWidth="1"/>
    <col min="3080" max="3080" width="9.125" style="367" customWidth="1"/>
    <col min="3081" max="3084" width="0" style="367" hidden="1" customWidth="1"/>
    <col min="3085" max="3329" width="9" style="367"/>
    <col min="3330" max="3330" width="36.75" style="367" customWidth="1"/>
    <col min="3331" max="3331" width="11.625" style="367" customWidth="1"/>
    <col min="3332" max="3332" width="8.125" style="367" customWidth="1"/>
    <col min="3333" max="3333" width="36.5" style="367" customWidth="1"/>
    <col min="3334" max="3334" width="10.75" style="367" customWidth="1"/>
    <col min="3335" max="3335" width="8.125" style="367" customWidth="1"/>
    <col min="3336" max="3336" width="9.125" style="367" customWidth="1"/>
    <col min="3337" max="3340" width="0" style="367" hidden="1" customWidth="1"/>
    <col min="3341" max="3585" width="9" style="367"/>
    <col min="3586" max="3586" width="36.75" style="367" customWidth="1"/>
    <col min="3587" max="3587" width="11.625" style="367" customWidth="1"/>
    <col min="3588" max="3588" width="8.125" style="367" customWidth="1"/>
    <col min="3589" max="3589" width="36.5" style="367" customWidth="1"/>
    <col min="3590" max="3590" width="10.75" style="367" customWidth="1"/>
    <col min="3591" max="3591" width="8.125" style="367" customWidth="1"/>
    <col min="3592" max="3592" width="9.125" style="367" customWidth="1"/>
    <col min="3593" max="3596" width="0" style="367" hidden="1" customWidth="1"/>
    <col min="3597" max="3841" width="9" style="367"/>
    <col min="3842" max="3842" width="36.75" style="367" customWidth="1"/>
    <col min="3843" max="3843" width="11.625" style="367" customWidth="1"/>
    <col min="3844" max="3844" width="8.125" style="367" customWidth="1"/>
    <col min="3845" max="3845" width="36.5" style="367" customWidth="1"/>
    <col min="3846" max="3846" width="10.75" style="367" customWidth="1"/>
    <col min="3847" max="3847" width="8.125" style="367" customWidth="1"/>
    <col min="3848" max="3848" width="9.125" style="367" customWidth="1"/>
    <col min="3849" max="3852" width="0" style="367" hidden="1" customWidth="1"/>
    <col min="3853" max="4097" width="9" style="367"/>
    <col min="4098" max="4098" width="36.75" style="367" customWidth="1"/>
    <col min="4099" max="4099" width="11.625" style="367" customWidth="1"/>
    <col min="4100" max="4100" width="8.125" style="367" customWidth="1"/>
    <col min="4101" max="4101" width="36.5" style="367" customWidth="1"/>
    <col min="4102" max="4102" width="10.75" style="367" customWidth="1"/>
    <col min="4103" max="4103" width="8.125" style="367" customWidth="1"/>
    <col min="4104" max="4104" width="9.125" style="367" customWidth="1"/>
    <col min="4105" max="4108" width="0" style="367" hidden="1" customWidth="1"/>
    <col min="4109" max="4353" width="9" style="367"/>
    <col min="4354" max="4354" width="36.75" style="367" customWidth="1"/>
    <col min="4355" max="4355" width="11.625" style="367" customWidth="1"/>
    <col min="4356" max="4356" width="8.125" style="367" customWidth="1"/>
    <col min="4357" max="4357" width="36.5" style="367" customWidth="1"/>
    <col min="4358" max="4358" width="10.75" style="367" customWidth="1"/>
    <col min="4359" max="4359" width="8.125" style="367" customWidth="1"/>
    <col min="4360" max="4360" width="9.125" style="367" customWidth="1"/>
    <col min="4361" max="4364" width="0" style="367" hidden="1" customWidth="1"/>
    <col min="4365" max="4609" width="9" style="367"/>
    <col min="4610" max="4610" width="36.75" style="367" customWidth="1"/>
    <col min="4611" max="4611" width="11.625" style="367" customWidth="1"/>
    <col min="4612" max="4612" width="8.125" style="367" customWidth="1"/>
    <col min="4613" max="4613" width="36.5" style="367" customWidth="1"/>
    <col min="4614" max="4614" width="10.75" style="367" customWidth="1"/>
    <col min="4615" max="4615" width="8.125" style="367" customWidth="1"/>
    <col min="4616" max="4616" width="9.125" style="367" customWidth="1"/>
    <col min="4617" max="4620" width="0" style="367" hidden="1" customWidth="1"/>
    <col min="4621" max="4865" width="9" style="367"/>
    <col min="4866" max="4866" width="36.75" style="367" customWidth="1"/>
    <col min="4867" max="4867" width="11.625" style="367" customWidth="1"/>
    <col min="4868" max="4868" width="8.125" style="367" customWidth="1"/>
    <col min="4869" max="4869" width="36.5" style="367" customWidth="1"/>
    <col min="4870" max="4870" width="10.75" style="367" customWidth="1"/>
    <col min="4871" max="4871" width="8.125" style="367" customWidth="1"/>
    <col min="4872" max="4872" width="9.125" style="367" customWidth="1"/>
    <col min="4873" max="4876" width="0" style="367" hidden="1" customWidth="1"/>
    <col min="4877" max="5121" width="9" style="367"/>
    <col min="5122" max="5122" width="36.75" style="367" customWidth="1"/>
    <col min="5123" max="5123" width="11.625" style="367" customWidth="1"/>
    <col min="5124" max="5124" width="8.125" style="367" customWidth="1"/>
    <col min="5125" max="5125" width="36.5" style="367" customWidth="1"/>
    <col min="5126" max="5126" width="10.75" style="367" customWidth="1"/>
    <col min="5127" max="5127" width="8.125" style="367" customWidth="1"/>
    <col min="5128" max="5128" width="9.125" style="367" customWidth="1"/>
    <col min="5129" max="5132" width="0" style="367" hidden="1" customWidth="1"/>
    <col min="5133" max="5377" width="9" style="367"/>
    <col min="5378" max="5378" width="36.75" style="367" customWidth="1"/>
    <col min="5379" max="5379" width="11.625" style="367" customWidth="1"/>
    <col min="5380" max="5380" width="8.125" style="367" customWidth="1"/>
    <col min="5381" max="5381" width="36.5" style="367" customWidth="1"/>
    <col min="5382" max="5382" width="10.75" style="367" customWidth="1"/>
    <col min="5383" max="5383" width="8.125" style="367" customWidth="1"/>
    <col min="5384" max="5384" width="9.125" style="367" customWidth="1"/>
    <col min="5385" max="5388" width="0" style="367" hidden="1" customWidth="1"/>
    <col min="5389" max="5633" width="9" style="367"/>
    <col min="5634" max="5634" width="36.75" style="367" customWidth="1"/>
    <col min="5635" max="5635" width="11.625" style="367" customWidth="1"/>
    <col min="5636" max="5636" width="8.125" style="367" customWidth="1"/>
    <col min="5637" max="5637" width="36.5" style="367" customWidth="1"/>
    <col min="5638" max="5638" width="10.75" style="367" customWidth="1"/>
    <col min="5639" max="5639" width="8.125" style="367" customWidth="1"/>
    <col min="5640" max="5640" width="9.125" style="367" customWidth="1"/>
    <col min="5641" max="5644" width="0" style="367" hidden="1" customWidth="1"/>
    <col min="5645" max="5889" width="9" style="367"/>
    <col min="5890" max="5890" width="36.75" style="367" customWidth="1"/>
    <col min="5891" max="5891" width="11.625" style="367" customWidth="1"/>
    <col min="5892" max="5892" width="8.125" style="367" customWidth="1"/>
    <col min="5893" max="5893" width="36.5" style="367" customWidth="1"/>
    <col min="5894" max="5894" width="10.75" style="367" customWidth="1"/>
    <col min="5895" max="5895" width="8.125" style="367" customWidth="1"/>
    <col min="5896" max="5896" width="9.125" style="367" customWidth="1"/>
    <col min="5897" max="5900" width="0" style="367" hidden="1" customWidth="1"/>
    <col min="5901" max="6145" width="9" style="367"/>
    <col min="6146" max="6146" width="36.75" style="367" customWidth="1"/>
    <col min="6147" max="6147" width="11.625" style="367" customWidth="1"/>
    <col min="6148" max="6148" width="8.125" style="367" customWidth="1"/>
    <col min="6149" max="6149" width="36.5" style="367" customWidth="1"/>
    <col min="6150" max="6150" width="10.75" style="367" customWidth="1"/>
    <col min="6151" max="6151" width="8.125" style="367" customWidth="1"/>
    <col min="6152" max="6152" width="9.125" style="367" customWidth="1"/>
    <col min="6153" max="6156" width="0" style="367" hidden="1" customWidth="1"/>
    <col min="6157" max="6401" width="9" style="367"/>
    <col min="6402" max="6402" width="36.75" style="367" customWidth="1"/>
    <col min="6403" max="6403" width="11.625" style="367" customWidth="1"/>
    <col min="6404" max="6404" width="8.125" style="367" customWidth="1"/>
    <col min="6405" max="6405" width="36.5" style="367" customWidth="1"/>
    <col min="6406" max="6406" width="10.75" style="367" customWidth="1"/>
    <col min="6407" max="6407" width="8.125" style="367" customWidth="1"/>
    <col min="6408" max="6408" width="9.125" style="367" customWidth="1"/>
    <col min="6409" max="6412" width="0" style="367" hidden="1" customWidth="1"/>
    <col min="6413" max="6657" width="9" style="367"/>
    <col min="6658" max="6658" width="36.75" style="367" customWidth="1"/>
    <col min="6659" max="6659" width="11.625" style="367" customWidth="1"/>
    <col min="6660" max="6660" width="8.125" style="367" customWidth="1"/>
    <col min="6661" max="6661" width="36.5" style="367" customWidth="1"/>
    <col min="6662" max="6662" width="10.75" style="367" customWidth="1"/>
    <col min="6663" max="6663" width="8.125" style="367" customWidth="1"/>
    <col min="6664" max="6664" width="9.125" style="367" customWidth="1"/>
    <col min="6665" max="6668" width="0" style="367" hidden="1" customWidth="1"/>
    <col min="6669" max="6913" width="9" style="367"/>
    <col min="6914" max="6914" width="36.75" style="367" customWidth="1"/>
    <col min="6915" max="6915" width="11.625" style="367" customWidth="1"/>
    <col min="6916" max="6916" width="8.125" style="367" customWidth="1"/>
    <col min="6917" max="6917" width="36.5" style="367" customWidth="1"/>
    <col min="6918" max="6918" width="10.75" style="367" customWidth="1"/>
    <col min="6919" max="6919" width="8.125" style="367" customWidth="1"/>
    <col min="6920" max="6920" width="9.125" style="367" customWidth="1"/>
    <col min="6921" max="6924" width="0" style="367" hidden="1" customWidth="1"/>
    <col min="6925" max="7169" width="9" style="367"/>
    <col min="7170" max="7170" width="36.75" style="367" customWidth="1"/>
    <col min="7171" max="7171" width="11.625" style="367" customWidth="1"/>
    <col min="7172" max="7172" width="8.125" style="367" customWidth="1"/>
    <col min="7173" max="7173" width="36.5" style="367" customWidth="1"/>
    <col min="7174" max="7174" width="10.75" style="367" customWidth="1"/>
    <col min="7175" max="7175" width="8.125" style="367" customWidth="1"/>
    <col min="7176" max="7176" width="9.125" style="367" customWidth="1"/>
    <col min="7177" max="7180" width="0" style="367" hidden="1" customWidth="1"/>
    <col min="7181" max="7425" width="9" style="367"/>
    <col min="7426" max="7426" width="36.75" style="367" customWidth="1"/>
    <col min="7427" max="7427" width="11.625" style="367" customWidth="1"/>
    <col min="7428" max="7428" width="8.125" style="367" customWidth="1"/>
    <col min="7429" max="7429" width="36.5" style="367" customWidth="1"/>
    <col min="7430" max="7430" width="10.75" style="367" customWidth="1"/>
    <col min="7431" max="7431" width="8.125" style="367" customWidth="1"/>
    <col min="7432" max="7432" width="9.125" style="367" customWidth="1"/>
    <col min="7433" max="7436" width="0" style="367" hidden="1" customWidth="1"/>
    <col min="7437" max="7681" width="9" style="367"/>
    <col min="7682" max="7682" width="36.75" style="367" customWidth="1"/>
    <col min="7683" max="7683" width="11.625" style="367" customWidth="1"/>
    <col min="7684" max="7684" width="8.125" style="367" customWidth="1"/>
    <col min="7685" max="7685" width="36.5" style="367" customWidth="1"/>
    <col min="7686" max="7686" width="10.75" style="367" customWidth="1"/>
    <col min="7687" max="7687" width="8.125" style="367" customWidth="1"/>
    <col min="7688" max="7688" width="9.125" style="367" customWidth="1"/>
    <col min="7689" max="7692" width="0" style="367" hidden="1" customWidth="1"/>
    <col min="7693" max="7937" width="9" style="367"/>
    <col min="7938" max="7938" width="36.75" style="367" customWidth="1"/>
    <col min="7939" max="7939" width="11.625" style="367" customWidth="1"/>
    <col min="7940" max="7940" width="8.125" style="367" customWidth="1"/>
    <col min="7941" max="7941" width="36.5" style="367" customWidth="1"/>
    <col min="7942" max="7942" width="10.75" style="367" customWidth="1"/>
    <col min="7943" max="7943" width="8.125" style="367" customWidth="1"/>
    <col min="7944" max="7944" width="9.125" style="367" customWidth="1"/>
    <col min="7945" max="7948" width="0" style="367" hidden="1" customWidth="1"/>
    <col min="7949" max="8193" width="9" style="367"/>
    <col min="8194" max="8194" width="36.75" style="367" customWidth="1"/>
    <col min="8195" max="8195" width="11.625" style="367" customWidth="1"/>
    <col min="8196" max="8196" width="8.125" style="367" customWidth="1"/>
    <col min="8197" max="8197" width="36.5" style="367" customWidth="1"/>
    <col min="8198" max="8198" width="10.75" style="367" customWidth="1"/>
    <col min="8199" max="8199" width="8.125" style="367" customWidth="1"/>
    <col min="8200" max="8200" width="9.125" style="367" customWidth="1"/>
    <col min="8201" max="8204" width="0" style="367" hidden="1" customWidth="1"/>
    <col min="8205" max="8449" width="9" style="367"/>
    <col min="8450" max="8450" width="36.75" style="367" customWidth="1"/>
    <col min="8451" max="8451" width="11.625" style="367" customWidth="1"/>
    <col min="8452" max="8452" width="8.125" style="367" customWidth="1"/>
    <col min="8453" max="8453" width="36.5" style="367" customWidth="1"/>
    <col min="8454" max="8454" width="10.75" style="367" customWidth="1"/>
    <col min="8455" max="8455" width="8.125" style="367" customWidth="1"/>
    <col min="8456" max="8456" width="9.125" style="367" customWidth="1"/>
    <col min="8457" max="8460" width="0" style="367" hidden="1" customWidth="1"/>
    <col min="8461" max="8705" width="9" style="367"/>
    <col min="8706" max="8706" width="36.75" style="367" customWidth="1"/>
    <col min="8707" max="8707" width="11.625" style="367" customWidth="1"/>
    <col min="8708" max="8708" width="8.125" style="367" customWidth="1"/>
    <col min="8709" max="8709" width="36.5" style="367" customWidth="1"/>
    <col min="8710" max="8710" width="10.75" style="367" customWidth="1"/>
    <col min="8711" max="8711" width="8.125" style="367" customWidth="1"/>
    <col min="8712" max="8712" width="9.125" style="367" customWidth="1"/>
    <col min="8713" max="8716" width="0" style="367" hidden="1" customWidth="1"/>
    <col min="8717" max="8961" width="9" style="367"/>
    <col min="8962" max="8962" width="36.75" style="367" customWidth="1"/>
    <col min="8963" max="8963" width="11.625" style="367" customWidth="1"/>
    <col min="8964" max="8964" width="8.125" style="367" customWidth="1"/>
    <col min="8965" max="8965" width="36.5" style="367" customWidth="1"/>
    <col min="8966" max="8966" width="10.75" style="367" customWidth="1"/>
    <col min="8967" max="8967" width="8.125" style="367" customWidth="1"/>
    <col min="8968" max="8968" width="9.125" style="367" customWidth="1"/>
    <col min="8969" max="8972" width="0" style="367" hidden="1" customWidth="1"/>
    <col min="8973" max="9217" width="9" style="367"/>
    <col min="9218" max="9218" width="36.75" style="367" customWidth="1"/>
    <col min="9219" max="9219" width="11.625" style="367" customWidth="1"/>
    <col min="9220" max="9220" width="8.125" style="367" customWidth="1"/>
    <col min="9221" max="9221" width="36.5" style="367" customWidth="1"/>
    <col min="9222" max="9222" width="10.75" style="367" customWidth="1"/>
    <col min="9223" max="9223" width="8.125" style="367" customWidth="1"/>
    <col min="9224" max="9224" width="9.125" style="367" customWidth="1"/>
    <col min="9225" max="9228" width="0" style="367" hidden="1" customWidth="1"/>
    <col min="9229" max="9473" width="9" style="367"/>
    <col min="9474" max="9474" width="36.75" style="367" customWidth="1"/>
    <col min="9475" max="9475" width="11.625" style="367" customWidth="1"/>
    <col min="9476" max="9476" width="8.125" style="367" customWidth="1"/>
    <col min="9477" max="9477" width="36.5" style="367" customWidth="1"/>
    <col min="9478" max="9478" width="10.75" style="367" customWidth="1"/>
    <col min="9479" max="9479" width="8.125" style="367" customWidth="1"/>
    <col min="9480" max="9480" width="9.125" style="367" customWidth="1"/>
    <col min="9481" max="9484" width="0" style="367" hidden="1" customWidth="1"/>
    <col min="9485" max="9729" width="9" style="367"/>
    <col min="9730" max="9730" width="36.75" style="367" customWidth="1"/>
    <col min="9731" max="9731" width="11.625" style="367" customWidth="1"/>
    <col min="9732" max="9732" width="8.125" style="367" customWidth="1"/>
    <col min="9733" max="9733" width="36.5" style="367" customWidth="1"/>
    <col min="9734" max="9734" width="10.75" style="367" customWidth="1"/>
    <col min="9735" max="9735" width="8.125" style="367" customWidth="1"/>
    <col min="9736" max="9736" width="9.125" style="367" customWidth="1"/>
    <col min="9737" max="9740" width="0" style="367" hidden="1" customWidth="1"/>
    <col min="9741" max="9985" width="9" style="367"/>
    <col min="9986" max="9986" width="36.75" style="367" customWidth="1"/>
    <col min="9987" max="9987" width="11.625" style="367" customWidth="1"/>
    <col min="9988" max="9988" width="8.125" style="367" customWidth="1"/>
    <col min="9989" max="9989" width="36.5" style="367" customWidth="1"/>
    <col min="9990" max="9990" width="10.75" style="367" customWidth="1"/>
    <col min="9991" max="9991" width="8.125" style="367" customWidth="1"/>
    <col min="9992" max="9992" width="9.125" style="367" customWidth="1"/>
    <col min="9993" max="9996" width="0" style="367" hidden="1" customWidth="1"/>
    <col min="9997" max="10241" width="9" style="367"/>
    <col min="10242" max="10242" width="36.75" style="367" customWidth="1"/>
    <col min="10243" max="10243" width="11.625" style="367" customWidth="1"/>
    <col min="10244" max="10244" width="8.125" style="367" customWidth="1"/>
    <col min="10245" max="10245" width="36.5" style="367" customWidth="1"/>
    <col min="10246" max="10246" width="10.75" style="367" customWidth="1"/>
    <col min="10247" max="10247" width="8.125" style="367" customWidth="1"/>
    <col min="10248" max="10248" width="9.125" style="367" customWidth="1"/>
    <col min="10249" max="10252" width="0" style="367" hidden="1" customWidth="1"/>
    <col min="10253" max="10497" width="9" style="367"/>
    <col min="10498" max="10498" width="36.75" style="367" customWidth="1"/>
    <col min="10499" max="10499" width="11.625" style="367" customWidth="1"/>
    <col min="10500" max="10500" width="8.125" style="367" customWidth="1"/>
    <col min="10501" max="10501" width="36.5" style="367" customWidth="1"/>
    <col min="10502" max="10502" width="10.75" style="367" customWidth="1"/>
    <col min="10503" max="10503" width="8.125" style="367" customWidth="1"/>
    <col min="10504" max="10504" width="9.125" style="367" customWidth="1"/>
    <col min="10505" max="10508" width="0" style="367" hidden="1" customWidth="1"/>
    <col min="10509" max="10753" width="9" style="367"/>
    <col min="10754" max="10754" width="36.75" style="367" customWidth="1"/>
    <col min="10755" max="10755" width="11.625" style="367" customWidth="1"/>
    <col min="10756" max="10756" width="8.125" style="367" customWidth="1"/>
    <col min="10757" max="10757" width="36.5" style="367" customWidth="1"/>
    <col min="10758" max="10758" width="10.75" style="367" customWidth="1"/>
    <col min="10759" max="10759" width="8.125" style="367" customWidth="1"/>
    <col min="10760" max="10760" width="9.125" style="367" customWidth="1"/>
    <col min="10761" max="10764" width="0" style="367" hidden="1" customWidth="1"/>
    <col min="10765" max="11009" width="9" style="367"/>
    <col min="11010" max="11010" width="36.75" style="367" customWidth="1"/>
    <col min="11011" max="11011" width="11.625" style="367" customWidth="1"/>
    <col min="11012" max="11012" width="8.125" style="367" customWidth="1"/>
    <col min="11013" max="11013" width="36.5" style="367" customWidth="1"/>
    <col min="11014" max="11014" width="10.75" style="367" customWidth="1"/>
    <col min="11015" max="11015" width="8.125" style="367" customWidth="1"/>
    <col min="11016" max="11016" width="9.125" style="367" customWidth="1"/>
    <col min="11017" max="11020" width="0" style="367" hidden="1" customWidth="1"/>
    <col min="11021" max="11265" width="9" style="367"/>
    <col min="11266" max="11266" width="36.75" style="367" customWidth="1"/>
    <col min="11267" max="11267" width="11.625" style="367" customWidth="1"/>
    <col min="11268" max="11268" width="8.125" style="367" customWidth="1"/>
    <col min="11269" max="11269" width="36.5" style="367" customWidth="1"/>
    <col min="11270" max="11270" width="10.75" style="367" customWidth="1"/>
    <col min="11271" max="11271" width="8.125" style="367" customWidth="1"/>
    <col min="11272" max="11272" width="9.125" style="367" customWidth="1"/>
    <col min="11273" max="11276" width="0" style="367" hidden="1" customWidth="1"/>
    <col min="11277" max="11521" width="9" style="367"/>
    <col min="11522" max="11522" width="36.75" style="367" customWidth="1"/>
    <col min="11523" max="11523" width="11.625" style="367" customWidth="1"/>
    <col min="11524" max="11524" width="8.125" style="367" customWidth="1"/>
    <col min="11525" max="11525" width="36.5" style="367" customWidth="1"/>
    <col min="11526" max="11526" width="10.75" style="367" customWidth="1"/>
    <col min="11527" max="11527" width="8.125" style="367" customWidth="1"/>
    <col min="11528" max="11528" width="9.125" style="367" customWidth="1"/>
    <col min="11529" max="11532" width="0" style="367" hidden="1" customWidth="1"/>
    <col min="11533" max="11777" width="9" style="367"/>
    <col min="11778" max="11778" width="36.75" style="367" customWidth="1"/>
    <col min="11779" max="11779" width="11.625" style="367" customWidth="1"/>
    <col min="11780" max="11780" width="8.125" style="367" customWidth="1"/>
    <col min="11781" max="11781" width="36.5" style="367" customWidth="1"/>
    <col min="11782" max="11782" width="10.75" style="367" customWidth="1"/>
    <col min="11783" max="11783" width="8.125" style="367" customWidth="1"/>
    <col min="11784" max="11784" width="9.125" style="367" customWidth="1"/>
    <col min="11785" max="11788" width="0" style="367" hidden="1" customWidth="1"/>
    <col min="11789" max="12033" width="9" style="367"/>
    <col min="12034" max="12034" width="36.75" style="367" customWidth="1"/>
    <col min="12035" max="12035" width="11.625" style="367" customWidth="1"/>
    <col min="12036" max="12036" width="8.125" style="367" customWidth="1"/>
    <col min="12037" max="12037" width="36.5" style="367" customWidth="1"/>
    <col min="12038" max="12038" width="10.75" style="367" customWidth="1"/>
    <col min="12039" max="12039" width="8.125" style="367" customWidth="1"/>
    <col min="12040" max="12040" width="9.125" style="367" customWidth="1"/>
    <col min="12041" max="12044" width="0" style="367" hidden="1" customWidth="1"/>
    <col min="12045" max="12289" width="9" style="367"/>
    <col min="12290" max="12290" width="36.75" style="367" customWidth="1"/>
    <col min="12291" max="12291" width="11.625" style="367" customWidth="1"/>
    <col min="12292" max="12292" width="8.125" style="367" customWidth="1"/>
    <col min="12293" max="12293" width="36.5" style="367" customWidth="1"/>
    <col min="12294" max="12294" width="10.75" style="367" customWidth="1"/>
    <col min="12295" max="12295" width="8.125" style="367" customWidth="1"/>
    <col min="12296" max="12296" width="9.125" style="367" customWidth="1"/>
    <col min="12297" max="12300" width="0" style="367" hidden="1" customWidth="1"/>
    <col min="12301" max="12545" width="9" style="367"/>
    <col min="12546" max="12546" width="36.75" style="367" customWidth="1"/>
    <col min="12547" max="12547" width="11.625" style="367" customWidth="1"/>
    <col min="12548" max="12548" width="8.125" style="367" customWidth="1"/>
    <col min="12549" max="12549" width="36.5" style="367" customWidth="1"/>
    <col min="12550" max="12550" width="10.75" style="367" customWidth="1"/>
    <col min="12551" max="12551" width="8.125" style="367" customWidth="1"/>
    <col min="12552" max="12552" width="9.125" style="367" customWidth="1"/>
    <col min="12553" max="12556" width="0" style="367" hidden="1" customWidth="1"/>
    <col min="12557" max="12801" width="9" style="367"/>
    <col min="12802" max="12802" width="36.75" style="367" customWidth="1"/>
    <col min="12803" max="12803" width="11.625" style="367" customWidth="1"/>
    <col min="12804" max="12804" width="8.125" style="367" customWidth="1"/>
    <col min="12805" max="12805" width="36.5" style="367" customWidth="1"/>
    <col min="12806" max="12806" width="10.75" style="367" customWidth="1"/>
    <col min="12807" max="12807" width="8.125" style="367" customWidth="1"/>
    <col min="12808" max="12808" width="9.125" style="367" customWidth="1"/>
    <col min="12809" max="12812" width="0" style="367" hidden="1" customWidth="1"/>
    <col min="12813" max="13057" width="9" style="367"/>
    <col min="13058" max="13058" width="36.75" style="367" customWidth="1"/>
    <col min="13059" max="13059" width="11.625" style="367" customWidth="1"/>
    <col min="13060" max="13060" width="8.125" style="367" customWidth="1"/>
    <col min="13061" max="13061" width="36.5" style="367" customWidth="1"/>
    <col min="13062" max="13062" width="10.75" style="367" customWidth="1"/>
    <col min="13063" max="13063" width="8.125" style="367" customWidth="1"/>
    <col min="13064" max="13064" width="9.125" style="367" customWidth="1"/>
    <col min="13065" max="13068" width="0" style="367" hidden="1" customWidth="1"/>
    <col min="13069" max="13313" width="9" style="367"/>
    <col min="13314" max="13314" width="36.75" style="367" customWidth="1"/>
    <col min="13315" max="13315" width="11.625" style="367" customWidth="1"/>
    <col min="13316" max="13316" width="8.125" style="367" customWidth="1"/>
    <col min="13317" max="13317" width="36.5" style="367" customWidth="1"/>
    <col min="13318" max="13318" width="10.75" style="367" customWidth="1"/>
    <col min="13319" max="13319" width="8.125" style="367" customWidth="1"/>
    <col min="13320" max="13320" width="9.125" style="367" customWidth="1"/>
    <col min="13321" max="13324" width="0" style="367" hidden="1" customWidth="1"/>
    <col min="13325" max="13569" width="9" style="367"/>
    <col min="13570" max="13570" width="36.75" style="367" customWidth="1"/>
    <col min="13571" max="13571" width="11.625" style="367" customWidth="1"/>
    <col min="13572" max="13572" width="8.125" style="367" customWidth="1"/>
    <col min="13573" max="13573" width="36.5" style="367" customWidth="1"/>
    <col min="13574" max="13574" width="10.75" style="367" customWidth="1"/>
    <col min="13575" max="13575" width="8.125" style="367" customWidth="1"/>
    <col min="13576" max="13576" width="9.125" style="367" customWidth="1"/>
    <col min="13577" max="13580" width="0" style="367" hidden="1" customWidth="1"/>
    <col min="13581" max="13825" width="9" style="367"/>
    <col min="13826" max="13826" width="36.75" style="367" customWidth="1"/>
    <col min="13827" max="13827" width="11.625" style="367" customWidth="1"/>
    <col min="13828" max="13828" width="8.125" style="367" customWidth="1"/>
    <col min="13829" max="13829" width="36.5" style="367" customWidth="1"/>
    <col min="13830" max="13830" width="10.75" style="367" customWidth="1"/>
    <col min="13831" max="13831" width="8.125" style="367" customWidth="1"/>
    <col min="13832" max="13832" width="9.125" style="367" customWidth="1"/>
    <col min="13833" max="13836" width="0" style="367" hidden="1" customWidth="1"/>
    <col min="13837" max="14081" width="9" style="367"/>
    <col min="14082" max="14082" width="36.75" style="367" customWidth="1"/>
    <col min="14083" max="14083" width="11.625" style="367" customWidth="1"/>
    <col min="14084" max="14084" width="8.125" style="367" customWidth="1"/>
    <col min="14085" max="14085" width="36.5" style="367" customWidth="1"/>
    <col min="14086" max="14086" width="10.75" style="367" customWidth="1"/>
    <col min="14087" max="14087" width="8.125" style="367" customWidth="1"/>
    <col min="14088" max="14088" width="9.125" style="367" customWidth="1"/>
    <col min="14089" max="14092" width="0" style="367" hidden="1" customWidth="1"/>
    <col min="14093" max="14337" width="9" style="367"/>
    <col min="14338" max="14338" width="36.75" style="367" customWidth="1"/>
    <col min="14339" max="14339" width="11.625" style="367" customWidth="1"/>
    <col min="14340" max="14340" width="8.125" style="367" customWidth="1"/>
    <col min="14341" max="14341" width="36.5" style="367" customWidth="1"/>
    <col min="14342" max="14342" width="10.75" style="367" customWidth="1"/>
    <col min="14343" max="14343" width="8.125" style="367" customWidth="1"/>
    <col min="14344" max="14344" width="9.125" style="367" customWidth="1"/>
    <col min="14345" max="14348" width="0" style="367" hidden="1" customWidth="1"/>
    <col min="14349" max="14593" width="9" style="367"/>
    <col min="14594" max="14594" width="36.75" style="367" customWidth="1"/>
    <col min="14595" max="14595" width="11.625" style="367" customWidth="1"/>
    <col min="14596" max="14596" width="8.125" style="367" customWidth="1"/>
    <col min="14597" max="14597" width="36.5" style="367" customWidth="1"/>
    <col min="14598" max="14598" width="10.75" style="367" customWidth="1"/>
    <col min="14599" max="14599" width="8.125" style="367" customWidth="1"/>
    <col min="14600" max="14600" width="9.125" style="367" customWidth="1"/>
    <col min="14601" max="14604" width="0" style="367" hidden="1" customWidth="1"/>
    <col min="14605" max="14849" width="9" style="367"/>
    <col min="14850" max="14850" width="36.75" style="367" customWidth="1"/>
    <col min="14851" max="14851" width="11.625" style="367" customWidth="1"/>
    <col min="14852" max="14852" width="8.125" style="367" customWidth="1"/>
    <col min="14853" max="14853" width="36.5" style="367" customWidth="1"/>
    <col min="14854" max="14854" width="10.75" style="367" customWidth="1"/>
    <col min="14855" max="14855" width="8.125" style="367" customWidth="1"/>
    <col min="14856" max="14856" width="9.125" style="367" customWidth="1"/>
    <col min="14857" max="14860" width="0" style="367" hidden="1" customWidth="1"/>
    <col min="14861" max="15105" width="9" style="367"/>
    <col min="15106" max="15106" width="36.75" style="367" customWidth="1"/>
    <col min="15107" max="15107" width="11.625" style="367" customWidth="1"/>
    <col min="15108" max="15108" width="8.125" style="367" customWidth="1"/>
    <col min="15109" max="15109" width="36.5" style="367" customWidth="1"/>
    <col min="15110" max="15110" width="10.75" style="367" customWidth="1"/>
    <col min="15111" max="15111" width="8.125" style="367" customWidth="1"/>
    <col min="15112" max="15112" width="9.125" style="367" customWidth="1"/>
    <col min="15113" max="15116" width="0" style="367" hidden="1" customWidth="1"/>
    <col min="15117" max="15361" width="9" style="367"/>
    <col min="15362" max="15362" width="36.75" style="367" customWidth="1"/>
    <col min="15363" max="15363" width="11.625" style="367" customWidth="1"/>
    <col min="15364" max="15364" width="8.125" style="367" customWidth="1"/>
    <col min="15365" max="15365" width="36.5" style="367" customWidth="1"/>
    <col min="15366" max="15366" width="10.75" style="367" customWidth="1"/>
    <col min="15367" max="15367" width="8.125" style="367" customWidth="1"/>
    <col min="15368" max="15368" width="9.125" style="367" customWidth="1"/>
    <col min="15369" max="15372" width="0" style="367" hidden="1" customWidth="1"/>
    <col min="15373" max="15617" width="9" style="367"/>
    <col min="15618" max="15618" width="36.75" style="367" customWidth="1"/>
    <col min="15619" max="15619" width="11.625" style="367" customWidth="1"/>
    <col min="15620" max="15620" width="8.125" style="367" customWidth="1"/>
    <col min="15621" max="15621" width="36.5" style="367" customWidth="1"/>
    <col min="15622" max="15622" width="10.75" style="367" customWidth="1"/>
    <col min="15623" max="15623" width="8.125" style="367" customWidth="1"/>
    <col min="15624" max="15624" width="9.125" style="367" customWidth="1"/>
    <col min="15625" max="15628" width="0" style="367" hidden="1" customWidth="1"/>
    <col min="15629" max="15873" width="9" style="367"/>
    <col min="15874" max="15874" width="36.75" style="367" customWidth="1"/>
    <col min="15875" max="15875" width="11.625" style="367" customWidth="1"/>
    <col min="15876" max="15876" width="8.125" style="367" customWidth="1"/>
    <col min="15877" max="15877" width="36.5" style="367" customWidth="1"/>
    <col min="15878" max="15878" width="10.75" style="367" customWidth="1"/>
    <col min="15879" max="15879" width="8.125" style="367" customWidth="1"/>
    <col min="15880" max="15880" width="9.125" style="367" customWidth="1"/>
    <col min="15881" max="15884" width="0" style="367" hidden="1" customWidth="1"/>
    <col min="15885" max="16129" width="9" style="367"/>
    <col min="16130" max="16130" width="36.75" style="367" customWidth="1"/>
    <col min="16131" max="16131" width="11.625" style="367" customWidth="1"/>
    <col min="16132" max="16132" width="8.125" style="367" customWidth="1"/>
    <col min="16133" max="16133" width="36.5" style="367" customWidth="1"/>
    <col min="16134" max="16134" width="10.75" style="367" customWidth="1"/>
    <col min="16135" max="16135" width="8.125" style="367" customWidth="1"/>
    <col min="16136" max="16136" width="9.125" style="367" customWidth="1"/>
    <col min="16137" max="16140" width="0" style="367" hidden="1" customWidth="1"/>
    <col min="16141" max="16384" width="9" style="367"/>
  </cols>
  <sheetData>
    <row r="1" spans="1:14" ht="18.75">
      <c r="A1" s="462" t="s">
        <v>1228</v>
      </c>
      <c r="B1" s="462"/>
      <c r="C1" s="462"/>
      <c r="D1" s="462"/>
      <c r="E1" s="462"/>
      <c r="F1" s="462"/>
      <c r="G1" s="462"/>
      <c r="H1" s="462"/>
      <c r="I1" s="462"/>
      <c r="J1" s="462"/>
      <c r="K1" s="462"/>
      <c r="L1" s="462"/>
      <c r="M1" s="462"/>
      <c r="N1" s="462"/>
    </row>
    <row r="2" spans="1:14" ht="24">
      <c r="A2" s="463" t="s">
        <v>1323</v>
      </c>
      <c r="B2" s="463"/>
      <c r="C2" s="463"/>
      <c r="D2" s="463"/>
      <c r="E2" s="463"/>
      <c r="F2" s="463"/>
      <c r="G2" s="463"/>
      <c r="H2" s="463"/>
      <c r="I2" s="463"/>
      <c r="J2" s="463"/>
      <c r="K2" s="463"/>
      <c r="L2" s="463"/>
      <c r="M2" s="463"/>
      <c r="N2" s="463"/>
    </row>
    <row r="3" spans="1:14" ht="18.75">
      <c r="A3" s="467"/>
      <c r="B3" s="468"/>
      <c r="C3" s="368"/>
      <c r="D3" s="368"/>
      <c r="E3" s="368"/>
      <c r="F3" s="368"/>
      <c r="G3" s="368"/>
      <c r="H3" s="361"/>
      <c r="J3" s="368"/>
      <c r="K3" s="368"/>
      <c r="L3" s="368"/>
      <c r="M3" s="368"/>
      <c r="N3" s="117" t="s">
        <v>1229</v>
      </c>
    </row>
    <row r="4" spans="1:14" ht="56.25">
      <c r="A4" s="92" t="s">
        <v>1230</v>
      </c>
      <c r="B4" s="93" t="s">
        <v>1231</v>
      </c>
      <c r="C4" s="93" t="s">
        <v>1232</v>
      </c>
      <c r="D4" s="93" t="s">
        <v>1233</v>
      </c>
      <c r="E4" s="93" t="s">
        <v>1234</v>
      </c>
      <c r="F4" s="93" t="s">
        <v>1235</v>
      </c>
      <c r="G4" s="94" t="s">
        <v>1236</v>
      </c>
      <c r="H4" s="92" t="s">
        <v>1237</v>
      </c>
      <c r="I4" s="93" t="s">
        <v>1231</v>
      </c>
      <c r="J4" s="93" t="s">
        <v>1232</v>
      </c>
      <c r="K4" s="93" t="s">
        <v>1233</v>
      </c>
      <c r="L4" s="93" t="s">
        <v>1234</v>
      </c>
      <c r="M4" s="93" t="s">
        <v>1235</v>
      </c>
      <c r="N4" s="94" t="s">
        <v>1236</v>
      </c>
    </row>
    <row r="5" spans="1:14" ht="18.75">
      <c r="A5" s="369" t="s">
        <v>24</v>
      </c>
      <c r="B5" s="118"/>
      <c r="C5" s="119"/>
      <c r="D5" s="119"/>
      <c r="E5" s="119"/>
      <c r="F5" s="119"/>
      <c r="G5" s="120"/>
      <c r="H5" s="369" t="s">
        <v>24</v>
      </c>
      <c r="I5" s="118"/>
      <c r="J5" s="119"/>
      <c r="K5" s="119"/>
      <c r="L5" s="119"/>
      <c r="M5" s="119"/>
      <c r="N5" s="120"/>
    </row>
    <row r="6" spans="1:14" ht="18.75">
      <c r="A6" s="370" t="s">
        <v>1226</v>
      </c>
      <c r="B6" s="118"/>
      <c r="C6" s="119"/>
      <c r="D6" s="119"/>
      <c r="E6" s="119"/>
      <c r="F6" s="119"/>
      <c r="G6" s="120"/>
      <c r="H6" s="370" t="s">
        <v>1227</v>
      </c>
      <c r="I6" s="118"/>
      <c r="J6" s="119"/>
      <c r="K6" s="119"/>
      <c r="L6" s="119"/>
      <c r="M6" s="119"/>
      <c r="N6" s="120"/>
    </row>
    <row r="7" spans="1:14">
      <c r="A7" s="122" t="s">
        <v>139</v>
      </c>
      <c r="B7" s="78"/>
      <c r="C7" s="107"/>
      <c r="D7" s="107"/>
      <c r="E7" s="107"/>
      <c r="F7" s="107"/>
      <c r="G7" s="123"/>
      <c r="H7" s="122" t="s">
        <v>140</v>
      </c>
      <c r="I7" s="78">
        <f>SUM(I8:I10)</f>
        <v>0</v>
      </c>
      <c r="J7" s="107"/>
      <c r="K7" s="107"/>
      <c r="L7" s="107"/>
      <c r="M7" s="107"/>
      <c r="N7" s="123"/>
    </row>
    <row r="8" spans="1:14">
      <c r="A8" s="124" t="s">
        <v>1238</v>
      </c>
      <c r="B8" s="78"/>
      <c r="C8" s="107"/>
      <c r="D8" s="107"/>
      <c r="E8" s="107"/>
      <c r="F8" s="107"/>
      <c r="G8" s="123"/>
      <c r="H8" s="124" t="s">
        <v>1238</v>
      </c>
      <c r="I8" s="78"/>
      <c r="J8" s="107"/>
      <c r="K8" s="107"/>
      <c r="L8" s="107"/>
      <c r="M8" s="107"/>
      <c r="N8" s="123"/>
    </row>
    <row r="9" spans="1:14">
      <c r="A9" s="124" t="s">
        <v>1239</v>
      </c>
      <c r="B9" s="78"/>
      <c r="C9" s="107"/>
      <c r="D9" s="107"/>
      <c r="E9" s="107"/>
      <c r="F9" s="107"/>
      <c r="G9" s="123"/>
      <c r="H9" s="124" t="s">
        <v>1239</v>
      </c>
      <c r="I9" s="78"/>
      <c r="J9" s="107"/>
      <c r="K9" s="107"/>
      <c r="L9" s="107"/>
      <c r="M9" s="107"/>
      <c r="N9" s="123"/>
    </row>
    <row r="10" spans="1:14">
      <c r="A10" s="124" t="s">
        <v>1240</v>
      </c>
      <c r="B10" s="78"/>
      <c r="C10" s="107"/>
      <c r="D10" s="107"/>
      <c r="E10" s="107"/>
      <c r="F10" s="107"/>
      <c r="G10" s="123"/>
      <c r="H10" s="124" t="s">
        <v>1240</v>
      </c>
      <c r="I10" s="78"/>
      <c r="J10" s="107"/>
      <c r="K10" s="107"/>
      <c r="L10" s="107"/>
      <c r="M10" s="107"/>
      <c r="N10" s="123"/>
    </row>
    <row r="11" spans="1:14">
      <c r="A11" s="122" t="s">
        <v>1241</v>
      </c>
      <c r="B11" s="78">
        <f>B12+B13</f>
        <v>0</v>
      </c>
      <c r="C11" s="107"/>
      <c r="D11" s="107"/>
      <c r="E11" s="107"/>
      <c r="F11" s="107"/>
      <c r="G11" s="123"/>
      <c r="H11" s="122" t="s">
        <v>1242</v>
      </c>
      <c r="I11" s="78">
        <f>I12+I13</f>
        <v>0</v>
      </c>
      <c r="J11" s="107"/>
      <c r="K11" s="107"/>
      <c r="L11" s="107"/>
      <c r="M11" s="107"/>
      <c r="N11" s="123"/>
    </row>
    <row r="12" spans="1:14" ht="24">
      <c r="A12" s="131" t="s">
        <v>1243</v>
      </c>
      <c r="B12" s="78"/>
      <c r="C12" s="107"/>
      <c r="D12" s="107"/>
      <c r="E12" s="107"/>
      <c r="F12" s="107"/>
      <c r="G12" s="123"/>
      <c r="H12" s="124" t="s">
        <v>1244</v>
      </c>
      <c r="I12" s="78"/>
      <c r="J12" s="107"/>
      <c r="K12" s="107"/>
      <c r="L12" s="107"/>
      <c r="M12" s="107"/>
      <c r="N12" s="123"/>
    </row>
    <row r="13" spans="1:14">
      <c r="A13" s="124" t="s">
        <v>147</v>
      </c>
      <c r="B13" s="78"/>
      <c r="C13" s="107"/>
      <c r="D13" s="107"/>
      <c r="E13" s="107"/>
      <c r="F13" s="107"/>
      <c r="G13" s="123"/>
      <c r="H13" s="124" t="s">
        <v>147</v>
      </c>
      <c r="I13" s="78"/>
      <c r="J13" s="107"/>
      <c r="K13" s="107"/>
      <c r="L13" s="107"/>
      <c r="M13" s="107"/>
      <c r="N13" s="123"/>
    </row>
    <row r="14" spans="1:14">
      <c r="A14" s="122" t="s">
        <v>148</v>
      </c>
      <c r="B14" s="78"/>
      <c r="C14" s="107"/>
      <c r="D14" s="107"/>
      <c r="E14" s="107"/>
      <c r="F14" s="107"/>
      <c r="G14" s="123"/>
      <c r="H14" s="122" t="s">
        <v>149</v>
      </c>
      <c r="I14" s="78"/>
      <c r="J14" s="107"/>
      <c r="K14" s="107"/>
      <c r="L14" s="107"/>
      <c r="M14" s="107"/>
      <c r="N14" s="123"/>
    </row>
    <row r="15" spans="1:14">
      <c r="A15" s="122" t="s">
        <v>150</v>
      </c>
      <c r="B15" s="78"/>
      <c r="C15" s="107"/>
      <c r="D15" s="107"/>
      <c r="E15" s="107"/>
      <c r="F15" s="107"/>
      <c r="G15" s="123"/>
      <c r="H15" s="122" t="s">
        <v>151</v>
      </c>
      <c r="I15" s="78"/>
      <c r="J15" s="107"/>
      <c r="K15" s="107"/>
      <c r="L15" s="107"/>
      <c r="M15" s="107"/>
      <c r="N15" s="123"/>
    </row>
    <row r="16" spans="1:14">
      <c r="A16" s="371"/>
      <c r="B16" s="372"/>
      <c r="C16" s="372"/>
      <c r="D16" s="372"/>
      <c r="E16" s="372"/>
      <c r="F16" s="372"/>
      <c r="G16" s="372"/>
      <c r="H16" s="373" t="s">
        <v>152</v>
      </c>
      <c r="I16" s="372"/>
      <c r="J16" s="372"/>
      <c r="K16" s="372"/>
      <c r="L16" s="372"/>
      <c r="M16" s="372"/>
      <c r="N16" s="372"/>
    </row>
    <row r="17" spans="1:14" s="360" customFormat="1">
      <c r="A17" s="469" t="s">
        <v>1325</v>
      </c>
      <c r="B17" s="469"/>
      <c r="C17" s="469"/>
      <c r="D17" s="469"/>
      <c r="E17" s="469"/>
      <c r="F17" s="469"/>
      <c r="G17" s="469"/>
      <c r="H17" s="469"/>
      <c r="I17" s="469"/>
      <c r="J17" s="469"/>
      <c r="K17" s="469"/>
      <c r="L17" s="469"/>
      <c r="M17" s="469"/>
      <c r="N17" s="469"/>
    </row>
    <row r="18" spans="1:14">
      <c r="A18" s="466" t="s">
        <v>171</v>
      </c>
      <c r="B18" s="466"/>
      <c r="C18" s="466"/>
      <c r="D18" s="466"/>
      <c r="E18" s="466"/>
      <c r="F18" s="466"/>
      <c r="G18" s="466"/>
      <c r="H18" s="466"/>
      <c r="I18" s="466"/>
      <c r="J18" s="466"/>
      <c r="K18" s="466"/>
      <c r="L18" s="466"/>
      <c r="M18" s="466"/>
    </row>
    <row r="19" spans="1:14">
      <c r="A19" s="367"/>
      <c r="B19" s="374"/>
      <c r="C19" s="374"/>
      <c r="D19" s="374"/>
      <c r="E19" s="374"/>
      <c r="F19" s="374"/>
      <c r="I19" s="374"/>
      <c r="J19" s="374"/>
      <c r="K19" s="374"/>
      <c r="L19" s="374"/>
      <c r="M19" s="374"/>
    </row>
    <row r="20" spans="1:14">
      <c r="A20" s="367"/>
    </row>
    <row r="21" spans="1:14">
      <c r="A21" s="367"/>
    </row>
    <row r="22" spans="1:14">
      <c r="A22" s="367"/>
    </row>
    <row r="23" spans="1:14">
      <c r="A23" s="367"/>
    </row>
    <row r="24" spans="1:14">
      <c r="A24" s="367"/>
    </row>
    <row r="25" spans="1:14">
      <c r="A25" s="367"/>
    </row>
    <row r="26" spans="1:14">
      <c r="A26" s="367"/>
    </row>
    <row r="27" spans="1:14">
      <c r="A27" s="367"/>
    </row>
    <row r="28" spans="1:14">
      <c r="A28" s="367"/>
    </row>
    <row r="29" spans="1:14">
      <c r="A29" s="367"/>
    </row>
    <row r="30" spans="1:14">
      <c r="A30" s="367"/>
    </row>
    <row r="31" spans="1:14">
      <c r="A31" s="367"/>
    </row>
    <row r="32" spans="1:14">
      <c r="A32" s="367"/>
    </row>
    <row r="33" spans="1:1">
      <c r="A33" s="367"/>
    </row>
    <row r="34" spans="1:1">
      <c r="A34" s="367"/>
    </row>
    <row r="35" spans="1:1">
      <c r="A35" s="367"/>
    </row>
    <row r="36" spans="1:1">
      <c r="A36" s="367"/>
    </row>
  </sheetData>
  <mergeCells count="5">
    <mergeCell ref="A1:N1"/>
    <mergeCell ref="A2:N2"/>
    <mergeCell ref="A3:B3"/>
    <mergeCell ref="A17:N17"/>
    <mergeCell ref="A18:M18"/>
  </mergeCells>
  <phoneticPr fontId="1"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sheetPr>
    <tabColor rgb="FFFF0000"/>
    <pageSetUpPr fitToPage="1"/>
  </sheetPr>
  <dimension ref="A1:R39"/>
  <sheetViews>
    <sheetView tabSelected="1" zoomScale="80" zoomScaleNormal="80" workbookViewId="0">
      <selection activeCell="AC26" sqref="AC25:AC26"/>
    </sheetView>
  </sheetViews>
  <sheetFormatPr defaultColWidth="9" defaultRowHeight="13.5"/>
  <cols>
    <col min="1" max="1" width="30.25" style="132" customWidth="1"/>
    <col min="2" max="2" width="14.625" style="156" customWidth="1"/>
    <col min="3" max="3" width="9.25" style="504" customWidth="1"/>
    <col min="4" max="4" width="11.5" style="409" hidden="1" customWidth="1"/>
    <col min="5" max="5" width="31.5" style="132" bestFit="1" customWidth="1"/>
    <col min="6" max="6" width="15.125" style="156" customWidth="1"/>
    <col min="7" max="7" width="9.5" style="509" customWidth="1"/>
    <col min="8" max="8" width="15.25" style="389" hidden="1" customWidth="1"/>
    <col min="9" max="9" width="16.75" style="392" hidden="1" customWidth="1"/>
    <col min="10" max="10" width="11.625" style="132" hidden="1" customWidth="1"/>
    <col min="11" max="11" width="11.25" style="132" hidden="1" customWidth="1"/>
    <col min="12" max="18" width="9" style="132" hidden="1" customWidth="1"/>
    <col min="19" max="20" width="0" style="132" hidden="1" customWidth="1"/>
    <col min="21" max="16384" width="9" style="132"/>
  </cols>
  <sheetData>
    <row r="1" spans="1:16" ht="18" customHeight="1">
      <c r="A1" s="441" t="s">
        <v>328</v>
      </c>
      <c r="B1" s="441"/>
      <c r="C1" s="441"/>
      <c r="D1" s="441"/>
      <c r="E1" s="441"/>
      <c r="F1" s="441"/>
      <c r="G1" s="441"/>
    </row>
    <row r="2" spans="1:16" ht="24">
      <c r="A2" s="444" t="s">
        <v>1324</v>
      </c>
      <c r="B2" s="444"/>
      <c r="C2" s="444"/>
      <c r="D2" s="444"/>
      <c r="E2" s="444"/>
      <c r="F2" s="444"/>
      <c r="G2" s="444"/>
    </row>
    <row r="3" spans="1:16" ht="24">
      <c r="A3" s="133"/>
      <c r="B3" s="215"/>
      <c r="C3" s="496"/>
      <c r="D3" s="400"/>
      <c r="E3" s="133"/>
      <c r="F3" s="445" t="s">
        <v>19</v>
      </c>
      <c r="G3" s="445"/>
    </row>
    <row r="4" spans="1:16" ht="18.75">
      <c r="A4" s="134" t="s">
        <v>58</v>
      </c>
      <c r="B4" s="192" t="s">
        <v>16</v>
      </c>
      <c r="C4" s="497" t="s">
        <v>198</v>
      </c>
      <c r="D4" s="401"/>
      <c r="E4" s="134" t="s">
        <v>1</v>
      </c>
      <c r="F4" s="192" t="s">
        <v>16</v>
      </c>
      <c r="G4" s="251" t="s">
        <v>198</v>
      </c>
    </row>
    <row r="5" spans="1:16" ht="18.75">
      <c r="A5" s="134" t="s">
        <v>24</v>
      </c>
      <c r="B5" s="216">
        <f>SUM(B6,B29)</f>
        <v>3683.8802029999997</v>
      </c>
      <c r="C5" s="498">
        <f>(B5-D5)/D5</f>
        <v>0.26099196228402349</v>
      </c>
      <c r="D5" s="401">
        <f>SUM(D6,D29)</f>
        <v>2921.4145000000003</v>
      </c>
      <c r="E5" s="134" t="s">
        <v>267</v>
      </c>
      <c r="F5" s="216">
        <f>SUM(F6,F29)</f>
        <v>3683.8802030000002</v>
      </c>
      <c r="G5" s="505">
        <f t="shared" ref="G5:G6" si="0">(F5-I5)/I5</f>
        <v>0.26099196228402405</v>
      </c>
      <c r="I5" s="216">
        <f>SUM(I6,I29)</f>
        <v>2921.4144999999994</v>
      </c>
    </row>
    <row r="6" spans="1:16" ht="18.75">
      <c r="A6" s="3" t="s">
        <v>3</v>
      </c>
      <c r="B6" s="216">
        <f>SUM(B7,B21)</f>
        <v>100</v>
      </c>
      <c r="C6" s="498">
        <f>(B6-D6)/D6</f>
        <v>-0.33333333333333331</v>
      </c>
      <c r="D6" s="402">
        <f>SUM(D7,D21)</f>
        <v>150</v>
      </c>
      <c r="E6" s="3" t="s">
        <v>4</v>
      </c>
      <c r="F6" s="216">
        <f>SUM(F7:F27)</f>
        <v>3683.8802030000002</v>
      </c>
      <c r="G6" s="505">
        <f t="shared" si="0"/>
        <v>0.26099196228402405</v>
      </c>
      <c r="I6" s="393">
        <f>SUM(I7:I26)</f>
        <v>2921.4144999999994</v>
      </c>
    </row>
    <row r="7" spans="1:16" ht="15.75" thickBot="1">
      <c r="A7" s="70" t="s">
        <v>268</v>
      </c>
      <c r="B7" s="217">
        <f>SUM(B8:B20)</f>
        <v>0</v>
      </c>
      <c r="C7" s="499"/>
      <c r="D7" s="403"/>
      <c r="E7" s="70" t="s">
        <v>1216</v>
      </c>
      <c r="F7" s="217">
        <f>10785798.22/10000</f>
        <v>1078.5798220000001</v>
      </c>
      <c r="G7" s="505">
        <f>(F7-I7)/I7</f>
        <v>0.43995321733300369</v>
      </c>
      <c r="H7" s="70" t="s">
        <v>218</v>
      </c>
      <c r="I7" s="394">
        <f>7490381/10000</f>
        <v>749.03809999999999</v>
      </c>
      <c r="J7" s="397">
        <f>I7/10000</f>
        <v>7.4903810000000001E-2</v>
      </c>
      <c r="K7" s="398"/>
      <c r="M7" s="390">
        <v>898.07</v>
      </c>
      <c r="N7" s="390">
        <v>749.04</v>
      </c>
      <c r="O7" s="132">
        <f>M7-N7</f>
        <v>149.03000000000009</v>
      </c>
      <c r="P7" s="396">
        <f>O7/N7</f>
        <v>0.19896133717825495</v>
      </c>
    </row>
    <row r="8" spans="1:16" ht="15.75" thickBot="1">
      <c r="A8" s="330" t="s">
        <v>5</v>
      </c>
      <c r="B8" s="217"/>
      <c r="C8" s="499"/>
      <c r="D8" s="403"/>
      <c r="E8" s="70" t="s">
        <v>852</v>
      </c>
      <c r="F8" s="217">
        <f>25000/10000</f>
        <v>2.5</v>
      </c>
      <c r="G8" s="505">
        <f t="shared" ref="G8:G25" si="1">(F8-I8)/I8</f>
        <v>0.25</v>
      </c>
      <c r="H8" s="359" t="s">
        <v>1251</v>
      </c>
      <c r="I8" s="394">
        <f>20000/10000</f>
        <v>2</v>
      </c>
      <c r="J8" s="397">
        <f t="shared" ref="J8:J25" si="2">I8/10000</f>
        <v>2.0000000000000001E-4</v>
      </c>
      <c r="K8" s="398"/>
      <c r="M8" s="390">
        <v>2.5</v>
      </c>
      <c r="N8" s="390">
        <v>2</v>
      </c>
      <c r="O8" s="132">
        <f t="shared" ref="O8:O17" si="3">M8-N8</f>
        <v>0.5</v>
      </c>
      <c r="P8" s="396">
        <f t="shared" ref="P8:P17" si="4">O8/N8</f>
        <v>0.25</v>
      </c>
    </row>
    <row r="9" spans="1:16" ht="15.75" thickBot="1">
      <c r="A9" s="330" t="s">
        <v>911</v>
      </c>
      <c r="B9" s="217"/>
      <c r="C9" s="499"/>
      <c r="D9" s="403"/>
      <c r="E9" s="70" t="s">
        <v>854</v>
      </c>
      <c r="F9" s="217">
        <f>1164880/10000</f>
        <v>116.488</v>
      </c>
      <c r="G9" s="505">
        <f t="shared" si="1"/>
        <v>-0.19938363371567555</v>
      </c>
      <c r="H9" s="70" t="s">
        <v>1252</v>
      </c>
      <c r="I9" s="394">
        <f>1454979/10000</f>
        <v>145.49789999999999</v>
      </c>
      <c r="J9" s="397">
        <f t="shared" si="2"/>
        <v>1.4549789999999998E-2</v>
      </c>
      <c r="K9" s="398"/>
      <c r="M9" s="390">
        <v>116.49</v>
      </c>
      <c r="N9" s="390">
        <v>145.5</v>
      </c>
      <c r="O9" s="132">
        <f t="shared" si="3"/>
        <v>-29.010000000000005</v>
      </c>
      <c r="P9" s="396">
        <f t="shared" si="4"/>
        <v>-0.19938144329896912</v>
      </c>
    </row>
    <row r="10" spans="1:16" ht="15.75" thickBot="1">
      <c r="A10" s="330" t="s">
        <v>912</v>
      </c>
      <c r="B10" s="217"/>
      <c r="C10" s="499"/>
      <c r="D10" s="403"/>
      <c r="E10" s="70" t="s">
        <v>856</v>
      </c>
      <c r="F10" s="217">
        <v>0</v>
      </c>
      <c r="G10" s="505"/>
      <c r="H10" s="70" t="s">
        <v>1253</v>
      </c>
      <c r="I10" s="394"/>
      <c r="J10" s="397">
        <f t="shared" si="2"/>
        <v>0</v>
      </c>
      <c r="K10" s="398"/>
      <c r="M10" s="390">
        <v>24.31</v>
      </c>
      <c r="N10" s="390">
        <v>80.05</v>
      </c>
      <c r="O10" s="132">
        <f t="shared" si="3"/>
        <v>-55.739999999999995</v>
      </c>
      <c r="P10" s="396">
        <f t="shared" si="4"/>
        <v>-0.69631480324797002</v>
      </c>
    </row>
    <row r="11" spans="1:16" ht="15.75" thickBot="1">
      <c r="A11" s="330" t="s">
        <v>913</v>
      </c>
      <c r="B11" s="217"/>
      <c r="C11" s="499"/>
      <c r="D11" s="403"/>
      <c r="E11" s="70" t="s">
        <v>858</v>
      </c>
      <c r="F11" s="217">
        <f>14488.19/10000</f>
        <v>1.4488190000000001</v>
      </c>
      <c r="G11" s="505">
        <v>1</v>
      </c>
      <c r="H11" s="70" t="s">
        <v>1254</v>
      </c>
      <c r="I11" s="394"/>
      <c r="J11" s="397">
        <f t="shared" si="2"/>
        <v>0</v>
      </c>
      <c r="K11" s="398"/>
      <c r="M11" s="390">
        <v>1389.83</v>
      </c>
      <c r="N11" s="390">
        <v>1496.69</v>
      </c>
      <c r="O11" s="132">
        <f t="shared" si="3"/>
        <v>-106.86000000000013</v>
      </c>
      <c r="P11" s="396">
        <f t="shared" si="4"/>
        <v>-7.1397550594979667E-2</v>
      </c>
    </row>
    <row r="12" spans="1:16" ht="15.75" thickBot="1">
      <c r="A12" s="330" t="s">
        <v>914</v>
      </c>
      <c r="B12" s="217"/>
      <c r="C12" s="499"/>
      <c r="D12" s="403"/>
      <c r="E12" s="70" t="s">
        <v>860</v>
      </c>
      <c r="F12" s="217">
        <f>243126/10000</f>
        <v>24.3126</v>
      </c>
      <c r="G12" s="505">
        <f t="shared" si="1"/>
        <v>-0.69628042648611166</v>
      </c>
      <c r="H12" s="70" t="s">
        <v>1255</v>
      </c>
      <c r="I12" s="394">
        <f>800495/10000</f>
        <v>80.049499999999995</v>
      </c>
      <c r="J12" s="397">
        <f t="shared" si="2"/>
        <v>8.0049500000000003E-3</v>
      </c>
      <c r="K12" s="398"/>
      <c r="M12" s="390">
        <v>59.27</v>
      </c>
      <c r="N12" s="390">
        <v>67.98</v>
      </c>
      <c r="O12" s="132">
        <f t="shared" si="3"/>
        <v>-8.7100000000000009</v>
      </c>
      <c r="P12" s="396">
        <f t="shared" si="4"/>
        <v>-0.12812591938805531</v>
      </c>
    </row>
    <row r="13" spans="1:16" ht="15.75" thickBot="1">
      <c r="A13" s="330" t="s">
        <v>915</v>
      </c>
      <c r="B13" s="217"/>
      <c r="C13" s="499"/>
      <c r="D13" s="403"/>
      <c r="E13" s="70" t="s">
        <v>862</v>
      </c>
      <c r="F13" s="217">
        <f>16402368/10000</f>
        <v>1640.2367999999999</v>
      </c>
      <c r="G13" s="505">
        <f t="shared" si="1"/>
        <v>9.590767642652033E-2</v>
      </c>
      <c r="H13" s="70" t="s">
        <v>1256</v>
      </c>
      <c r="I13" s="394">
        <f>14966925/10000</f>
        <v>1496.6925000000001</v>
      </c>
      <c r="J13" s="397">
        <f t="shared" si="2"/>
        <v>0.14966925</v>
      </c>
      <c r="K13" s="398"/>
      <c r="M13" s="390">
        <v>328.27</v>
      </c>
      <c r="N13" s="390">
        <v>253.41</v>
      </c>
      <c r="O13" s="132">
        <f t="shared" si="3"/>
        <v>74.859999999999985</v>
      </c>
      <c r="P13" s="396">
        <f t="shared" si="4"/>
        <v>0.2954105994238585</v>
      </c>
    </row>
    <row r="14" spans="1:16" ht="15.75" thickBot="1">
      <c r="A14" s="330" t="s">
        <v>916</v>
      </c>
      <c r="B14" s="217"/>
      <c r="C14" s="499"/>
      <c r="D14" s="403"/>
      <c r="E14" s="70" t="s">
        <v>1074</v>
      </c>
      <c r="F14" s="217">
        <f>592664/10000</f>
        <v>59.266399999999997</v>
      </c>
      <c r="G14" s="505">
        <f t="shared" si="1"/>
        <v>-0.12813142227511645</v>
      </c>
      <c r="H14" s="70" t="s">
        <v>1257</v>
      </c>
      <c r="I14" s="394">
        <f>679763/10000</f>
        <v>67.976299999999995</v>
      </c>
      <c r="J14" s="397">
        <f t="shared" si="2"/>
        <v>6.7976299999999998E-3</v>
      </c>
      <c r="K14" s="398"/>
      <c r="M14" s="399"/>
      <c r="N14" s="390">
        <v>0.24</v>
      </c>
      <c r="O14" s="132">
        <f t="shared" si="3"/>
        <v>-0.24</v>
      </c>
      <c r="P14" s="396">
        <f t="shared" si="4"/>
        <v>-1</v>
      </c>
    </row>
    <row r="15" spans="1:16" ht="15.75" thickBot="1">
      <c r="A15" s="70" t="s">
        <v>917</v>
      </c>
      <c r="B15" s="217"/>
      <c r="C15" s="499"/>
      <c r="D15" s="403"/>
      <c r="E15" s="70" t="s">
        <v>865</v>
      </c>
      <c r="F15" s="217">
        <f>350818.65/10000</f>
        <v>35.081865000000001</v>
      </c>
      <c r="G15" s="505">
        <v>1</v>
      </c>
      <c r="H15" s="70" t="s">
        <v>1258</v>
      </c>
      <c r="I15" s="395"/>
      <c r="J15" s="397">
        <f t="shared" si="2"/>
        <v>0</v>
      </c>
      <c r="K15" s="398"/>
      <c r="M15" s="391">
        <v>93.05</v>
      </c>
      <c r="N15" s="390">
        <v>44.89</v>
      </c>
      <c r="O15" s="132">
        <f t="shared" si="3"/>
        <v>48.16</v>
      </c>
      <c r="P15" s="396">
        <f t="shared" si="4"/>
        <v>1.0728447315660503</v>
      </c>
    </row>
    <row r="16" spans="1:16" ht="15.75" thickBot="1">
      <c r="A16" s="70" t="s">
        <v>918</v>
      </c>
      <c r="B16" s="217"/>
      <c r="C16" s="499"/>
      <c r="D16" s="403"/>
      <c r="E16" s="70" t="s">
        <v>867</v>
      </c>
      <c r="F16" s="217">
        <f>3282666/10000+1941892.97/10000</f>
        <v>522.45589700000005</v>
      </c>
      <c r="G16" s="505">
        <f t="shared" si="1"/>
        <v>1.0617003459213561</v>
      </c>
      <c r="H16" s="70" t="s">
        <v>1259</v>
      </c>
      <c r="I16" s="394">
        <f>2534102/10000</f>
        <v>253.4102</v>
      </c>
      <c r="J16" s="397">
        <f t="shared" si="2"/>
        <v>2.5341019999999999E-2</v>
      </c>
      <c r="K16" s="398"/>
      <c r="M16" s="391">
        <v>1.62</v>
      </c>
      <c r="N16" s="390">
        <v>1.62</v>
      </c>
      <c r="O16" s="132">
        <f t="shared" si="3"/>
        <v>0</v>
      </c>
      <c r="P16" s="396">
        <f t="shared" si="4"/>
        <v>0</v>
      </c>
    </row>
    <row r="17" spans="1:16" ht="15.75" thickBot="1">
      <c r="A17" s="330" t="s">
        <v>919</v>
      </c>
      <c r="B17" s="217"/>
      <c r="C17" s="499"/>
      <c r="D17" s="403"/>
      <c r="E17" s="70" t="s">
        <v>869</v>
      </c>
      <c r="F17" s="217">
        <f>2400/10000</f>
        <v>0.24</v>
      </c>
      <c r="G17" s="505"/>
      <c r="H17" s="70" t="s">
        <v>1260</v>
      </c>
      <c r="I17" s="394"/>
      <c r="J17" s="397">
        <f t="shared" si="2"/>
        <v>0</v>
      </c>
      <c r="K17" s="398"/>
      <c r="M17" s="391">
        <v>88.6</v>
      </c>
      <c r="N17" s="390">
        <v>80</v>
      </c>
      <c r="O17" s="132">
        <f t="shared" si="3"/>
        <v>8.5999999999999943</v>
      </c>
      <c r="P17" s="396">
        <f t="shared" si="4"/>
        <v>0.10749999999999993</v>
      </c>
    </row>
    <row r="18" spans="1:16">
      <c r="A18" s="330" t="s">
        <v>920</v>
      </c>
      <c r="B18" s="217"/>
      <c r="C18" s="499"/>
      <c r="D18" s="403"/>
      <c r="E18" s="70" t="s">
        <v>871</v>
      </c>
      <c r="F18" s="217">
        <v>0</v>
      </c>
      <c r="G18" s="505"/>
      <c r="H18" s="70" t="s">
        <v>1261</v>
      </c>
      <c r="I18" s="394"/>
      <c r="J18" s="397">
        <f t="shared" si="2"/>
        <v>0</v>
      </c>
      <c r="K18" s="398"/>
    </row>
    <row r="19" spans="1:16">
      <c r="A19" s="330" t="s">
        <v>921</v>
      </c>
      <c r="B19" s="217"/>
      <c r="C19" s="499"/>
      <c r="D19" s="403"/>
      <c r="E19" s="70" t="s">
        <v>1214</v>
      </c>
      <c r="F19" s="217">
        <v>0</v>
      </c>
      <c r="G19" s="505"/>
      <c r="H19" s="70" t="s">
        <v>1262</v>
      </c>
      <c r="I19" s="394"/>
      <c r="J19" s="397">
        <f t="shared" si="2"/>
        <v>0</v>
      </c>
      <c r="K19" s="398"/>
    </row>
    <row r="20" spans="1:16">
      <c r="A20" s="135" t="s">
        <v>922</v>
      </c>
      <c r="B20" s="217"/>
      <c r="C20" s="499"/>
      <c r="D20" s="403"/>
      <c r="E20" s="70" t="s">
        <v>874</v>
      </c>
      <c r="F20" s="217">
        <v>0</v>
      </c>
      <c r="G20" s="505"/>
      <c r="H20" s="70" t="s">
        <v>1263</v>
      </c>
      <c r="I20" s="394"/>
      <c r="J20" s="397">
        <f t="shared" si="2"/>
        <v>0</v>
      </c>
      <c r="K20" s="398"/>
    </row>
    <row r="21" spans="1:16">
      <c r="A21" s="70" t="s">
        <v>269</v>
      </c>
      <c r="B21" s="217">
        <f>SUM(B22:B27)</f>
        <v>100</v>
      </c>
      <c r="C21" s="498">
        <f>(B21-D21)/D21</f>
        <v>-0.33333333333333331</v>
      </c>
      <c r="D21" s="404">
        <f>SUM(D22:D27)</f>
        <v>150</v>
      </c>
      <c r="E21" s="70" t="s">
        <v>876</v>
      </c>
      <c r="F21" s="217">
        <v>0</v>
      </c>
      <c r="G21" s="505"/>
      <c r="H21" s="70" t="s">
        <v>1264</v>
      </c>
      <c r="I21" s="394"/>
      <c r="J21" s="397">
        <f t="shared" si="2"/>
        <v>0</v>
      </c>
      <c r="K21" s="398"/>
    </row>
    <row r="22" spans="1:16">
      <c r="A22" s="70" t="s">
        <v>7</v>
      </c>
      <c r="B22" s="217"/>
      <c r="C22" s="499"/>
      <c r="D22" s="403"/>
      <c r="E22" s="70" t="s">
        <v>878</v>
      </c>
      <c r="F22" s="217">
        <v>0</v>
      </c>
      <c r="G22" s="505">
        <f t="shared" si="1"/>
        <v>-1</v>
      </c>
      <c r="H22" s="70" t="s">
        <v>1265</v>
      </c>
      <c r="I22" s="394">
        <f>2400/10000</f>
        <v>0.24</v>
      </c>
      <c r="J22" s="397">
        <f t="shared" si="2"/>
        <v>2.4000000000000001E-5</v>
      </c>
      <c r="K22" s="398"/>
    </row>
    <row r="23" spans="1:16">
      <c r="A23" s="70" t="s">
        <v>13</v>
      </c>
      <c r="B23" s="217"/>
      <c r="C23" s="499"/>
      <c r="D23" s="403"/>
      <c r="E23" s="72" t="s">
        <v>880</v>
      </c>
      <c r="F23" s="217">
        <f>930528/10000</f>
        <v>93.052800000000005</v>
      </c>
      <c r="G23" s="505">
        <f t="shared" si="1"/>
        <v>1.0729071062597462</v>
      </c>
      <c r="H23" s="70" t="s">
        <v>1266</v>
      </c>
      <c r="I23" s="394">
        <f>448900/10000</f>
        <v>44.89</v>
      </c>
      <c r="J23" s="397">
        <f t="shared" si="2"/>
        <v>4.4889999999999999E-3</v>
      </c>
      <c r="K23" s="398"/>
    </row>
    <row r="24" spans="1:16">
      <c r="A24" s="70" t="s">
        <v>14</v>
      </c>
      <c r="B24" s="217"/>
      <c r="C24" s="499"/>
      <c r="D24" s="403"/>
      <c r="E24" s="70" t="s">
        <v>1084</v>
      </c>
      <c r="F24" s="156">
        <f>16200/10000</f>
        <v>1.62</v>
      </c>
      <c r="G24" s="505">
        <f t="shared" si="1"/>
        <v>0</v>
      </c>
      <c r="H24" s="70" t="s">
        <v>883</v>
      </c>
      <c r="I24" s="394">
        <f>16200/10000</f>
        <v>1.62</v>
      </c>
      <c r="J24" s="397">
        <f t="shared" si="2"/>
        <v>1.6200000000000001E-4</v>
      </c>
      <c r="K24" s="398"/>
    </row>
    <row r="25" spans="1:16">
      <c r="A25" s="135" t="s">
        <v>270</v>
      </c>
      <c r="B25" s="218">
        <f>1000000/10000</f>
        <v>100</v>
      </c>
      <c r="C25" s="498">
        <f>(B25-D25)/D25</f>
        <v>-0.33333333333333331</v>
      </c>
      <c r="D25" s="403">
        <v>150</v>
      </c>
      <c r="E25" s="70" t="s">
        <v>1086</v>
      </c>
      <c r="F25" s="217">
        <f>885972/10000</f>
        <v>88.597200000000001</v>
      </c>
      <c r="G25" s="505">
        <f t="shared" si="1"/>
        <v>0.107465</v>
      </c>
      <c r="H25" s="70" t="s">
        <v>1268</v>
      </c>
      <c r="I25" s="394">
        <f>800000/10000</f>
        <v>80</v>
      </c>
      <c r="J25" s="397">
        <f t="shared" si="2"/>
        <v>8.0000000000000002E-3</v>
      </c>
      <c r="K25" s="398"/>
    </row>
    <row r="26" spans="1:16">
      <c r="A26" s="136" t="s">
        <v>271</v>
      </c>
      <c r="B26" s="218"/>
      <c r="C26" s="499"/>
      <c r="D26" s="403"/>
      <c r="E26" s="70" t="s">
        <v>924</v>
      </c>
      <c r="F26" s="217"/>
      <c r="G26" s="505"/>
      <c r="H26" s="132"/>
      <c r="I26" s="392" t="s">
        <v>1309</v>
      </c>
    </row>
    <row r="27" spans="1:16">
      <c r="A27" s="70" t="s">
        <v>15</v>
      </c>
      <c r="B27" s="218"/>
      <c r="C27" s="500"/>
      <c r="D27" s="405"/>
      <c r="E27" s="70" t="s">
        <v>1089</v>
      </c>
      <c r="F27" s="217">
        <f>200000/10000</f>
        <v>20</v>
      </c>
      <c r="G27" s="505">
        <v>1</v>
      </c>
      <c r="H27" s="132"/>
      <c r="I27" s="392">
        <v>0</v>
      </c>
    </row>
    <row r="28" spans="1:16" ht="14.25">
      <c r="A28" s="137"/>
      <c r="B28" s="218"/>
      <c r="C28" s="501"/>
      <c r="D28" s="405"/>
      <c r="E28" s="70"/>
      <c r="F28" s="217"/>
      <c r="G28" s="506"/>
      <c r="H28" s="132"/>
    </row>
    <row r="29" spans="1:16" ht="18.75">
      <c r="A29" s="3" t="s">
        <v>272</v>
      </c>
      <c r="B29" s="216">
        <f>SUM(B30:B34,B37)</f>
        <v>3583.8802029999997</v>
      </c>
      <c r="C29" s="498">
        <f>(B29-D29)/D29</f>
        <v>0.29315921634962916</v>
      </c>
      <c r="D29" s="406">
        <f>SUM(D30:D34,D37)</f>
        <v>2771.4145000000003</v>
      </c>
      <c r="E29" s="3" t="s">
        <v>273</v>
      </c>
      <c r="F29" s="216">
        <f>SUM(F30:F32)</f>
        <v>0</v>
      </c>
      <c r="G29" s="259" t="s">
        <v>40</v>
      </c>
      <c r="H29" s="132"/>
    </row>
    <row r="30" spans="1:16">
      <c r="A30" s="336" t="s">
        <v>315</v>
      </c>
      <c r="B30" s="219">
        <f>26020000/10000</f>
        <v>2602</v>
      </c>
      <c r="C30" s="498">
        <f>(B30-D30)/D30</f>
        <v>0.13779606802691158</v>
      </c>
      <c r="D30" s="407">
        <f>22868773/10000</f>
        <v>2286.8773000000001</v>
      </c>
      <c r="E30" s="70" t="s">
        <v>331</v>
      </c>
      <c r="F30" s="217"/>
      <c r="G30" s="507"/>
      <c r="H30" s="132"/>
    </row>
    <row r="31" spans="1:16" ht="14.25">
      <c r="A31" s="336" t="s">
        <v>317</v>
      </c>
      <c r="B31" s="219"/>
      <c r="C31" s="502"/>
      <c r="D31" s="407"/>
      <c r="E31" s="336" t="s">
        <v>319</v>
      </c>
      <c r="F31" s="217"/>
      <c r="G31" s="507"/>
      <c r="H31" s="132"/>
    </row>
    <row r="32" spans="1:16">
      <c r="A32" s="70" t="s">
        <v>274</v>
      </c>
      <c r="B32" s="219">
        <f>3125647/10000</f>
        <v>312.56470000000002</v>
      </c>
      <c r="C32" s="498">
        <f>(B32-D32)/D32</f>
        <v>-0.35355391092348404</v>
      </c>
      <c r="D32" s="408">
        <v>483.51240000000001</v>
      </c>
      <c r="E32" s="70" t="s">
        <v>275</v>
      </c>
      <c r="F32" s="217"/>
      <c r="G32" s="507"/>
      <c r="H32" s="132"/>
    </row>
    <row r="33" spans="1:8">
      <c r="A33" s="70" t="s">
        <v>276</v>
      </c>
      <c r="B33" s="217"/>
      <c r="C33" s="503"/>
      <c r="D33" s="408"/>
      <c r="E33" s="70" t="s">
        <v>277</v>
      </c>
      <c r="F33" s="217"/>
      <c r="G33" s="508"/>
      <c r="H33" s="132"/>
    </row>
    <row r="34" spans="1:8">
      <c r="A34" s="70" t="s">
        <v>896</v>
      </c>
      <c r="B34" s="219">
        <f>SUM(B35:B36)</f>
        <v>0</v>
      </c>
      <c r="C34" s="503"/>
      <c r="D34" s="408">
        <f>SUM(D35:D36)</f>
        <v>0</v>
      </c>
      <c r="E34" s="70"/>
      <c r="F34" s="217"/>
      <c r="G34" s="508"/>
      <c r="H34" s="132"/>
    </row>
    <row r="35" spans="1:8">
      <c r="A35" s="70" t="s">
        <v>888</v>
      </c>
      <c r="B35" s="219"/>
      <c r="C35" s="503"/>
      <c r="D35" s="408"/>
      <c r="E35" s="70"/>
      <c r="F35" s="217"/>
      <c r="G35" s="508"/>
    </row>
    <row r="36" spans="1:8">
      <c r="A36" s="70" t="s">
        <v>889</v>
      </c>
      <c r="B36" s="219"/>
      <c r="C36" s="503"/>
      <c r="D36" s="408"/>
      <c r="E36" s="70"/>
      <c r="F36" s="219"/>
      <c r="G36" s="508"/>
    </row>
    <row r="37" spans="1:8">
      <c r="A37" s="70" t="s">
        <v>893</v>
      </c>
      <c r="B37" s="424">
        <f>6693155.03/10000</f>
        <v>669.31550300000004</v>
      </c>
      <c r="C37" s="498">
        <f>(B37-D37)/D37</f>
        <v>652.11817232630767</v>
      </c>
      <c r="D37" s="405">
        <v>1.0247999999999999</v>
      </c>
      <c r="E37" s="70"/>
      <c r="F37" s="217"/>
      <c r="G37" s="508"/>
    </row>
    <row r="38" spans="1:8">
      <c r="A38" s="70"/>
      <c r="B38" s="219"/>
      <c r="C38" s="501"/>
      <c r="D38" s="405"/>
      <c r="E38" s="70"/>
      <c r="F38" s="217"/>
      <c r="G38" s="508"/>
    </row>
    <row r="39" spans="1:8" ht="53.25" customHeight="1">
      <c r="A39" s="470" t="s">
        <v>282</v>
      </c>
      <c r="B39" s="470"/>
      <c r="C39" s="470"/>
      <c r="D39" s="471"/>
      <c r="E39" s="470"/>
      <c r="F39" s="470"/>
      <c r="G39" s="470"/>
    </row>
  </sheetData>
  <mergeCells count="4">
    <mergeCell ref="A2:G2"/>
    <mergeCell ref="F3:G3"/>
    <mergeCell ref="A39:G39"/>
    <mergeCell ref="A1:G1"/>
  </mergeCells>
  <phoneticPr fontId="1" type="noConversion"/>
  <printOptions horizontalCentered="1"/>
  <pageMargins left="0.23622047244094491" right="0.23622047244094491" top="0.51181102362204722" bottom="0" header="0.31496062992125984" footer="0.31496062992125984"/>
  <pageSetup paperSize="9" scale="96" orientation="portrait" r:id="rId1"/>
  <headerFooter>
    <oddFooter>&amp;C&amp;P</oddFooter>
  </headerFooter>
</worksheet>
</file>

<file path=xl/worksheets/sheet15.xml><?xml version="1.0" encoding="utf-8"?>
<worksheet xmlns="http://schemas.openxmlformats.org/spreadsheetml/2006/main" xmlns:r="http://schemas.openxmlformats.org/officeDocument/2006/relationships">
  <sheetPr codeName="Sheet13">
    <tabColor rgb="FFFF0000"/>
  </sheetPr>
  <dimension ref="A1:D510"/>
  <sheetViews>
    <sheetView workbookViewId="0">
      <selection activeCell="B10" sqref="B10"/>
    </sheetView>
  </sheetViews>
  <sheetFormatPr defaultColWidth="21.5" defaultRowHeight="21.75" customHeight="1"/>
  <cols>
    <col min="1" max="1" width="49.125" style="27" customWidth="1"/>
    <col min="2" max="2" width="20.75" style="263" customWidth="1"/>
    <col min="3" max="16384" width="21.5" style="27"/>
  </cols>
  <sheetData>
    <row r="1" spans="1:2" ht="21.75" customHeight="1">
      <c r="A1" s="441" t="s">
        <v>1245</v>
      </c>
      <c r="B1" s="441"/>
    </row>
    <row r="2" spans="1:2" s="28" customFormat="1" ht="21.75" customHeight="1">
      <c r="A2" s="444" t="s">
        <v>1332</v>
      </c>
      <c r="B2" s="444"/>
    </row>
    <row r="3" spans="1:2" ht="21.75" customHeight="1">
      <c r="A3" s="472" t="s">
        <v>36</v>
      </c>
      <c r="B3" s="472"/>
    </row>
    <row r="4" spans="1:2" ht="19.5" customHeight="1">
      <c r="A4" s="264" t="s">
        <v>35</v>
      </c>
      <c r="B4" s="265" t="s">
        <v>176</v>
      </c>
    </row>
    <row r="5" spans="1:2" ht="19.5" customHeight="1">
      <c r="A5" s="266" t="s">
        <v>4</v>
      </c>
      <c r="B5" s="267">
        <f>B6+B102+B111+B160+B169+B265+B315+B344+B360+B479+B490+B505+B508+B199</f>
        <v>3683.8802030000002</v>
      </c>
    </row>
    <row r="6" spans="1:2" s="276" customFormat="1" ht="19.5" customHeight="1">
      <c r="A6" s="274" t="s">
        <v>1215</v>
      </c>
      <c r="B6" s="275">
        <f>B7+B14+B21+B27+B31+B39+B44+B47+B49+B54+B59+B63+B66+B69+B74+B80+B85+B89+B94</f>
        <v>1078.5798220000001</v>
      </c>
    </row>
    <row r="7" spans="1:2" ht="19.5" customHeight="1">
      <c r="A7" s="277" t="s">
        <v>192</v>
      </c>
      <c r="B7" s="262">
        <f>SUM(B8:B13)</f>
        <v>0</v>
      </c>
    </row>
    <row r="8" spans="1:2" ht="19.5" customHeight="1">
      <c r="A8" s="277" t="s">
        <v>120</v>
      </c>
      <c r="B8" s="262"/>
    </row>
    <row r="9" spans="1:2" ht="19.5" customHeight="1">
      <c r="A9" s="277" t="s">
        <v>440</v>
      </c>
      <c r="B9" s="262"/>
    </row>
    <row r="10" spans="1:2" ht="19.5" customHeight="1">
      <c r="A10" s="278" t="s">
        <v>441</v>
      </c>
      <c r="B10" s="262"/>
    </row>
    <row r="11" spans="1:2" ht="19.5" customHeight="1">
      <c r="A11" s="268" t="s">
        <v>442</v>
      </c>
      <c r="B11" s="262"/>
    </row>
    <row r="12" spans="1:2" ht="19.5" customHeight="1">
      <c r="A12" s="268" t="s">
        <v>443</v>
      </c>
      <c r="B12" s="262"/>
    </row>
    <row r="13" spans="1:2" ht="19.5" customHeight="1">
      <c r="A13" s="268" t="s">
        <v>444</v>
      </c>
      <c r="B13" s="262"/>
    </row>
    <row r="14" spans="1:2" ht="19.5" customHeight="1">
      <c r="A14" s="277" t="s">
        <v>445</v>
      </c>
      <c r="B14" s="262">
        <f>SUM(B15:B20)</f>
        <v>0</v>
      </c>
    </row>
    <row r="15" spans="1:2" ht="19.5" customHeight="1">
      <c r="A15" s="277" t="s">
        <v>120</v>
      </c>
      <c r="B15" s="262"/>
    </row>
    <row r="16" spans="1:2" ht="19.5" customHeight="1">
      <c r="A16" s="277" t="s">
        <v>440</v>
      </c>
      <c r="B16" s="262"/>
    </row>
    <row r="17" spans="1:2" ht="19.5" customHeight="1">
      <c r="A17" s="278" t="s">
        <v>446</v>
      </c>
      <c r="B17" s="262"/>
    </row>
    <row r="18" spans="1:2" ht="19.5" customHeight="1">
      <c r="A18" s="278" t="s">
        <v>447</v>
      </c>
      <c r="B18" s="262"/>
    </row>
    <row r="19" spans="1:2" ht="19.5" customHeight="1">
      <c r="A19" s="278" t="s">
        <v>448</v>
      </c>
      <c r="B19" s="262"/>
    </row>
    <row r="20" spans="1:2" ht="19.5" customHeight="1">
      <c r="A20" s="278" t="s">
        <v>444</v>
      </c>
      <c r="B20" s="262"/>
    </row>
    <row r="21" spans="1:2" ht="19.5" customHeight="1">
      <c r="A21" s="277" t="s">
        <v>449</v>
      </c>
      <c r="B21" s="262">
        <f>SUM(B22:B26)</f>
        <v>843.77142200000003</v>
      </c>
    </row>
    <row r="22" spans="1:2" ht="19.5" customHeight="1">
      <c r="A22" s="277" t="s">
        <v>120</v>
      </c>
      <c r="B22" s="262">
        <f>8422630/10000+15084.22/10000</f>
        <v>843.77142200000003</v>
      </c>
    </row>
    <row r="23" spans="1:2" ht="19.5" customHeight="1">
      <c r="A23" s="277" t="s">
        <v>440</v>
      </c>
      <c r="B23" s="262"/>
    </row>
    <row r="24" spans="1:2" ht="19.5" customHeight="1">
      <c r="A24" s="277" t="s">
        <v>451</v>
      </c>
      <c r="B24" s="262"/>
    </row>
    <row r="25" spans="1:2" ht="19.5" customHeight="1">
      <c r="A25" s="278" t="s">
        <v>444</v>
      </c>
      <c r="B25" s="262"/>
    </row>
    <row r="26" spans="1:2" ht="19.5" customHeight="1">
      <c r="A26" s="278" t="s">
        <v>937</v>
      </c>
      <c r="B26" s="262"/>
    </row>
    <row r="27" spans="1:2" ht="19.5" customHeight="1">
      <c r="A27" s="277" t="s">
        <v>452</v>
      </c>
      <c r="B27" s="262">
        <f>SUM(B28:B30)</f>
        <v>0</v>
      </c>
    </row>
    <row r="28" spans="1:2" ht="19.5" customHeight="1">
      <c r="A28" s="277" t="s">
        <v>120</v>
      </c>
      <c r="B28" s="262"/>
    </row>
    <row r="29" spans="1:2" ht="19.5" customHeight="1">
      <c r="A29" s="277" t="s">
        <v>440</v>
      </c>
      <c r="B29" s="262"/>
    </row>
    <row r="30" spans="1:2" ht="19.5" customHeight="1">
      <c r="A30" s="277" t="s">
        <v>444</v>
      </c>
      <c r="B30" s="262"/>
    </row>
    <row r="31" spans="1:2" ht="19.5" customHeight="1">
      <c r="A31" s="278" t="s">
        <v>454</v>
      </c>
      <c r="B31" s="262">
        <f>SUM(B32:B38)</f>
        <v>4.5</v>
      </c>
    </row>
    <row r="32" spans="1:2" ht="19.5" customHeight="1">
      <c r="A32" s="278" t="s">
        <v>120</v>
      </c>
      <c r="B32" s="262"/>
    </row>
    <row r="33" spans="1:2" ht="19.5" customHeight="1">
      <c r="A33" s="268" t="s">
        <v>440</v>
      </c>
      <c r="B33" s="262"/>
    </row>
    <row r="34" spans="1:2" ht="19.5" customHeight="1">
      <c r="A34" s="277" t="s">
        <v>455</v>
      </c>
      <c r="B34" s="262"/>
    </row>
    <row r="35" spans="1:2" ht="19.5" customHeight="1">
      <c r="A35" s="278" t="s">
        <v>1132</v>
      </c>
      <c r="B35" s="173"/>
    </row>
    <row r="36" spans="1:2" ht="19.5" customHeight="1">
      <c r="A36" s="278" t="s">
        <v>457</v>
      </c>
      <c r="B36" s="262"/>
    </row>
    <row r="37" spans="1:2" ht="19.5" customHeight="1">
      <c r="A37" s="277" t="s">
        <v>444</v>
      </c>
      <c r="B37" s="262"/>
    </row>
    <row r="38" spans="1:2" ht="19.5" customHeight="1">
      <c r="A38" s="277" t="s">
        <v>1293</v>
      </c>
      <c r="B38" s="262">
        <f>45000/10000</f>
        <v>4.5</v>
      </c>
    </row>
    <row r="39" spans="1:2" ht="19.5" customHeight="1">
      <c r="A39" s="277" t="s">
        <v>458</v>
      </c>
      <c r="B39" s="262">
        <f>SUM(B40:B43)</f>
        <v>28.808399999999999</v>
      </c>
    </row>
    <row r="40" spans="1:2" ht="19.5" customHeight="1">
      <c r="A40" s="278" t="s">
        <v>120</v>
      </c>
      <c r="B40" s="262"/>
    </row>
    <row r="41" spans="1:2" ht="19.5" customHeight="1">
      <c r="A41" s="268" t="s">
        <v>440</v>
      </c>
      <c r="B41" s="262"/>
    </row>
    <row r="42" spans="1:2" ht="19.5" customHeight="1">
      <c r="A42" s="278" t="s">
        <v>444</v>
      </c>
      <c r="B42" s="262"/>
    </row>
    <row r="43" spans="1:2" ht="19.5" customHeight="1">
      <c r="A43" s="278" t="s">
        <v>1294</v>
      </c>
      <c r="B43" s="262">
        <f>288084/10000</f>
        <v>28.808399999999999</v>
      </c>
    </row>
    <row r="44" spans="1:2" ht="19.5" customHeight="1">
      <c r="A44" s="277" t="s">
        <v>460</v>
      </c>
      <c r="B44" s="262"/>
    </row>
    <row r="45" spans="1:2" ht="19.5" customHeight="1">
      <c r="A45" s="277" t="s">
        <v>440</v>
      </c>
      <c r="B45" s="262"/>
    </row>
    <row r="46" spans="1:2" ht="19.5" customHeight="1">
      <c r="A46" s="278" t="s">
        <v>461</v>
      </c>
      <c r="B46" s="262"/>
    </row>
    <row r="47" spans="1:2" ht="19.5" customHeight="1">
      <c r="A47" s="278" t="s">
        <v>462</v>
      </c>
      <c r="B47" s="262"/>
    </row>
    <row r="48" spans="1:2" ht="19.5" customHeight="1">
      <c r="A48" s="278" t="s">
        <v>463</v>
      </c>
      <c r="B48" s="262"/>
    </row>
    <row r="49" spans="1:2" ht="19.5" customHeight="1">
      <c r="A49" s="278" t="s">
        <v>464</v>
      </c>
      <c r="B49" s="262"/>
    </row>
    <row r="50" spans="1:2" ht="19.5" customHeight="1">
      <c r="A50" s="278" t="s">
        <v>120</v>
      </c>
      <c r="B50" s="262"/>
    </row>
    <row r="51" spans="1:2" ht="19.5" customHeight="1">
      <c r="A51" s="277" t="s">
        <v>440</v>
      </c>
      <c r="B51" s="262"/>
    </row>
    <row r="52" spans="1:2" ht="19.5" customHeight="1">
      <c r="A52" s="277" t="s">
        <v>465</v>
      </c>
      <c r="B52" s="262"/>
    </row>
    <row r="53" spans="1:2" ht="19.5" customHeight="1">
      <c r="A53" s="278" t="s">
        <v>466</v>
      </c>
      <c r="B53" s="262"/>
    </row>
    <row r="54" spans="1:2" ht="19.5" customHeight="1">
      <c r="A54" s="268" t="s">
        <v>467</v>
      </c>
      <c r="B54" s="262"/>
    </row>
    <row r="55" spans="1:2" ht="19.5" customHeight="1">
      <c r="A55" s="277" t="s">
        <v>120</v>
      </c>
      <c r="B55" s="262"/>
    </row>
    <row r="56" spans="1:2" ht="19.5" customHeight="1">
      <c r="A56" s="277" t="s">
        <v>440</v>
      </c>
      <c r="B56" s="262"/>
    </row>
    <row r="57" spans="1:2" ht="19.5" customHeight="1">
      <c r="A57" s="278" t="s">
        <v>468</v>
      </c>
      <c r="B57" s="262"/>
    </row>
    <row r="58" spans="1:2" ht="19.5" customHeight="1">
      <c r="A58" s="277" t="s">
        <v>444</v>
      </c>
      <c r="B58" s="262"/>
    </row>
    <row r="59" spans="1:2" ht="19.5" customHeight="1">
      <c r="A59" s="268" t="s">
        <v>469</v>
      </c>
      <c r="B59" s="262">
        <f>SUM(B60:B62)</f>
        <v>179</v>
      </c>
    </row>
    <row r="60" spans="1:2" ht="19.5" customHeight="1">
      <c r="A60" s="277" t="s">
        <v>120</v>
      </c>
      <c r="B60" s="262"/>
    </row>
    <row r="61" spans="1:2" ht="19.5" customHeight="1">
      <c r="A61" s="277" t="s">
        <v>470</v>
      </c>
      <c r="B61" s="262">
        <f>1790000/10000</f>
        <v>179</v>
      </c>
    </row>
    <row r="62" spans="1:2" ht="19.5" customHeight="1">
      <c r="A62" s="277" t="s">
        <v>1133</v>
      </c>
      <c r="B62" s="173"/>
    </row>
    <row r="63" spans="1:2" ht="19.5" customHeight="1">
      <c r="A63" s="278" t="s">
        <v>473</v>
      </c>
      <c r="B63" s="262"/>
    </row>
    <row r="64" spans="1:2" ht="19.5" customHeight="1">
      <c r="A64" s="278" t="s">
        <v>120</v>
      </c>
      <c r="B64" s="262"/>
    </row>
    <row r="65" spans="1:2" ht="19.5" customHeight="1">
      <c r="A65" s="277" t="s">
        <v>474</v>
      </c>
      <c r="B65" s="262"/>
    </row>
    <row r="66" spans="1:2" ht="19.5" customHeight="1">
      <c r="A66" s="278" t="s">
        <v>475</v>
      </c>
      <c r="B66" s="262"/>
    </row>
    <row r="67" spans="1:2" ht="19.5" customHeight="1">
      <c r="A67" s="278" t="s">
        <v>120</v>
      </c>
      <c r="B67" s="262"/>
    </row>
    <row r="68" spans="1:2" ht="19.5" customHeight="1">
      <c r="A68" s="278" t="s">
        <v>440</v>
      </c>
      <c r="B68" s="262"/>
    </row>
    <row r="69" spans="1:2" ht="19.5" customHeight="1">
      <c r="A69" s="278" t="s">
        <v>477</v>
      </c>
      <c r="B69" s="262">
        <f>SUM(B70:B73)</f>
        <v>1.5</v>
      </c>
    </row>
    <row r="70" spans="1:2" ht="19.5" customHeight="1">
      <c r="A70" s="278" t="s">
        <v>120</v>
      </c>
      <c r="B70" s="262"/>
    </row>
    <row r="71" spans="1:2" ht="19.5" customHeight="1">
      <c r="A71" s="278" t="s">
        <v>440</v>
      </c>
      <c r="B71" s="262"/>
    </row>
    <row r="72" spans="1:2" ht="19.5" customHeight="1">
      <c r="A72" s="278" t="s">
        <v>444</v>
      </c>
      <c r="B72" s="262"/>
    </row>
    <row r="73" spans="1:2" ht="19.5" customHeight="1">
      <c r="A73" s="278" t="s">
        <v>478</v>
      </c>
      <c r="B73" s="262">
        <f>15000/10000</f>
        <v>1.5</v>
      </c>
    </row>
    <row r="74" spans="1:2" ht="19.5" customHeight="1">
      <c r="A74" s="278" t="s">
        <v>938</v>
      </c>
      <c r="B74" s="262">
        <f>SUM(B75:B79)</f>
        <v>21</v>
      </c>
    </row>
    <row r="75" spans="1:2" ht="19.5" customHeight="1">
      <c r="A75" s="278" t="s">
        <v>120</v>
      </c>
      <c r="B75" s="262"/>
    </row>
    <row r="76" spans="1:2" ht="19.5" customHeight="1">
      <c r="A76" s="277" t="s">
        <v>440</v>
      </c>
      <c r="B76" s="262"/>
    </row>
    <row r="77" spans="1:2" ht="19.5" customHeight="1">
      <c r="A77" s="277" t="s">
        <v>480</v>
      </c>
      <c r="B77" s="262"/>
    </row>
    <row r="78" spans="1:2" ht="19.5" customHeight="1">
      <c r="A78" s="278" t="s">
        <v>444</v>
      </c>
      <c r="B78" s="262"/>
    </row>
    <row r="79" spans="1:2" ht="19.5" customHeight="1">
      <c r="A79" s="278" t="s">
        <v>1295</v>
      </c>
      <c r="B79" s="262">
        <f>210000/10000</f>
        <v>21</v>
      </c>
    </row>
    <row r="80" spans="1:2" ht="19.5" customHeight="1">
      <c r="A80" s="278" t="s">
        <v>481</v>
      </c>
      <c r="B80" s="262"/>
    </row>
    <row r="81" spans="1:2" ht="19.5" customHeight="1">
      <c r="A81" s="277" t="s">
        <v>120</v>
      </c>
      <c r="B81" s="262"/>
    </row>
    <row r="82" spans="1:2" ht="19.5" customHeight="1">
      <c r="A82" s="277" t="s">
        <v>440</v>
      </c>
      <c r="B82" s="262"/>
    </row>
    <row r="83" spans="1:2" ht="19.5" customHeight="1">
      <c r="A83" s="277" t="s">
        <v>482</v>
      </c>
      <c r="B83" s="262"/>
    </row>
    <row r="84" spans="1:2" ht="19.5" customHeight="1">
      <c r="A84" s="277" t="s">
        <v>444</v>
      </c>
      <c r="B84" s="262"/>
    </row>
    <row r="85" spans="1:2" ht="19.5" customHeight="1">
      <c r="A85" s="278" t="s">
        <v>484</v>
      </c>
      <c r="B85" s="262"/>
    </row>
    <row r="86" spans="1:2" ht="19.5" customHeight="1">
      <c r="A86" s="268" t="s">
        <v>120</v>
      </c>
      <c r="B86" s="262"/>
    </row>
    <row r="87" spans="1:2" ht="19.5" customHeight="1">
      <c r="A87" s="277" t="s">
        <v>440</v>
      </c>
      <c r="B87" s="262"/>
    </row>
    <row r="88" spans="1:2" ht="19.5" customHeight="1">
      <c r="A88" s="277" t="s">
        <v>444</v>
      </c>
      <c r="B88" s="262"/>
    </row>
    <row r="89" spans="1:2" ht="19.5" customHeight="1">
      <c r="A89" s="278" t="s">
        <v>485</v>
      </c>
      <c r="B89" s="262"/>
    </row>
    <row r="90" spans="1:2" ht="19.5" customHeight="1">
      <c r="A90" s="278" t="s">
        <v>120</v>
      </c>
      <c r="B90" s="262"/>
    </row>
    <row r="91" spans="1:2" ht="19.5" customHeight="1">
      <c r="A91" s="277" t="s">
        <v>440</v>
      </c>
      <c r="B91" s="262"/>
    </row>
    <row r="92" spans="1:2" ht="19.5" customHeight="1">
      <c r="A92" s="277" t="s">
        <v>486</v>
      </c>
      <c r="B92" s="262"/>
    </row>
    <row r="93" spans="1:2" ht="19.5" customHeight="1">
      <c r="A93" s="277" t="s">
        <v>444</v>
      </c>
      <c r="B93" s="262"/>
    </row>
    <row r="94" spans="1:2" ht="19.5" customHeight="1">
      <c r="A94" s="278" t="s">
        <v>1134</v>
      </c>
      <c r="B94" s="173"/>
    </row>
    <row r="95" spans="1:2" ht="19.5" customHeight="1">
      <c r="A95" s="278" t="s">
        <v>1135</v>
      </c>
      <c r="B95" s="173"/>
    </row>
    <row r="96" spans="1:2" ht="19.5" customHeight="1">
      <c r="A96" s="278" t="s">
        <v>1136</v>
      </c>
      <c r="B96" s="173"/>
    </row>
    <row r="97" spans="1:2" ht="19.5" customHeight="1">
      <c r="A97" s="277" t="s">
        <v>440</v>
      </c>
      <c r="B97" s="173"/>
    </row>
    <row r="98" spans="1:2" ht="19.5" customHeight="1">
      <c r="A98" s="277" t="s">
        <v>487</v>
      </c>
      <c r="B98" s="262"/>
    </row>
    <row r="99" spans="1:2" ht="19.5" customHeight="1">
      <c r="A99" s="277" t="s">
        <v>1137</v>
      </c>
      <c r="B99" s="173"/>
    </row>
    <row r="100" spans="1:2" ht="19.5" customHeight="1">
      <c r="A100" s="278" t="s">
        <v>939</v>
      </c>
      <c r="B100" s="262"/>
    </row>
    <row r="101" spans="1:2" ht="19.5" customHeight="1">
      <c r="A101" s="278" t="s">
        <v>940</v>
      </c>
      <c r="B101" s="262"/>
    </row>
    <row r="102" spans="1:2" ht="19.5" customHeight="1">
      <c r="A102" s="274" t="s">
        <v>1068</v>
      </c>
      <c r="B102" s="275">
        <f>B103+B109</f>
        <v>2.5</v>
      </c>
    </row>
    <row r="103" spans="1:2" ht="19.5" customHeight="1">
      <c r="A103" s="278" t="s">
        <v>490</v>
      </c>
      <c r="B103" s="262"/>
    </row>
    <row r="104" spans="1:2" ht="19.5" customHeight="1">
      <c r="A104" s="278" t="s">
        <v>491</v>
      </c>
      <c r="B104" s="262"/>
    </row>
    <row r="105" spans="1:2" ht="19.5" customHeight="1">
      <c r="A105" s="277" t="s">
        <v>492</v>
      </c>
      <c r="B105" s="262"/>
    </row>
    <row r="106" spans="1:2" ht="19.5" customHeight="1">
      <c r="A106" s="278" t="s">
        <v>493</v>
      </c>
      <c r="B106" s="262"/>
    </row>
    <row r="107" spans="1:2" ht="19.5" customHeight="1">
      <c r="A107" s="278" t="s">
        <v>494</v>
      </c>
      <c r="B107" s="262"/>
    </row>
    <row r="108" spans="1:2" ht="19.5" customHeight="1">
      <c r="A108" s="278" t="s">
        <v>495</v>
      </c>
      <c r="B108" s="262"/>
    </row>
    <row r="109" spans="1:2" ht="19.5" customHeight="1">
      <c r="A109" s="278" t="s">
        <v>1138</v>
      </c>
      <c r="B109" s="173">
        <f>B110</f>
        <v>2.5</v>
      </c>
    </row>
    <row r="110" spans="1:2" ht="19.5" customHeight="1">
      <c r="A110" s="278" t="s">
        <v>1139</v>
      </c>
      <c r="B110" s="173">
        <f>25000/10000</f>
        <v>2.5</v>
      </c>
    </row>
    <row r="111" spans="1:2" ht="19.5" customHeight="1">
      <c r="A111" s="274" t="s">
        <v>1069</v>
      </c>
      <c r="B111" s="275">
        <f>B112+B114+B119+B129+B131</f>
        <v>116.488</v>
      </c>
    </row>
    <row r="112" spans="1:2" ht="19.5" customHeight="1">
      <c r="A112" s="277" t="s">
        <v>941</v>
      </c>
      <c r="B112" s="262"/>
    </row>
    <row r="113" spans="1:2" ht="19.5" customHeight="1">
      <c r="A113" s="277" t="s">
        <v>942</v>
      </c>
      <c r="B113" s="262"/>
    </row>
    <row r="114" spans="1:2" ht="19.5" customHeight="1">
      <c r="A114" s="278" t="s">
        <v>498</v>
      </c>
      <c r="B114" s="262"/>
    </row>
    <row r="115" spans="1:2" ht="19.5" customHeight="1">
      <c r="A115" s="278" t="s">
        <v>120</v>
      </c>
      <c r="B115" s="262"/>
    </row>
    <row r="116" spans="1:2" ht="19.5" customHeight="1">
      <c r="A116" s="278" t="s">
        <v>440</v>
      </c>
      <c r="B116" s="262"/>
    </row>
    <row r="117" spans="1:2" ht="19.5" customHeight="1">
      <c r="A117" s="278" t="s">
        <v>500</v>
      </c>
      <c r="B117" s="262"/>
    </row>
    <row r="118" spans="1:2" ht="19.5" customHeight="1">
      <c r="A118" s="278" t="s">
        <v>501</v>
      </c>
      <c r="B118" s="262"/>
    </row>
    <row r="119" spans="1:2" ht="19.5" customHeight="1">
      <c r="A119" s="277" t="s">
        <v>503</v>
      </c>
      <c r="B119" s="262"/>
    </row>
    <row r="120" spans="1:2" ht="19.5" customHeight="1">
      <c r="A120" s="278" t="s">
        <v>120</v>
      </c>
      <c r="B120" s="262"/>
    </row>
    <row r="121" spans="1:2" ht="19.5" customHeight="1">
      <c r="A121" s="278" t="s">
        <v>440</v>
      </c>
      <c r="B121" s="173"/>
    </row>
    <row r="122" spans="1:2" ht="19.5" customHeight="1">
      <c r="A122" s="268" t="s">
        <v>504</v>
      </c>
      <c r="B122" s="262"/>
    </row>
    <row r="123" spans="1:2" ht="19.5" customHeight="1">
      <c r="A123" s="277" t="s">
        <v>505</v>
      </c>
      <c r="B123" s="262"/>
    </row>
    <row r="124" spans="1:2" ht="19.5" customHeight="1">
      <c r="A124" s="277" t="s">
        <v>507</v>
      </c>
      <c r="B124" s="262"/>
    </row>
    <row r="125" spans="1:2" ht="19.5" customHeight="1">
      <c r="A125" s="278" t="s">
        <v>508</v>
      </c>
      <c r="B125" s="262"/>
    </row>
    <row r="126" spans="1:2" ht="19.5" customHeight="1">
      <c r="A126" s="278" t="s">
        <v>509</v>
      </c>
      <c r="B126" s="262"/>
    </row>
    <row r="127" spans="1:2" ht="19.5" customHeight="1">
      <c r="A127" s="278" t="s">
        <v>444</v>
      </c>
      <c r="B127" s="262"/>
    </row>
    <row r="128" spans="1:2" ht="19.5" customHeight="1">
      <c r="A128" s="277" t="s">
        <v>510</v>
      </c>
      <c r="B128" s="262"/>
    </row>
    <row r="129" spans="1:2" ht="19.5" customHeight="1">
      <c r="A129" s="277" t="s">
        <v>1140</v>
      </c>
      <c r="B129" s="173"/>
    </row>
    <row r="130" spans="1:2" ht="19.5" customHeight="1">
      <c r="A130" s="278" t="s">
        <v>1141</v>
      </c>
      <c r="B130" s="173"/>
    </row>
    <row r="131" spans="1:2" ht="19.5" customHeight="1">
      <c r="A131" s="277" t="s">
        <v>1142</v>
      </c>
      <c r="B131" s="173">
        <f>B132</f>
        <v>116.488</v>
      </c>
    </row>
    <row r="132" spans="1:2" ht="19.5" customHeight="1">
      <c r="A132" s="278" t="s">
        <v>1143</v>
      </c>
      <c r="B132" s="173">
        <f>1164880/10000</f>
        <v>116.488</v>
      </c>
    </row>
    <row r="133" spans="1:2" ht="19.5" customHeight="1">
      <c r="A133" s="274" t="s">
        <v>1070</v>
      </c>
      <c r="B133" s="275"/>
    </row>
    <row r="134" spans="1:2" ht="19.5" customHeight="1">
      <c r="A134" s="278" t="s">
        <v>511</v>
      </c>
      <c r="B134" s="262"/>
    </row>
    <row r="135" spans="1:2" ht="19.5" customHeight="1">
      <c r="A135" s="277" t="s">
        <v>120</v>
      </c>
      <c r="B135" s="262"/>
    </row>
    <row r="136" spans="1:2" ht="19.5" customHeight="1">
      <c r="A136" s="277" t="s">
        <v>480</v>
      </c>
      <c r="B136" s="262"/>
    </row>
    <row r="137" spans="1:2" ht="19.5" customHeight="1">
      <c r="A137" s="278" t="s">
        <v>512</v>
      </c>
      <c r="B137" s="262"/>
    </row>
    <row r="138" spans="1:2" ht="19.5" customHeight="1">
      <c r="A138" s="277" t="s">
        <v>513</v>
      </c>
      <c r="B138" s="262"/>
    </row>
    <row r="139" spans="1:2" ht="19.5" customHeight="1">
      <c r="A139" s="277" t="s">
        <v>514</v>
      </c>
      <c r="B139" s="262"/>
    </row>
    <row r="140" spans="1:2" ht="19.5" customHeight="1">
      <c r="A140" s="277" t="s">
        <v>515</v>
      </c>
      <c r="B140" s="262"/>
    </row>
    <row r="141" spans="1:2" ht="19.5" customHeight="1">
      <c r="A141" s="278" t="s">
        <v>516</v>
      </c>
      <c r="B141" s="262"/>
    </row>
    <row r="142" spans="1:2" ht="19.5" customHeight="1">
      <c r="A142" s="278" t="s">
        <v>517</v>
      </c>
      <c r="B142" s="262"/>
    </row>
    <row r="143" spans="1:2" ht="19.5" customHeight="1">
      <c r="A143" s="277" t="s">
        <v>518</v>
      </c>
      <c r="B143" s="262"/>
    </row>
    <row r="144" spans="1:2" ht="19.5" customHeight="1">
      <c r="A144" s="277" t="s">
        <v>519</v>
      </c>
      <c r="B144" s="262"/>
    </row>
    <row r="145" spans="1:2" ht="19.5" customHeight="1">
      <c r="A145" s="278" t="s">
        <v>1144</v>
      </c>
      <c r="B145" s="173"/>
    </row>
    <row r="146" spans="1:2" ht="19.5" customHeight="1">
      <c r="A146" s="278" t="s">
        <v>521</v>
      </c>
      <c r="B146" s="262"/>
    </row>
    <row r="147" spans="1:2" ht="19.5" customHeight="1">
      <c r="A147" s="278" t="s">
        <v>522</v>
      </c>
      <c r="B147" s="262"/>
    </row>
    <row r="148" spans="1:2" ht="19.5" customHeight="1">
      <c r="A148" s="277" t="s">
        <v>523</v>
      </c>
      <c r="B148" s="262"/>
    </row>
    <row r="149" spans="1:2" ht="19.5" customHeight="1">
      <c r="A149" s="277" t="s">
        <v>524</v>
      </c>
      <c r="B149" s="262"/>
    </row>
    <row r="150" spans="1:2" ht="19.5" customHeight="1">
      <c r="A150" s="278" t="s">
        <v>525</v>
      </c>
      <c r="B150" s="262"/>
    </row>
    <row r="151" spans="1:2" ht="19.5" customHeight="1">
      <c r="A151" s="278" t="s">
        <v>526</v>
      </c>
      <c r="B151" s="262"/>
    </row>
    <row r="152" spans="1:2" ht="19.5" customHeight="1">
      <c r="A152" s="277" t="s">
        <v>527</v>
      </c>
      <c r="B152" s="262"/>
    </row>
    <row r="153" spans="1:2" ht="19.5" customHeight="1">
      <c r="A153" s="277" t="s">
        <v>529</v>
      </c>
      <c r="B153" s="262"/>
    </row>
    <row r="154" spans="1:2" ht="19.5" customHeight="1">
      <c r="A154" s="278" t="s">
        <v>530</v>
      </c>
      <c r="B154" s="262"/>
    </row>
    <row r="155" spans="1:2" ht="19.5" customHeight="1">
      <c r="A155" s="278" t="s">
        <v>531</v>
      </c>
      <c r="B155" s="262"/>
    </row>
    <row r="156" spans="1:2" ht="19.5" customHeight="1">
      <c r="A156" s="268" t="s">
        <v>532</v>
      </c>
      <c r="B156" s="262"/>
    </row>
    <row r="157" spans="1:2" ht="19.5" customHeight="1">
      <c r="A157" s="277" t="s">
        <v>533</v>
      </c>
      <c r="B157" s="262"/>
    </row>
    <row r="158" spans="1:2" ht="19.5" customHeight="1">
      <c r="A158" s="277" t="s">
        <v>943</v>
      </c>
      <c r="B158" s="262"/>
    </row>
    <row r="159" spans="1:2" ht="19.5" customHeight="1">
      <c r="A159" s="277" t="s">
        <v>1145</v>
      </c>
      <c r="B159" s="173"/>
    </row>
    <row r="160" spans="1:2" ht="19.5" customHeight="1">
      <c r="A160" s="274" t="s">
        <v>1071</v>
      </c>
      <c r="B160" s="275">
        <f>B167</f>
        <v>1.4488190000000001</v>
      </c>
    </row>
    <row r="161" spans="1:2" ht="19.5" customHeight="1">
      <c r="A161" s="278" t="s">
        <v>536</v>
      </c>
      <c r="B161" s="262"/>
    </row>
    <row r="162" spans="1:2" ht="19.5" customHeight="1">
      <c r="A162" s="277" t="s">
        <v>120</v>
      </c>
      <c r="B162" s="262"/>
    </row>
    <row r="163" spans="1:2" ht="19.5" customHeight="1">
      <c r="A163" s="268" t="s">
        <v>440</v>
      </c>
      <c r="B163" s="173"/>
    </row>
    <row r="164" spans="1:2" ht="19.5" customHeight="1">
      <c r="A164" s="278" t="s">
        <v>537</v>
      </c>
      <c r="B164" s="262"/>
    </row>
    <row r="165" spans="1:2" ht="19.5" customHeight="1">
      <c r="A165" s="278" t="s">
        <v>1146</v>
      </c>
      <c r="B165" s="173"/>
    </row>
    <row r="166" spans="1:2" ht="19.5" customHeight="1">
      <c r="A166" s="277" t="s">
        <v>1147</v>
      </c>
      <c r="B166" s="173"/>
    </row>
    <row r="167" spans="1:2" ht="19.5" customHeight="1">
      <c r="A167" s="278" t="s">
        <v>1148</v>
      </c>
      <c r="B167" s="262">
        <f>B168</f>
        <v>1.4488190000000001</v>
      </c>
    </row>
    <row r="168" spans="1:2" ht="19.5" customHeight="1">
      <c r="A168" s="277" t="s">
        <v>1149</v>
      </c>
      <c r="B168" s="173">
        <f>14488.19/10000</f>
        <v>1.4488190000000001</v>
      </c>
    </row>
    <row r="169" spans="1:2" ht="19.5" customHeight="1">
      <c r="A169" s="274" t="s">
        <v>1072</v>
      </c>
      <c r="B169" s="275">
        <f>B170</f>
        <v>24.3126</v>
      </c>
    </row>
    <row r="170" spans="1:2" ht="19.5" customHeight="1">
      <c r="A170" s="268" t="s">
        <v>944</v>
      </c>
      <c r="B170" s="262">
        <f>SUM(B171:B181)</f>
        <v>24.3126</v>
      </c>
    </row>
    <row r="171" spans="1:2" ht="19.5" customHeight="1">
      <c r="A171" s="268" t="s">
        <v>120</v>
      </c>
      <c r="B171" s="262"/>
    </row>
    <row r="172" spans="1:2" ht="19.5" customHeight="1">
      <c r="A172" s="268" t="s">
        <v>440</v>
      </c>
      <c r="B172" s="262"/>
    </row>
    <row r="173" spans="1:2" ht="19.5" customHeight="1">
      <c r="A173" s="268" t="s">
        <v>544</v>
      </c>
      <c r="B173" s="262"/>
    </row>
    <row r="174" spans="1:2" ht="19.5" customHeight="1">
      <c r="A174" s="268" t="s">
        <v>545</v>
      </c>
      <c r="B174" s="262"/>
    </row>
    <row r="175" spans="1:2" ht="19.5" customHeight="1">
      <c r="A175" s="268" t="s">
        <v>546</v>
      </c>
      <c r="B175" s="262"/>
    </row>
    <row r="176" spans="1:2" ht="19.5" customHeight="1">
      <c r="A176" s="268" t="s">
        <v>547</v>
      </c>
      <c r="B176" s="262"/>
    </row>
    <row r="177" spans="1:2" ht="19.5" customHeight="1">
      <c r="A177" s="268" t="s">
        <v>548</v>
      </c>
      <c r="B177" s="262">
        <f>243126/10000</f>
        <v>24.3126</v>
      </c>
    </row>
    <row r="178" spans="1:2" ht="19.5" customHeight="1">
      <c r="A178" s="268" t="s">
        <v>945</v>
      </c>
      <c r="B178" s="262"/>
    </row>
    <row r="179" spans="1:2" ht="19.5" customHeight="1">
      <c r="A179" s="268" t="s">
        <v>551</v>
      </c>
      <c r="B179" s="262"/>
    </row>
    <row r="180" spans="1:2" ht="19.5" customHeight="1">
      <c r="A180" s="268" t="s">
        <v>552</v>
      </c>
      <c r="B180" s="262"/>
    </row>
    <row r="181" spans="1:2" ht="19.5" customHeight="1">
      <c r="A181" s="268" t="s">
        <v>946</v>
      </c>
      <c r="B181" s="262"/>
    </row>
    <row r="182" spans="1:2" ht="19.5" customHeight="1">
      <c r="A182" s="268" t="s">
        <v>554</v>
      </c>
      <c r="B182" s="262"/>
    </row>
    <row r="183" spans="1:2" ht="19.5" customHeight="1">
      <c r="A183" s="268" t="s">
        <v>555</v>
      </c>
      <c r="B183" s="262"/>
    </row>
    <row r="184" spans="1:2" ht="19.5" customHeight="1">
      <c r="A184" s="268" t="s">
        <v>556</v>
      </c>
      <c r="B184" s="262"/>
    </row>
    <row r="185" spans="1:2" ht="19.5" customHeight="1">
      <c r="A185" s="268" t="s">
        <v>557</v>
      </c>
      <c r="B185" s="262"/>
    </row>
    <row r="186" spans="1:2" ht="19.5" customHeight="1">
      <c r="A186" s="268" t="s">
        <v>558</v>
      </c>
      <c r="B186" s="262"/>
    </row>
    <row r="187" spans="1:2" ht="19.5" customHeight="1">
      <c r="A187" s="268" t="s">
        <v>559</v>
      </c>
      <c r="B187" s="262"/>
    </row>
    <row r="188" spans="1:2" ht="19.5" customHeight="1">
      <c r="A188" s="268" t="s">
        <v>560</v>
      </c>
      <c r="B188" s="262"/>
    </row>
    <row r="189" spans="1:2" ht="19.5" customHeight="1">
      <c r="A189" s="268" t="s">
        <v>561</v>
      </c>
      <c r="B189" s="262"/>
    </row>
    <row r="190" spans="1:2" ht="19.5" customHeight="1">
      <c r="A190" s="268" t="s">
        <v>562</v>
      </c>
      <c r="B190" s="262"/>
    </row>
    <row r="191" spans="1:2" ht="19.5" customHeight="1">
      <c r="A191" s="268" t="s">
        <v>563</v>
      </c>
      <c r="B191" s="262"/>
    </row>
    <row r="192" spans="1:2" ht="19.5" customHeight="1">
      <c r="A192" s="268" t="s">
        <v>564</v>
      </c>
      <c r="B192" s="262"/>
    </row>
    <row r="193" spans="1:2" ht="19.5" customHeight="1">
      <c r="A193" s="268" t="s">
        <v>565</v>
      </c>
      <c r="B193" s="262"/>
    </row>
    <row r="194" spans="1:2" ht="19.5" customHeight="1">
      <c r="A194" s="268" t="s">
        <v>566</v>
      </c>
      <c r="B194" s="262"/>
    </row>
    <row r="195" spans="1:2" ht="19.5" customHeight="1">
      <c r="A195" s="268" t="s">
        <v>568</v>
      </c>
      <c r="B195" s="262"/>
    </row>
    <row r="196" spans="1:2" ht="19.5" customHeight="1">
      <c r="A196" s="268" t="s">
        <v>947</v>
      </c>
      <c r="B196" s="262"/>
    </row>
    <row r="197" spans="1:2" ht="19.5" customHeight="1">
      <c r="A197" s="268" t="s">
        <v>569</v>
      </c>
      <c r="B197" s="262"/>
    </row>
    <row r="198" spans="1:2" ht="19.5" customHeight="1">
      <c r="A198" s="268" t="s">
        <v>570</v>
      </c>
      <c r="B198" s="262"/>
    </row>
    <row r="199" spans="1:2" ht="19.5" customHeight="1">
      <c r="A199" s="274" t="s">
        <v>1073</v>
      </c>
      <c r="B199" s="275">
        <f>B200+B210+B215+B221+B223+B227+B234+B239+B246+B249+B252+B255+B258+B263</f>
        <v>1640.2368000000001</v>
      </c>
    </row>
    <row r="200" spans="1:2" ht="19.5" customHeight="1">
      <c r="A200" s="268" t="s">
        <v>571</v>
      </c>
      <c r="B200" s="262">
        <f>SUM(B201:B209)</f>
        <v>71.446700000000007</v>
      </c>
    </row>
    <row r="201" spans="1:2" ht="19.5" customHeight="1">
      <c r="A201" s="268" t="s">
        <v>120</v>
      </c>
      <c r="B201" s="262"/>
    </row>
    <row r="202" spans="1:2" ht="19.5" customHeight="1">
      <c r="A202" s="268" t="s">
        <v>440</v>
      </c>
      <c r="B202" s="262"/>
    </row>
    <row r="203" spans="1:2" ht="19.5" customHeight="1">
      <c r="A203" s="268" t="s">
        <v>1150</v>
      </c>
      <c r="B203" s="173"/>
    </row>
    <row r="204" spans="1:2" ht="19.5" customHeight="1">
      <c r="A204" s="268" t="s">
        <v>572</v>
      </c>
      <c r="B204" s="262"/>
    </row>
    <row r="205" spans="1:2" ht="19.5" customHeight="1">
      <c r="A205" s="268" t="s">
        <v>573</v>
      </c>
      <c r="B205" s="262"/>
    </row>
    <row r="206" spans="1:2" ht="19.5" customHeight="1">
      <c r="A206" s="268" t="s">
        <v>574</v>
      </c>
      <c r="B206" s="262"/>
    </row>
    <row r="207" spans="1:2" ht="19.5" customHeight="1">
      <c r="A207" s="268" t="s">
        <v>575</v>
      </c>
      <c r="B207" s="262">
        <f>714467/10000</f>
        <v>71.446700000000007</v>
      </c>
    </row>
    <row r="208" spans="1:2" ht="19.5" customHeight="1">
      <c r="A208" s="268" t="s">
        <v>576</v>
      </c>
      <c r="B208" s="262"/>
    </row>
    <row r="209" spans="1:2" ht="19.5" customHeight="1">
      <c r="A209" s="268" t="s">
        <v>577</v>
      </c>
      <c r="B209" s="262"/>
    </row>
    <row r="210" spans="1:2" ht="19.5" customHeight="1">
      <c r="A210" s="268" t="s">
        <v>578</v>
      </c>
      <c r="B210" s="262">
        <f>SUM(B211:B214)</f>
        <v>1032.3240000000001</v>
      </c>
    </row>
    <row r="211" spans="1:2" ht="19.5" customHeight="1">
      <c r="A211" s="268" t="s">
        <v>120</v>
      </c>
      <c r="B211" s="262"/>
    </row>
    <row r="212" spans="1:2" ht="19.5" customHeight="1">
      <c r="A212" s="268" t="s">
        <v>579</v>
      </c>
      <c r="B212" s="262"/>
    </row>
    <row r="213" spans="1:2" ht="19.5" customHeight="1">
      <c r="A213" s="268" t="s">
        <v>581</v>
      </c>
      <c r="B213" s="262">
        <f>9793240/10000</f>
        <v>979.32399999999996</v>
      </c>
    </row>
    <row r="214" spans="1:2" ht="19.5" customHeight="1">
      <c r="A214" s="268" t="s">
        <v>582</v>
      </c>
      <c r="B214" s="262">
        <f>515000/10000+15000/10000</f>
        <v>53</v>
      </c>
    </row>
    <row r="215" spans="1:2" ht="19.5" customHeight="1">
      <c r="A215" s="268" t="s">
        <v>583</v>
      </c>
      <c r="B215" s="262">
        <f>SUM(B216:B220)</f>
        <v>178.59800000000001</v>
      </c>
    </row>
    <row r="216" spans="1:2" ht="19.5" customHeight="1">
      <c r="A216" s="268" t="s">
        <v>584</v>
      </c>
      <c r="B216" s="262"/>
    </row>
    <row r="217" spans="1:2" ht="19.5" customHeight="1">
      <c r="A217" s="268" t="s">
        <v>585</v>
      </c>
      <c r="B217" s="262">
        <f>93000/10000</f>
        <v>9.3000000000000007</v>
      </c>
    </row>
    <row r="218" spans="1:2" ht="19.5" customHeight="1">
      <c r="A218" s="268" t="s">
        <v>586</v>
      </c>
      <c r="B218" s="262">
        <f>490908/10000</f>
        <v>49.090800000000002</v>
      </c>
    </row>
    <row r="219" spans="1:2" ht="19.5" customHeight="1">
      <c r="A219" s="268" t="s">
        <v>587</v>
      </c>
      <c r="B219" s="262">
        <f>413616/10000</f>
        <v>41.361600000000003</v>
      </c>
    </row>
    <row r="220" spans="1:2" s="383" customFormat="1" ht="19.5" customHeight="1">
      <c r="A220" s="381" t="s">
        <v>589</v>
      </c>
      <c r="B220" s="382">
        <f>788456/10000</f>
        <v>78.845600000000005</v>
      </c>
    </row>
    <row r="221" spans="1:2" ht="19.5" customHeight="1">
      <c r="A221" s="268" t="s">
        <v>590</v>
      </c>
      <c r="B221" s="262"/>
    </row>
    <row r="222" spans="1:2" ht="19.5" customHeight="1">
      <c r="A222" s="268" t="s">
        <v>591</v>
      </c>
      <c r="B222" s="262"/>
    </row>
    <row r="223" spans="1:2" ht="19.5" customHeight="1">
      <c r="A223" s="268" t="s">
        <v>592</v>
      </c>
      <c r="B223" s="262">
        <f>SUM(B224:B226)</f>
        <v>51.5</v>
      </c>
    </row>
    <row r="224" spans="1:2" ht="19.5" customHeight="1">
      <c r="A224" s="268" t="s">
        <v>595</v>
      </c>
      <c r="B224" s="262"/>
    </row>
    <row r="225" spans="1:2" ht="19.5" customHeight="1">
      <c r="A225" s="268" t="s">
        <v>1296</v>
      </c>
      <c r="B225" s="262">
        <f>445000/10000</f>
        <v>44.5</v>
      </c>
    </row>
    <row r="226" spans="1:2" ht="19.5" customHeight="1">
      <c r="A226" s="268" t="s">
        <v>596</v>
      </c>
      <c r="B226" s="262">
        <f>70000/10000</f>
        <v>7</v>
      </c>
    </row>
    <row r="227" spans="1:2" ht="19.5" customHeight="1">
      <c r="A227" s="268" t="s">
        <v>597</v>
      </c>
      <c r="B227" s="262">
        <f>SUM(B228:B233)</f>
        <v>0</v>
      </c>
    </row>
    <row r="228" spans="1:2" ht="19.5" customHeight="1">
      <c r="A228" s="268" t="s">
        <v>598</v>
      </c>
      <c r="B228" s="262"/>
    </row>
    <row r="229" spans="1:2" ht="19.5" customHeight="1">
      <c r="A229" s="268" t="s">
        <v>599</v>
      </c>
      <c r="B229" s="262"/>
    </row>
    <row r="230" spans="1:2" ht="19.5" customHeight="1">
      <c r="A230" s="268" t="s">
        <v>600</v>
      </c>
      <c r="B230" s="262"/>
    </row>
    <row r="231" spans="1:2" ht="19.5" customHeight="1">
      <c r="A231" s="268" t="s">
        <v>601</v>
      </c>
      <c r="B231" s="262"/>
    </row>
    <row r="232" spans="1:2" ht="19.5" customHeight="1">
      <c r="A232" s="268" t="s">
        <v>602</v>
      </c>
      <c r="B232" s="262"/>
    </row>
    <row r="233" spans="1:2" ht="19.5" customHeight="1">
      <c r="A233" s="268" t="s">
        <v>603</v>
      </c>
      <c r="B233" s="262"/>
    </row>
    <row r="234" spans="1:2" ht="19.5" customHeight="1">
      <c r="A234" s="268" t="s">
        <v>604</v>
      </c>
      <c r="B234" s="262">
        <f>SUM(B235:B238)</f>
        <v>6.2</v>
      </c>
    </row>
    <row r="235" spans="1:2" ht="19.5" customHeight="1">
      <c r="A235" s="268" t="s">
        <v>605</v>
      </c>
      <c r="B235" s="262"/>
    </row>
    <row r="236" spans="1:2" ht="19.5" customHeight="1">
      <c r="A236" s="268" t="s">
        <v>606</v>
      </c>
      <c r="B236" s="262"/>
    </row>
    <row r="237" spans="1:2" ht="19.5" customHeight="1">
      <c r="A237" s="268" t="s">
        <v>607</v>
      </c>
      <c r="B237" s="262">
        <f>45000/10000+17000/10000</f>
        <v>6.2</v>
      </c>
    </row>
    <row r="238" spans="1:2" ht="19.5" customHeight="1">
      <c r="A238" s="268" t="s">
        <v>608</v>
      </c>
      <c r="B238" s="262"/>
    </row>
    <row r="239" spans="1:2" ht="19.5" customHeight="1">
      <c r="A239" s="268" t="s">
        <v>609</v>
      </c>
      <c r="B239" s="262">
        <f>SUM(B240:B245)</f>
        <v>1</v>
      </c>
    </row>
    <row r="240" spans="1:2" ht="19.5" customHeight="1">
      <c r="A240" s="268" t="s">
        <v>120</v>
      </c>
      <c r="B240" s="262"/>
    </row>
    <row r="241" spans="1:2" ht="19.5" customHeight="1">
      <c r="A241" s="268" t="s">
        <v>610</v>
      </c>
      <c r="B241" s="262"/>
    </row>
    <row r="242" spans="1:2" ht="19.5" customHeight="1">
      <c r="A242" s="268" t="s">
        <v>611</v>
      </c>
      <c r="B242" s="262"/>
    </row>
    <row r="243" spans="1:2" ht="19.5" customHeight="1">
      <c r="A243" s="268" t="s">
        <v>612</v>
      </c>
      <c r="B243" s="262"/>
    </row>
    <row r="244" spans="1:2" ht="19.5" customHeight="1">
      <c r="A244" s="268" t="s">
        <v>613</v>
      </c>
      <c r="B244" s="262"/>
    </row>
    <row r="245" spans="1:2" ht="19.5" customHeight="1">
      <c r="A245" s="268" t="s">
        <v>614</v>
      </c>
      <c r="B245" s="262">
        <f>10000/10000</f>
        <v>1</v>
      </c>
    </row>
    <row r="246" spans="1:2" ht="19.5" customHeight="1">
      <c r="A246" s="268" t="s">
        <v>615</v>
      </c>
      <c r="B246" s="262">
        <f>SUM(B247:B248)</f>
        <v>222.1157</v>
      </c>
    </row>
    <row r="247" spans="1:2" ht="19.5" customHeight="1">
      <c r="A247" s="268" t="s">
        <v>616</v>
      </c>
      <c r="B247" s="262">
        <f>(2095510+125647)/10000</f>
        <v>222.1157</v>
      </c>
    </row>
    <row r="248" spans="1:2" ht="19.5" customHeight="1">
      <c r="A248" s="268" t="s">
        <v>617</v>
      </c>
      <c r="B248" s="262"/>
    </row>
    <row r="249" spans="1:2" ht="19.5" customHeight="1">
      <c r="A249" s="268" t="s">
        <v>618</v>
      </c>
      <c r="B249" s="262"/>
    </row>
    <row r="250" spans="1:2" ht="19.5" customHeight="1">
      <c r="A250" s="268" t="s">
        <v>619</v>
      </c>
      <c r="B250" s="262"/>
    </row>
    <row r="251" spans="1:2" ht="19.5" customHeight="1">
      <c r="A251" s="268" t="s">
        <v>620</v>
      </c>
      <c r="B251" s="262"/>
    </row>
    <row r="252" spans="1:2" ht="19.5" customHeight="1">
      <c r="A252" s="268" t="s">
        <v>1297</v>
      </c>
      <c r="B252" s="262">
        <f>SUM(B253:B254)</f>
        <v>40.299999999999997</v>
      </c>
    </row>
    <row r="253" spans="1:2" ht="19.5" customHeight="1">
      <c r="A253" s="268" t="s">
        <v>1298</v>
      </c>
      <c r="B253" s="262">
        <f>190000/10000+213000/10000</f>
        <v>40.299999999999997</v>
      </c>
    </row>
    <row r="254" spans="1:2" ht="19.5" customHeight="1">
      <c r="A254" s="268" t="s">
        <v>1299</v>
      </c>
      <c r="B254" s="262"/>
    </row>
    <row r="255" spans="1:2" ht="19.5" customHeight="1">
      <c r="A255" s="268" t="s">
        <v>624</v>
      </c>
      <c r="B255" s="262"/>
    </row>
    <row r="256" spans="1:2" ht="19.5" customHeight="1">
      <c r="A256" s="268" t="s">
        <v>625</v>
      </c>
      <c r="B256" s="262"/>
    </row>
    <row r="257" spans="1:2" ht="19.5" customHeight="1">
      <c r="A257" s="268" t="s">
        <v>626</v>
      </c>
      <c r="B257" s="262"/>
    </row>
    <row r="258" spans="1:2" ht="19.5" customHeight="1">
      <c r="A258" s="279" t="s">
        <v>629</v>
      </c>
      <c r="B258" s="262">
        <f>SUM(B259:B262)</f>
        <v>32.956299999999999</v>
      </c>
    </row>
    <row r="259" spans="1:2" ht="19.5" customHeight="1">
      <c r="A259" s="268" t="s">
        <v>1151</v>
      </c>
      <c r="B259" s="173"/>
    </row>
    <row r="260" spans="1:2" ht="19.5" customHeight="1">
      <c r="A260" s="268" t="s">
        <v>630</v>
      </c>
      <c r="B260" s="262"/>
    </row>
    <row r="261" spans="1:2" ht="19.5" customHeight="1">
      <c r="A261" s="268" t="s">
        <v>1133</v>
      </c>
      <c r="B261" s="173">
        <f>329563/10000</f>
        <v>32.956299999999999</v>
      </c>
    </row>
    <row r="262" spans="1:2" ht="19.5" customHeight="1">
      <c r="A262" s="268" t="s">
        <v>1152</v>
      </c>
      <c r="B262" s="173"/>
    </row>
    <row r="263" spans="1:2" ht="19.5" customHeight="1">
      <c r="A263" s="268" t="s">
        <v>1153</v>
      </c>
      <c r="B263" s="262">
        <f>B264</f>
        <v>3.7961</v>
      </c>
    </row>
    <row r="264" spans="1:2" ht="19.5" customHeight="1">
      <c r="A264" s="268" t="s">
        <v>1154</v>
      </c>
      <c r="B264" s="173">
        <f>37961/10000</f>
        <v>3.7961</v>
      </c>
    </row>
    <row r="265" spans="1:2" ht="19.5" customHeight="1">
      <c r="A265" s="274" t="s">
        <v>1075</v>
      </c>
      <c r="B265" s="275">
        <f>B289+B293</f>
        <v>59.266399999999997</v>
      </c>
    </row>
    <row r="266" spans="1:2" ht="19.5" customHeight="1">
      <c r="A266" s="268" t="s">
        <v>948</v>
      </c>
      <c r="B266" s="262"/>
    </row>
    <row r="267" spans="1:2" ht="19.5" customHeight="1">
      <c r="A267" s="268" t="s">
        <v>120</v>
      </c>
      <c r="B267" s="262"/>
    </row>
    <row r="268" spans="1:2" ht="19.5" customHeight="1">
      <c r="A268" s="268" t="s">
        <v>440</v>
      </c>
      <c r="B268" s="262"/>
    </row>
    <row r="269" spans="1:2" ht="19.5" customHeight="1">
      <c r="A269" s="268" t="s">
        <v>1150</v>
      </c>
      <c r="B269" s="173"/>
    </row>
    <row r="270" spans="1:2" ht="19.5" customHeight="1">
      <c r="A270" s="268" t="s">
        <v>949</v>
      </c>
      <c r="B270" s="262"/>
    </row>
    <row r="271" spans="1:2" ht="19.5" customHeight="1">
      <c r="A271" s="268" t="s">
        <v>635</v>
      </c>
      <c r="B271" s="262"/>
    </row>
    <row r="272" spans="1:2" ht="19.5" customHeight="1">
      <c r="A272" s="268" t="s">
        <v>636</v>
      </c>
      <c r="B272" s="262"/>
    </row>
    <row r="273" spans="1:2" ht="19.5" customHeight="1">
      <c r="A273" s="268" t="s">
        <v>950</v>
      </c>
      <c r="B273" s="262"/>
    </row>
    <row r="274" spans="1:2" ht="19.5" customHeight="1">
      <c r="A274" s="268" t="s">
        <v>639</v>
      </c>
      <c r="B274" s="262"/>
    </row>
    <row r="275" spans="1:2" ht="19.5" customHeight="1">
      <c r="A275" s="268" t="s">
        <v>640</v>
      </c>
      <c r="B275" s="262"/>
    </row>
    <row r="276" spans="1:2" ht="19.5" customHeight="1">
      <c r="A276" s="268" t="s">
        <v>641</v>
      </c>
      <c r="B276" s="262"/>
    </row>
    <row r="277" spans="1:2" ht="19.5" customHeight="1">
      <c r="A277" s="268" t="s">
        <v>642</v>
      </c>
      <c r="B277" s="262"/>
    </row>
    <row r="278" spans="1:2" ht="19.5" customHeight="1">
      <c r="A278" s="268" t="s">
        <v>643</v>
      </c>
      <c r="B278" s="262"/>
    </row>
    <row r="279" spans="1:2" ht="19.5" customHeight="1">
      <c r="A279" s="268" t="s">
        <v>644</v>
      </c>
      <c r="B279" s="262"/>
    </row>
    <row r="280" spans="1:2" ht="19.5" customHeight="1">
      <c r="A280" s="268" t="s">
        <v>645</v>
      </c>
      <c r="B280" s="262"/>
    </row>
    <row r="281" spans="1:2" ht="19.5" customHeight="1">
      <c r="A281" s="268" t="s">
        <v>646</v>
      </c>
      <c r="B281" s="262"/>
    </row>
    <row r="282" spans="1:2" ht="19.5" customHeight="1">
      <c r="A282" s="268" t="s">
        <v>647</v>
      </c>
      <c r="B282" s="262"/>
    </row>
    <row r="283" spans="1:2" ht="19.5" customHeight="1">
      <c r="A283" s="268" t="s">
        <v>648</v>
      </c>
      <c r="B283" s="262"/>
    </row>
    <row r="284" spans="1:2" ht="19.5" customHeight="1">
      <c r="A284" s="268" t="s">
        <v>649</v>
      </c>
      <c r="B284" s="262"/>
    </row>
    <row r="285" spans="1:2" ht="19.5" customHeight="1">
      <c r="A285" s="268" t="s">
        <v>650</v>
      </c>
      <c r="B285" s="262"/>
    </row>
    <row r="286" spans="1:2" ht="19.5" customHeight="1">
      <c r="A286" s="268" t="s">
        <v>651</v>
      </c>
      <c r="B286" s="262"/>
    </row>
    <row r="287" spans="1:2" ht="19.5" customHeight="1">
      <c r="A287" s="268" t="s">
        <v>951</v>
      </c>
      <c r="B287" s="262"/>
    </row>
    <row r="288" spans="1:2" ht="19.5" customHeight="1">
      <c r="A288" s="268" t="s">
        <v>653</v>
      </c>
      <c r="B288" s="262"/>
    </row>
    <row r="289" spans="1:2" ht="19.5" customHeight="1">
      <c r="A289" s="268" t="s">
        <v>654</v>
      </c>
      <c r="B289" s="262">
        <f>SUM(B290:B292)</f>
        <v>13</v>
      </c>
    </row>
    <row r="290" spans="1:2" ht="19.5" customHeight="1">
      <c r="A290" s="268" t="s">
        <v>655</v>
      </c>
      <c r="B290" s="262"/>
    </row>
    <row r="291" spans="1:2" ht="19.5" customHeight="1">
      <c r="A291" s="268" t="s">
        <v>656</v>
      </c>
      <c r="B291" s="262"/>
    </row>
    <row r="292" spans="1:2" ht="19.5" customHeight="1">
      <c r="A292" s="268" t="s">
        <v>657</v>
      </c>
      <c r="B292" s="262">
        <f>130000/10000</f>
        <v>13</v>
      </c>
    </row>
    <row r="293" spans="1:2" ht="19.5" customHeight="1">
      <c r="A293" s="268" t="s">
        <v>658</v>
      </c>
      <c r="B293" s="262">
        <f>SUM(B294:B297)</f>
        <v>46.266399999999997</v>
      </c>
    </row>
    <row r="294" spans="1:2" ht="19.5" customHeight="1">
      <c r="A294" s="268" t="s">
        <v>659</v>
      </c>
      <c r="B294" s="262">
        <f>295216/10000</f>
        <v>29.521599999999999</v>
      </c>
    </row>
    <row r="295" spans="1:2" ht="19.5" customHeight="1">
      <c r="A295" s="268" t="s">
        <v>660</v>
      </c>
      <c r="B295" s="262">
        <f>96648/10000</f>
        <v>9.6647999999999996</v>
      </c>
    </row>
    <row r="296" spans="1:2" ht="19.5" customHeight="1">
      <c r="A296" s="268" t="s">
        <v>661</v>
      </c>
      <c r="B296" s="262">
        <f>60800/10000</f>
        <v>6.08</v>
      </c>
    </row>
    <row r="297" spans="1:2" ht="19.5" customHeight="1">
      <c r="A297" s="268" t="s">
        <v>662</v>
      </c>
      <c r="B297" s="262">
        <f>10000/10000</f>
        <v>1</v>
      </c>
    </row>
    <row r="298" spans="1:2" ht="19.5" customHeight="1">
      <c r="A298" s="268" t="s">
        <v>663</v>
      </c>
      <c r="B298" s="262"/>
    </row>
    <row r="299" spans="1:2" ht="19.5" customHeight="1">
      <c r="A299" s="268" t="s">
        <v>664</v>
      </c>
      <c r="B299" s="262"/>
    </row>
    <row r="300" spans="1:2" ht="19.5" customHeight="1">
      <c r="A300" s="268" t="s">
        <v>665</v>
      </c>
      <c r="B300" s="262"/>
    </row>
    <row r="301" spans="1:2" ht="19.5" customHeight="1">
      <c r="A301" s="268" t="s">
        <v>666</v>
      </c>
      <c r="B301" s="262"/>
    </row>
    <row r="302" spans="1:2" ht="19.5" customHeight="1">
      <c r="A302" s="268" t="s">
        <v>667</v>
      </c>
      <c r="B302" s="262"/>
    </row>
    <row r="303" spans="1:2" ht="19.5" customHeight="1">
      <c r="A303" s="268" t="s">
        <v>668</v>
      </c>
      <c r="B303" s="262"/>
    </row>
    <row r="304" spans="1:2" ht="19.5" customHeight="1">
      <c r="A304" s="268" t="s">
        <v>669</v>
      </c>
      <c r="B304" s="262"/>
    </row>
    <row r="305" spans="1:2" ht="19.5" customHeight="1">
      <c r="A305" s="268" t="s">
        <v>1155</v>
      </c>
      <c r="B305" s="173"/>
    </row>
    <row r="306" spans="1:2" ht="19.5" customHeight="1">
      <c r="A306" s="268" t="s">
        <v>120</v>
      </c>
      <c r="B306" s="173"/>
    </row>
    <row r="307" spans="1:2" ht="19.5" customHeight="1">
      <c r="A307" s="268" t="s">
        <v>440</v>
      </c>
      <c r="B307" s="173"/>
    </row>
    <row r="308" spans="1:2" ht="19.5" customHeight="1">
      <c r="A308" s="268" t="s">
        <v>1156</v>
      </c>
      <c r="B308" s="173"/>
    </row>
    <row r="309" spans="1:2" ht="19.5" customHeight="1">
      <c r="A309" s="268" t="s">
        <v>1157</v>
      </c>
      <c r="B309" s="173"/>
    </row>
    <row r="310" spans="1:2" ht="19.5" customHeight="1">
      <c r="A310" s="268" t="s">
        <v>1133</v>
      </c>
      <c r="B310" s="173"/>
    </row>
    <row r="311" spans="1:2" ht="19.5" customHeight="1">
      <c r="A311" s="268" t="s">
        <v>952</v>
      </c>
      <c r="B311" s="262"/>
    </row>
    <row r="312" spans="1:2" ht="19.5" customHeight="1">
      <c r="A312" s="268" t="s">
        <v>953</v>
      </c>
      <c r="B312" s="262"/>
    </row>
    <row r="313" spans="1:2" ht="19.5" customHeight="1">
      <c r="A313" s="268" t="s">
        <v>675</v>
      </c>
      <c r="B313" s="262"/>
    </row>
    <row r="314" spans="1:2" ht="19.5" customHeight="1">
      <c r="A314" s="268" t="s">
        <v>954</v>
      </c>
      <c r="B314" s="262"/>
    </row>
    <row r="315" spans="1:2" ht="19.5" customHeight="1">
      <c r="A315" s="274" t="s">
        <v>1076</v>
      </c>
      <c r="B315" s="275">
        <f>B316+B320+B323+B328+B332+B335+B338+B340+B342</f>
        <v>35.081865000000001</v>
      </c>
    </row>
    <row r="316" spans="1:2" ht="19.5" customHeight="1">
      <c r="A316" s="268" t="s">
        <v>677</v>
      </c>
      <c r="B316" s="262"/>
    </row>
    <row r="317" spans="1:2" ht="19.5" customHeight="1">
      <c r="A317" s="268" t="s">
        <v>120</v>
      </c>
      <c r="B317" s="262"/>
    </row>
    <row r="318" spans="1:2" ht="19.5" customHeight="1">
      <c r="A318" s="268" t="s">
        <v>955</v>
      </c>
      <c r="B318" s="262"/>
    </row>
    <row r="319" spans="1:2" ht="19.5" customHeight="1">
      <c r="A319" s="268" t="s">
        <v>679</v>
      </c>
      <c r="B319" s="262"/>
    </row>
    <row r="320" spans="1:2" ht="19.5" customHeight="1">
      <c r="A320" s="268" t="s">
        <v>680</v>
      </c>
      <c r="B320" s="262"/>
    </row>
    <row r="321" spans="1:2" ht="19.5" customHeight="1">
      <c r="A321" s="268" t="s">
        <v>681</v>
      </c>
      <c r="B321" s="262"/>
    </row>
    <row r="322" spans="1:2" ht="19.5" customHeight="1">
      <c r="A322" s="268" t="s">
        <v>682</v>
      </c>
      <c r="B322" s="262"/>
    </row>
    <row r="323" spans="1:2" ht="19.5" customHeight="1">
      <c r="A323" s="268" t="s">
        <v>683</v>
      </c>
      <c r="B323" s="262">
        <f>SUM(B324:B327)</f>
        <v>9</v>
      </c>
    </row>
    <row r="324" spans="1:2" ht="19.5" customHeight="1">
      <c r="A324" s="268" t="s">
        <v>684</v>
      </c>
      <c r="B324" s="262">
        <f>90000/10000</f>
        <v>9</v>
      </c>
    </row>
    <row r="325" spans="1:2" ht="19.5" customHeight="1">
      <c r="A325" s="268" t="s">
        <v>685</v>
      </c>
      <c r="B325" s="262"/>
    </row>
    <row r="326" spans="1:2" ht="19.5" customHeight="1">
      <c r="A326" s="268" t="s">
        <v>686</v>
      </c>
      <c r="B326" s="262"/>
    </row>
    <row r="327" spans="1:2" ht="19.5" customHeight="1">
      <c r="A327" s="268" t="s">
        <v>687</v>
      </c>
      <c r="B327" s="262"/>
    </row>
    <row r="328" spans="1:2" ht="19.5" customHeight="1">
      <c r="A328" s="268" t="s">
        <v>688</v>
      </c>
      <c r="B328" s="262"/>
    </row>
    <row r="329" spans="1:2" ht="19.5" customHeight="1">
      <c r="A329" s="268" t="s">
        <v>689</v>
      </c>
      <c r="B329" s="262"/>
    </row>
    <row r="330" spans="1:2" ht="19.5" customHeight="1">
      <c r="A330" s="268" t="s">
        <v>690</v>
      </c>
      <c r="B330" s="262"/>
    </row>
    <row r="331" spans="1:2" ht="19.5" customHeight="1">
      <c r="A331" s="268" t="s">
        <v>691</v>
      </c>
      <c r="B331" s="262"/>
    </row>
    <row r="332" spans="1:2" ht="19.5" customHeight="1">
      <c r="A332" s="268" t="s">
        <v>692</v>
      </c>
      <c r="B332" s="262"/>
    </row>
    <row r="333" spans="1:2" ht="19.5" customHeight="1">
      <c r="A333" s="268" t="s">
        <v>956</v>
      </c>
      <c r="B333" s="262"/>
    </row>
    <row r="334" spans="1:2" ht="19.5" customHeight="1">
      <c r="A334" s="268" t="s">
        <v>693</v>
      </c>
      <c r="B334" s="262"/>
    </row>
    <row r="335" spans="1:2" ht="19.5" customHeight="1">
      <c r="A335" s="268" t="s">
        <v>1159</v>
      </c>
      <c r="B335" s="262"/>
    </row>
    <row r="336" spans="1:2" ht="19.5" customHeight="1">
      <c r="A336" s="268" t="s">
        <v>695</v>
      </c>
      <c r="B336" s="262"/>
    </row>
    <row r="337" spans="1:2" ht="19.5" customHeight="1">
      <c r="A337" s="268" t="s">
        <v>957</v>
      </c>
      <c r="B337" s="262"/>
    </row>
    <row r="338" spans="1:2" ht="19.5" customHeight="1">
      <c r="A338" s="268" t="s">
        <v>698</v>
      </c>
      <c r="B338" s="262"/>
    </row>
    <row r="339" spans="1:2" ht="19.5" customHeight="1">
      <c r="A339" s="268" t="s">
        <v>1158</v>
      </c>
      <c r="B339" s="173"/>
    </row>
    <row r="340" spans="1:2" ht="19.5" customHeight="1">
      <c r="A340" s="268" t="s">
        <v>1160</v>
      </c>
      <c r="B340" s="173"/>
    </row>
    <row r="341" spans="1:2" ht="19.5" customHeight="1">
      <c r="A341" s="268" t="s">
        <v>1161</v>
      </c>
      <c r="B341" s="173"/>
    </row>
    <row r="342" spans="1:2" ht="19.5" customHeight="1">
      <c r="A342" s="268" t="s">
        <v>958</v>
      </c>
      <c r="B342" s="262">
        <f>B343</f>
        <v>26.081865000000001</v>
      </c>
    </row>
    <row r="343" spans="1:2" ht="19.5" customHeight="1">
      <c r="A343" s="268" t="s">
        <v>1162</v>
      </c>
      <c r="B343" s="262">
        <f>260818.65/10000</f>
        <v>26.081865000000001</v>
      </c>
    </row>
    <row r="344" spans="1:2" ht="19.5" customHeight="1">
      <c r="A344" s="274" t="s">
        <v>1077</v>
      </c>
      <c r="B344" s="275">
        <f>B345+B350+B352+B354+B356+B358</f>
        <v>522.45589700000005</v>
      </c>
    </row>
    <row r="345" spans="1:2" ht="19.5" customHeight="1">
      <c r="A345" s="268" t="s">
        <v>959</v>
      </c>
      <c r="B345" s="262">
        <f>SUM(B346:B349)</f>
        <v>106.120897</v>
      </c>
    </row>
    <row r="346" spans="1:2" ht="19.5" customHeight="1">
      <c r="A346" s="268" t="s">
        <v>960</v>
      </c>
      <c r="B346" s="262"/>
    </row>
    <row r="347" spans="1:2" ht="19.5" customHeight="1">
      <c r="A347" s="268" t="s">
        <v>961</v>
      </c>
      <c r="B347" s="262">
        <f>1058043/10000+3165.97/10000</f>
        <v>106.120897</v>
      </c>
    </row>
    <row r="348" spans="1:2" ht="19.5" customHeight="1">
      <c r="A348" s="268" t="s">
        <v>962</v>
      </c>
      <c r="B348" s="262"/>
    </row>
    <row r="349" spans="1:2" ht="19.5" customHeight="1">
      <c r="A349" s="268" t="s">
        <v>963</v>
      </c>
      <c r="B349" s="262"/>
    </row>
    <row r="350" spans="1:2" ht="19.5" customHeight="1">
      <c r="A350" s="268" t="s">
        <v>964</v>
      </c>
      <c r="B350" s="262">
        <f>B351</f>
        <v>77.462299999999999</v>
      </c>
    </row>
    <row r="351" spans="1:2" ht="19.5" customHeight="1">
      <c r="A351" s="268" t="s">
        <v>1163</v>
      </c>
      <c r="B351" s="262">
        <f>774623/10000</f>
        <v>77.462299999999999</v>
      </c>
    </row>
    <row r="352" spans="1:2" ht="19.5" customHeight="1">
      <c r="A352" s="268" t="s">
        <v>965</v>
      </c>
      <c r="B352" s="262"/>
    </row>
    <row r="353" spans="1:2" ht="19.5" customHeight="1">
      <c r="A353" s="268" t="s">
        <v>966</v>
      </c>
      <c r="B353" s="262"/>
    </row>
    <row r="354" spans="1:2" ht="19.5" customHeight="1">
      <c r="A354" s="268" t="s">
        <v>967</v>
      </c>
      <c r="B354" s="262">
        <f>B355</f>
        <v>271</v>
      </c>
    </row>
    <row r="355" spans="1:2" ht="19.5" customHeight="1">
      <c r="A355" s="268" t="s">
        <v>1164</v>
      </c>
      <c r="B355" s="262">
        <f>1450000/10000+1260000/10000</f>
        <v>271</v>
      </c>
    </row>
    <row r="356" spans="1:2" ht="19.5" customHeight="1">
      <c r="A356" s="268" t="s">
        <v>968</v>
      </c>
      <c r="B356" s="262"/>
    </row>
    <row r="357" spans="1:2" ht="19.5" customHeight="1">
      <c r="A357" s="268" t="s">
        <v>1165</v>
      </c>
      <c r="B357" s="262"/>
    </row>
    <row r="358" spans="1:2" ht="19.5" customHeight="1">
      <c r="A358" s="268" t="s">
        <v>716</v>
      </c>
      <c r="B358" s="262">
        <f>B359</f>
        <v>67.872700000000009</v>
      </c>
    </row>
    <row r="359" spans="1:2" ht="19.5" customHeight="1">
      <c r="A359" s="268" t="s">
        <v>1166</v>
      </c>
      <c r="B359" s="262">
        <f>7848/10000+670879/10000</f>
        <v>67.872700000000009</v>
      </c>
    </row>
    <row r="360" spans="1:2" ht="19.5" customHeight="1">
      <c r="A360" s="274" t="s">
        <v>1078</v>
      </c>
      <c r="B360" s="275">
        <f>B361+B377+B389+B405+B411+B413+B416+B420</f>
        <v>0.24</v>
      </c>
    </row>
    <row r="361" spans="1:2" ht="19.5" customHeight="1">
      <c r="A361" s="268" t="s">
        <v>969</v>
      </c>
      <c r="B361" s="262"/>
    </row>
    <row r="362" spans="1:2" ht="19.5" customHeight="1">
      <c r="A362" s="268" t="s">
        <v>960</v>
      </c>
      <c r="B362" s="262"/>
    </row>
    <row r="363" spans="1:2" ht="19.5" customHeight="1">
      <c r="A363" s="268" t="s">
        <v>970</v>
      </c>
      <c r="B363" s="262"/>
    </row>
    <row r="364" spans="1:2" ht="19.5" customHeight="1">
      <c r="A364" s="268" t="s">
        <v>971</v>
      </c>
      <c r="B364" s="262"/>
    </row>
    <row r="365" spans="1:2" ht="19.5" customHeight="1">
      <c r="A365" s="268" t="s">
        <v>972</v>
      </c>
      <c r="B365" s="262"/>
    </row>
    <row r="366" spans="1:2" ht="19.5" customHeight="1">
      <c r="A366" s="268" t="s">
        <v>973</v>
      </c>
      <c r="B366" s="262"/>
    </row>
    <row r="367" spans="1:2" ht="19.5" customHeight="1">
      <c r="A367" s="268" t="s">
        <v>974</v>
      </c>
      <c r="B367" s="262"/>
    </row>
    <row r="368" spans="1:2" ht="19.5" customHeight="1">
      <c r="A368" s="268" t="s">
        <v>975</v>
      </c>
      <c r="B368" s="262"/>
    </row>
    <row r="369" spans="1:2" ht="19.5" customHeight="1">
      <c r="A369" s="268" t="s">
        <v>976</v>
      </c>
      <c r="B369" s="262"/>
    </row>
    <row r="370" spans="1:2" ht="19.5" customHeight="1">
      <c r="A370" s="268" t="s">
        <v>977</v>
      </c>
      <c r="B370" s="262"/>
    </row>
    <row r="371" spans="1:2" ht="19.5" customHeight="1">
      <c r="A371" s="268" t="s">
        <v>978</v>
      </c>
      <c r="B371" s="262"/>
    </row>
    <row r="372" spans="1:2" ht="19.5" customHeight="1">
      <c r="A372" s="268" t="s">
        <v>979</v>
      </c>
      <c r="B372" s="262"/>
    </row>
    <row r="373" spans="1:2" ht="19.5" customHeight="1">
      <c r="A373" s="268" t="s">
        <v>980</v>
      </c>
      <c r="B373" s="262"/>
    </row>
    <row r="374" spans="1:2" ht="19.5" customHeight="1">
      <c r="A374" s="268" t="s">
        <v>981</v>
      </c>
      <c r="B374" s="262"/>
    </row>
    <row r="375" spans="1:2" ht="19.5" customHeight="1">
      <c r="A375" s="268" t="s">
        <v>1167</v>
      </c>
      <c r="B375" s="173"/>
    </row>
    <row r="376" spans="1:2" ht="19.5" customHeight="1">
      <c r="A376" s="268" t="s">
        <v>982</v>
      </c>
      <c r="B376" s="262"/>
    </row>
    <row r="377" spans="1:2" ht="19.5" customHeight="1">
      <c r="A377" s="268" t="s">
        <v>983</v>
      </c>
      <c r="B377" s="262"/>
    </row>
    <row r="378" spans="1:2" ht="19.5" customHeight="1">
      <c r="A378" s="268" t="s">
        <v>960</v>
      </c>
      <c r="B378" s="262"/>
    </row>
    <row r="379" spans="1:2" ht="19.5" customHeight="1">
      <c r="A379" s="268" t="s">
        <v>984</v>
      </c>
      <c r="B379" s="262"/>
    </row>
    <row r="380" spans="1:2" ht="19.5" customHeight="1">
      <c r="A380" s="268" t="s">
        <v>985</v>
      </c>
      <c r="B380" s="262"/>
    </row>
    <row r="381" spans="1:2" ht="19.5" customHeight="1">
      <c r="A381" s="268" t="s">
        <v>986</v>
      </c>
      <c r="B381" s="262"/>
    </row>
    <row r="382" spans="1:2" ht="19.5" customHeight="1">
      <c r="A382" s="268" t="s">
        <v>987</v>
      </c>
      <c r="B382" s="262"/>
    </row>
    <row r="383" spans="1:2" ht="19.5" customHeight="1">
      <c r="A383" s="268" t="s">
        <v>988</v>
      </c>
      <c r="B383" s="262"/>
    </row>
    <row r="384" spans="1:2" ht="19.5" customHeight="1">
      <c r="A384" s="268" t="s">
        <v>989</v>
      </c>
      <c r="B384" s="262"/>
    </row>
    <row r="385" spans="1:2" ht="19.5" customHeight="1">
      <c r="A385" s="268" t="s">
        <v>990</v>
      </c>
      <c r="B385" s="262"/>
    </row>
    <row r="386" spans="1:2" ht="19.5" customHeight="1">
      <c r="A386" s="268" t="s">
        <v>991</v>
      </c>
      <c r="B386" s="262"/>
    </row>
    <row r="387" spans="1:2" ht="19.5" customHeight="1">
      <c r="A387" s="268" t="s">
        <v>992</v>
      </c>
      <c r="B387" s="262"/>
    </row>
    <row r="388" spans="1:2" ht="19.5" customHeight="1">
      <c r="A388" s="268" t="s">
        <v>993</v>
      </c>
      <c r="B388" s="262"/>
    </row>
    <row r="389" spans="1:2" ht="19.5" customHeight="1">
      <c r="A389" s="268" t="s">
        <v>994</v>
      </c>
      <c r="B389" s="262"/>
    </row>
    <row r="390" spans="1:2" ht="19.5" customHeight="1">
      <c r="A390" s="268" t="s">
        <v>960</v>
      </c>
      <c r="B390" s="262"/>
    </row>
    <row r="391" spans="1:2" ht="19.5" customHeight="1">
      <c r="A391" s="268" t="s">
        <v>995</v>
      </c>
      <c r="B391" s="262"/>
    </row>
    <row r="392" spans="1:2" ht="19.5" customHeight="1">
      <c r="A392" s="268" t="s">
        <v>996</v>
      </c>
      <c r="B392" s="262"/>
    </row>
    <row r="393" spans="1:2" ht="19.5" customHeight="1">
      <c r="A393" s="268" t="s">
        <v>997</v>
      </c>
      <c r="B393" s="262"/>
    </row>
    <row r="394" spans="1:2" ht="19.5" customHeight="1">
      <c r="A394" s="268" t="s">
        <v>998</v>
      </c>
      <c r="B394" s="262"/>
    </row>
    <row r="395" spans="1:2" ht="19.5" customHeight="1">
      <c r="A395" s="268" t="s">
        <v>999</v>
      </c>
      <c r="B395" s="262"/>
    </row>
    <row r="396" spans="1:2" ht="19.5" customHeight="1">
      <c r="A396" s="268" t="s">
        <v>1000</v>
      </c>
      <c r="B396" s="262"/>
    </row>
    <row r="397" spans="1:2" ht="19.5" customHeight="1">
      <c r="A397" s="268" t="s">
        <v>1001</v>
      </c>
      <c r="B397" s="262"/>
    </row>
    <row r="398" spans="1:2" ht="19.5" customHeight="1">
      <c r="A398" s="268" t="s">
        <v>1002</v>
      </c>
      <c r="B398" s="262"/>
    </row>
    <row r="399" spans="1:2" ht="19.5" customHeight="1">
      <c r="A399" s="268" t="s">
        <v>1003</v>
      </c>
      <c r="B399" s="262"/>
    </row>
    <row r="400" spans="1:2" ht="19.5" customHeight="1">
      <c r="A400" s="268" t="s">
        <v>1004</v>
      </c>
      <c r="B400" s="262"/>
    </row>
    <row r="401" spans="1:2" ht="19.5" customHeight="1">
      <c r="A401" s="268" t="s">
        <v>1005</v>
      </c>
      <c r="B401" s="262"/>
    </row>
    <row r="402" spans="1:2" ht="19.5" customHeight="1">
      <c r="A402" s="268" t="s">
        <v>1006</v>
      </c>
      <c r="B402" s="262"/>
    </row>
    <row r="403" spans="1:2" ht="19.5" customHeight="1">
      <c r="A403" s="268" t="s">
        <v>1007</v>
      </c>
      <c r="B403" s="262"/>
    </row>
    <row r="404" spans="1:2" ht="19.5" customHeight="1">
      <c r="A404" s="268" t="s">
        <v>1008</v>
      </c>
      <c r="B404" s="262"/>
    </row>
    <row r="405" spans="1:2" ht="19.5" customHeight="1">
      <c r="A405" s="268" t="s">
        <v>1009</v>
      </c>
      <c r="B405" s="262"/>
    </row>
    <row r="406" spans="1:2" ht="19.5" customHeight="1">
      <c r="A406" s="268" t="s">
        <v>1168</v>
      </c>
      <c r="B406" s="173"/>
    </row>
    <row r="407" spans="1:2" ht="19.5" customHeight="1">
      <c r="A407" s="268" t="s">
        <v>1169</v>
      </c>
      <c r="B407" s="173"/>
    </row>
    <row r="408" spans="1:2" ht="19.5" customHeight="1">
      <c r="A408" s="268" t="s">
        <v>1170</v>
      </c>
      <c r="B408" s="173"/>
    </row>
    <row r="409" spans="1:2" ht="19.5" customHeight="1">
      <c r="A409" s="268" t="s">
        <v>1171</v>
      </c>
      <c r="B409" s="173"/>
    </row>
    <row r="410" spans="1:2" ht="19.5" customHeight="1">
      <c r="A410" s="268" t="s">
        <v>1010</v>
      </c>
      <c r="B410" s="262"/>
    </row>
    <row r="411" spans="1:2" ht="19.5" customHeight="1">
      <c r="A411" s="268" t="s">
        <v>1011</v>
      </c>
      <c r="B411" s="262"/>
    </row>
    <row r="412" spans="1:2" ht="19.5" customHeight="1">
      <c r="A412" s="268" t="s">
        <v>1012</v>
      </c>
      <c r="B412" s="262"/>
    </row>
    <row r="413" spans="1:2" ht="19.5" customHeight="1">
      <c r="A413" s="268" t="s">
        <v>1013</v>
      </c>
      <c r="B413" s="262"/>
    </row>
    <row r="414" spans="1:2" ht="19.5" customHeight="1">
      <c r="A414" s="268" t="s">
        <v>1014</v>
      </c>
      <c r="B414" s="262"/>
    </row>
    <row r="415" spans="1:2" ht="19.5" customHeight="1">
      <c r="A415" s="268" t="s">
        <v>1172</v>
      </c>
      <c r="B415" s="173"/>
    </row>
    <row r="416" spans="1:2" ht="19.5" customHeight="1">
      <c r="A416" s="268" t="s">
        <v>1015</v>
      </c>
      <c r="B416" s="262"/>
    </row>
    <row r="417" spans="1:2" ht="19.5" customHeight="1">
      <c r="A417" s="268" t="s">
        <v>1016</v>
      </c>
      <c r="B417" s="262"/>
    </row>
    <row r="418" spans="1:2" ht="19.5" customHeight="1">
      <c r="A418" s="268" t="s">
        <v>1017</v>
      </c>
      <c r="B418" s="262"/>
    </row>
    <row r="419" spans="1:2" ht="19.5" customHeight="1">
      <c r="A419" s="268" t="s">
        <v>1018</v>
      </c>
      <c r="B419" s="262"/>
    </row>
    <row r="420" spans="1:2" ht="19.5" customHeight="1">
      <c r="A420" s="268" t="s">
        <v>1019</v>
      </c>
      <c r="B420" s="262">
        <f>B421</f>
        <v>0.24</v>
      </c>
    </row>
    <row r="421" spans="1:2" ht="19.5" customHeight="1">
      <c r="A421" s="268" t="s">
        <v>1020</v>
      </c>
      <c r="B421" s="262">
        <f>2400/10000</f>
        <v>0.24</v>
      </c>
    </row>
    <row r="422" spans="1:2" ht="19.5" customHeight="1">
      <c r="A422" s="274" t="s">
        <v>1079</v>
      </c>
      <c r="B422" s="275"/>
    </row>
    <row r="423" spans="1:2" ht="19.5" customHeight="1">
      <c r="A423" s="268" t="s">
        <v>1021</v>
      </c>
      <c r="B423" s="262"/>
    </row>
    <row r="424" spans="1:2" ht="19.5" customHeight="1">
      <c r="A424" s="268" t="s">
        <v>960</v>
      </c>
      <c r="B424" s="262"/>
    </row>
    <row r="425" spans="1:2" ht="19.5" customHeight="1">
      <c r="A425" s="268" t="s">
        <v>984</v>
      </c>
      <c r="B425" s="262"/>
    </row>
    <row r="426" spans="1:2" ht="19.5" customHeight="1">
      <c r="A426" s="268" t="s">
        <v>1173</v>
      </c>
      <c r="B426" s="173"/>
    </row>
    <row r="427" spans="1:2" ht="19.5" customHeight="1">
      <c r="A427" s="268" t="s">
        <v>1022</v>
      </c>
      <c r="B427" s="262"/>
    </row>
    <row r="428" spans="1:2" ht="19.5" customHeight="1">
      <c r="A428" s="268" t="s">
        <v>1023</v>
      </c>
      <c r="B428" s="262"/>
    </row>
    <row r="429" spans="1:2" ht="19.5" customHeight="1">
      <c r="A429" s="268" t="s">
        <v>1024</v>
      </c>
      <c r="B429" s="262"/>
    </row>
    <row r="430" spans="1:2" ht="19.5" customHeight="1">
      <c r="A430" s="268" t="s">
        <v>1174</v>
      </c>
      <c r="B430" s="173"/>
    </row>
    <row r="431" spans="1:2" ht="19.5" customHeight="1">
      <c r="A431" s="268" t="s">
        <v>1025</v>
      </c>
      <c r="B431" s="262"/>
    </row>
    <row r="432" spans="1:2" ht="19.5" customHeight="1">
      <c r="A432" s="268" t="s">
        <v>1026</v>
      </c>
      <c r="B432" s="262"/>
    </row>
    <row r="433" spans="1:2" ht="19.5" customHeight="1">
      <c r="A433" s="268" t="s">
        <v>1027</v>
      </c>
      <c r="B433" s="262"/>
    </row>
    <row r="434" spans="1:2" ht="19.5" customHeight="1">
      <c r="A434" s="268" t="s">
        <v>1028</v>
      </c>
      <c r="B434" s="262"/>
    </row>
    <row r="435" spans="1:2" ht="19.5" customHeight="1">
      <c r="A435" s="268" t="s">
        <v>1029</v>
      </c>
      <c r="B435" s="262"/>
    </row>
    <row r="436" spans="1:2" ht="19.5" customHeight="1">
      <c r="A436" s="268" t="s">
        <v>1030</v>
      </c>
      <c r="B436" s="262"/>
    </row>
    <row r="437" spans="1:2" ht="19.5" customHeight="1">
      <c r="A437" s="268" t="s">
        <v>1031</v>
      </c>
      <c r="B437" s="262"/>
    </row>
    <row r="438" spans="1:2" ht="19.5" customHeight="1">
      <c r="A438" s="268" t="s">
        <v>1032</v>
      </c>
      <c r="B438" s="262"/>
    </row>
    <row r="439" spans="1:2" ht="19.5" customHeight="1">
      <c r="A439" s="274" t="s">
        <v>1213</v>
      </c>
      <c r="B439" s="275"/>
    </row>
    <row r="440" spans="1:2" ht="19.5" customHeight="1">
      <c r="A440" s="268" t="s">
        <v>1033</v>
      </c>
      <c r="B440" s="262"/>
    </row>
    <row r="441" spans="1:2" ht="19.5" customHeight="1">
      <c r="A441" s="268" t="s">
        <v>1034</v>
      </c>
      <c r="B441" s="262"/>
    </row>
    <row r="442" spans="1:2" ht="19.5" customHeight="1">
      <c r="A442" s="268" t="s">
        <v>1035</v>
      </c>
      <c r="B442" s="262"/>
    </row>
    <row r="443" spans="1:2" ht="19.5" customHeight="1">
      <c r="A443" s="268" t="s">
        <v>960</v>
      </c>
      <c r="B443" s="262"/>
    </row>
    <row r="444" spans="1:2" ht="19.5" customHeight="1">
      <c r="A444" s="280" t="s">
        <v>984</v>
      </c>
      <c r="B444" s="173"/>
    </row>
    <row r="445" spans="1:2" ht="19.5" customHeight="1">
      <c r="A445" s="268" t="s">
        <v>1036</v>
      </c>
      <c r="B445" s="262"/>
    </row>
    <row r="446" spans="1:2" ht="19.5" customHeight="1">
      <c r="A446" s="268" t="s">
        <v>1037</v>
      </c>
      <c r="B446" s="262"/>
    </row>
    <row r="447" spans="1:2" ht="19.5" customHeight="1">
      <c r="A447" s="268" t="s">
        <v>1175</v>
      </c>
      <c r="B447" s="173"/>
    </row>
    <row r="448" spans="1:2" ht="19.5" customHeight="1">
      <c r="A448" s="268" t="s">
        <v>960</v>
      </c>
      <c r="B448" s="173"/>
    </row>
    <row r="449" spans="1:4" ht="19.5" customHeight="1">
      <c r="A449" s="268" t="s">
        <v>1038</v>
      </c>
      <c r="B449" s="262"/>
    </row>
    <row r="450" spans="1:4" ht="19.5" customHeight="1">
      <c r="A450" s="268" t="s">
        <v>960</v>
      </c>
      <c r="B450" s="173"/>
    </row>
    <row r="451" spans="1:4" ht="19.5" customHeight="1">
      <c r="A451" s="268" t="s">
        <v>1039</v>
      </c>
      <c r="B451" s="262"/>
    </row>
    <row r="452" spans="1:4" ht="19.5" customHeight="1">
      <c r="A452" s="268" t="s">
        <v>1040</v>
      </c>
      <c r="B452" s="262"/>
    </row>
    <row r="453" spans="1:4" ht="19.5" customHeight="1">
      <c r="A453" s="268" t="s">
        <v>1041</v>
      </c>
      <c r="B453" s="262"/>
    </row>
    <row r="454" spans="1:4" ht="19.5" customHeight="1">
      <c r="A454" s="274" t="s">
        <v>1080</v>
      </c>
      <c r="B454" s="275"/>
      <c r="C454" s="290"/>
      <c r="D454" s="290"/>
    </row>
    <row r="455" spans="1:4" ht="19.5" customHeight="1">
      <c r="A455" s="268" t="s">
        <v>1042</v>
      </c>
      <c r="B455" s="262"/>
      <c r="C455" s="290"/>
      <c r="D455" s="290"/>
    </row>
    <row r="456" spans="1:4" ht="19.5" customHeight="1">
      <c r="A456" s="268" t="s">
        <v>960</v>
      </c>
      <c r="B456" s="262"/>
      <c r="C456" s="290"/>
      <c r="D456" s="290"/>
    </row>
    <row r="457" spans="1:4" ht="19.5" customHeight="1">
      <c r="A457" s="268" t="s">
        <v>984</v>
      </c>
      <c r="B457" s="262"/>
      <c r="C457" s="290"/>
      <c r="D457" s="290"/>
    </row>
    <row r="458" spans="1:4" ht="19.5" customHeight="1">
      <c r="A458" s="268" t="s">
        <v>1176</v>
      </c>
      <c r="B458" s="173"/>
      <c r="C458" s="290"/>
      <c r="D458" s="290"/>
    </row>
    <row r="459" spans="1:4" ht="19.5" customHeight="1">
      <c r="A459" s="268" t="s">
        <v>1043</v>
      </c>
      <c r="B459" s="262"/>
      <c r="C459" s="290"/>
      <c r="D459" s="290"/>
    </row>
    <row r="460" spans="1:4" ht="19.5" customHeight="1">
      <c r="A460" s="268" t="s">
        <v>1044</v>
      </c>
      <c r="B460" s="262"/>
      <c r="C460" s="290"/>
      <c r="D460" s="290"/>
    </row>
    <row r="461" spans="1:4" ht="19.5" customHeight="1">
      <c r="A461" s="268" t="s">
        <v>1045</v>
      </c>
      <c r="B461" s="262"/>
      <c r="C461" s="290"/>
      <c r="D461" s="290"/>
    </row>
    <row r="462" spans="1:4" ht="19.5" customHeight="1">
      <c r="A462" s="274" t="s">
        <v>1081</v>
      </c>
      <c r="B462" s="275"/>
      <c r="C462" s="290"/>
      <c r="D462" s="290"/>
    </row>
    <row r="463" spans="1:4" ht="19.5" customHeight="1">
      <c r="A463" s="268" t="s">
        <v>1063</v>
      </c>
      <c r="B463" s="262"/>
      <c r="C463" s="290"/>
      <c r="D463" s="290"/>
    </row>
    <row r="464" spans="1:4" ht="19.5" customHeight="1">
      <c r="A464" s="268" t="s">
        <v>1064</v>
      </c>
      <c r="B464" s="262"/>
    </row>
    <row r="465" spans="1:2" ht="19.5" customHeight="1">
      <c r="A465" s="274" t="s">
        <v>1082</v>
      </c>
      <c r="B465" s="275"/>
    </row>
    <row r="466" spans="1:2" ht="19.5" customHeight="1">
      <c r="A466" s="268" t="s">
        <v>1046</v>
      </c>
      <c r="B466" s="262"/>
    </row>
    <row r="467" spans="1:2" ht="19.5" customHeight="1">
      <c r="A467" s="268" t="s">
        <v>1177</v>
      </c>
      <c r="B467" s="173"/>
    </row>
    <row r="468" spans="1:2" ht="19.5" customHeight="1">
      <c r="A468" s="268" t="s">
        <v>1047</v>
      </c>
      <c r="B468" s="262"/>
    </row>
    <row r="469" spans="1:2" ht="19.5" customHeight="1">
      <c r="A469" s="268" t="s">
        <v>1178</v>
      </c>
      <c r="B469" s="173"/>
    </row>
    <row r="470" spans="1:2" ht="19.5" customHeight="1">
      <c r="A470" s="268" t="s">
        <v>970</v>
      </c>
      <c r="B470" s="262"/>
    </row>
    <row r="471" spans="1:2" ht="19.5" customHeight="1">
      <c r="A471" s="268" t="s">
        <v>1048</v>
      </c>
      <c r="B471" s="262"/>
    </row>
    <row r="472" spans="1:2" ht="19.5" customHeight="1">
      <c r="A472" s="268" t="s">
        <v>1049</v>
      </c>
      <c r="B472" s="262"/>
    </row>
    <row r="473" spans="1:2" ht="19.5" customHeight="1">
      <c r="A473" s="268" t="s">
        <v>1050</v>
      </c>
      <c r="B473" s="262"/>
    </row>
    <row r="474" spans="1:2" ht="19.5" customHeight="1">
      <c r="A474" s="268" t="s">
        <v>1051</v>
      </c>
      <c r="B474" s="262"/>
    </row>
    <row r="475" spans="1:2" ht="19.5" customHeight="1">
      <c r="A475" s="268" t="s">
        <v>1052</v>
      </c>
      <c r="B475" s="262"/>
    </row>
    <row r="476" spans="1:2" ht="19.5" customHeight="1">
      <c r="A476" s="268" t="s">
        <v>1053</v>
      </c>
      <c r="B476" s="262"/>
    </row>
    <row r="477" spans="1:2" ht="19.5" customHeight="1">
      <c r="A477" s="268" t="s">
        <v>824</v>
      </c>
      <c r="B477" s="262"/>
    </row>
    <row r="478" spans="1:2" ht="19.5" customHeight="1">
      <c r="A478" s="268" t="s">
        <v>1179</v>
      </c>
      <c r="B478" s="262"/>
    </row>
    <row r="479" spans="1:2" ht="19.5" customHeight="1">
      <c r="A479" s="274" t="s">
        <v>1083</v>
      </c>
      <c r="B479" s="275">
        <f>B480+B487</f>
        <v>93.052799999999991</v>
      </c>
    </row>
    <row r="480" spans="1:2" ht="19.5" customHeight="1">
      <c r="A480" s="268" t="s">
        <v>1054</v>
      </c>
      <c r="B480" s="262"/>
    </row>
    <row r="481" spans="1:2" ht="19.5" customHeight="1">
      <c r="A481" s="268" t="s">
        <v>1055</v>
      </c>
      <c r="B481" s="262"/>
    </row>
    <row r="482" spans="1:2" ht="19.5" customHeight="1">
      <c r="A482" s="268" t="s">
        <v>1056</v>
      </c>
      <c r="B482" s="262"/>
    </row>
    <row r="483" spans="1:2" ht="19.5" customHeight="1">
      <c r="A483" s="268" t="s">
        <v>1180</v>
      </c>
      <c r="B483" s="173"/>
    </row>
    <row r="484" spans="1:2" ht="19.5" customHeight="1">
      <c r="A484" s="268" t="s">
        <v>1057</v>
      </c>
      <c r="B484" s="262"/>
    </row>
    <row r="485" spans="1:2" ht="19.5" customHeight="1">
      <c r="A485" s="268" t="s">
        <v>1058</v>
      </c>
      <c r="B485" s="262"/>
    </row>
    <row r="486" spans="1:2" ht="19.5" customHeight="1">
      <c r="A486" s="268" t="s">
        <v>1181</v>
      </c>
      <c r="B486" s="173"/>
    </row>
    <row r="487" spans="1:2" ht="19.5" customHeight="1">
      <c r="A487" s="268" t="s">
        <v>1059</v>
      </c>
      <c r="B487" s="262">
        <f>B488+B489</f>
        <v>93.052799999999991</v>
      </c>
    </row>
    <row r="488" spans="1:2" ht="19.5" customHeight="1">
      <c r="A488" s="268" t="s">
        <v>1060</v>
      </c>
      <c r="B488" s="262">
        <f>882396/10000</f>
        <v>88.239599999999996</v>
      </c>
    </row>
    <row r="489" spans="1:2" ht="19.5" customHeight="1">
      <c r="A489" s="268" t="s">
        <v>1300</v>
      </c>
      <c r="B489" s="262">
        <f>48132/10000</f>
        <v>4.8132000000000001</v>
      </c>
    </row>
    <row r="490" spans="1:2" ht="19.5" customHeight="1">
      <c r="A490" s="274" t="s">
        <v>1085</v>
      </c>
      <c r="B490" s="275">
        <f>B491+B496+B498</f>
        <v>1.62</v>
      </c>
    </row>
    <row r="491" spans="1:2" ht="19.5" customHeight="1">
      <c r="A491" s="268" t="s">
        <v>1065</v>
      </c>
      <c r="B491" s="262">
        <f>SUM(B492:B495)</f>
        <v>1.62</v>
      </c>
    </row>
    <row r="492" spans="1:2" ht="19.5" customHeight="1">
      <c r="A492" s="268" t="s">
        <v>1066</v>
      </c>
      <c r="B492" s="262"/>
    </row>
    <row r="493" spans="1:2" ht="19.5" customHeight="1">
      <c r="A493" s="268" t="s">
        <v>1067</v>
      </c>
      <c r="B493" s="262"/>
    </row>
    <row r="494" spans="1:2" ht="19.5" customHeight="1">
      <c r="A494" s="268" t="s">
        <v>1182</v>
      </c>
      <c r="B494" s="173">
        <f>16200/10000</f>
        <v>1.62</v>
      </c>
    </row>
    <row r="495" spans="1:2" ht="19.5" customHeight="1">
      <c r="A495" s="268" t="s">
        <v>1183</v>
      </c>
      <c r="B495" s="173"/>
    </row>
    <row r="496" spans="1:2" ht="19.5" customHeight="1">
      <c r="A496" s="268" t="s">
        <v>1091</v>
      </c>
      <c r="B496" s="262"/>
    </row>
    <row r="497" spans="1:2" ht="19.5" customHeight="1">
      <c r="A497" s="268" t="s">
        <v>1184</v>
      </c>
      <c r="B497" s="173"/>
    </row>
    <row r="498" spans="1:2" ht="19.5" customHeight="1">
      <c r="A498" s="268" t="s">
        <v>1092</v>
      </c>
      <c r="B498" s="262"/>
    </row>
    <row r="499" spans="1:2" ht="19.5" customHeight="1">
      <c r="A499" s="268" t="s">
        <v>1093</v>
      </c>
      <c r="B499" s="262"/>
    </row>
    <row r="500" spans="1:2" ht="19.5" customHeight="1">
      <c r="A500" s="268" t="s">
        <v>1094</v>
      </c>
      <c r="B500" s="262"/>
    </row>
    <row r="501" spans="1:2" ht="19.5" customHeight="1">
      <c r="A501" s="268" t="s">
        <v>1095</v>
      </c>
      <c r="B501" s="262"/>
    </row>
    <row r="502" spans="1:2" ht="19.5" customHeight="1">
      <c r="A502" s="268" t="s">
        <v>1185</v>
      </c>
      <c r="B502" s="173"/>
    </row>
    <row r="503" spans="1:2" ht="19.5" customHeight="1">
      <c r="A503" s="268" t="s">
        <v>1096</v>
      </c>
      <c r="B503" s="262"/>
    </row>
    <row r="504" spans="1:2" ht="19.5" customHeight="1">
      <c r="A504" s="268" t="s">
        <v>1097</v>
      </c>
      <c r="B504" s="262"/>
    </row>
    <row r="505" spans="1:2" ht="19.5" customHeight="1">
      <c r="A505" s="274" t="s">
        <v>1087</v>
      </c>
      <c r="B505" s="275">
        <f>885972/10000</f>
        <v>88.597200000000001</v>
      </c>
    </row>
    <row r="506" spans="1:2" ht="19.5" customHeight="1">
      <c r="A506" s="274" t="s">
        <v>1088</v>
      </c>
      <c r="B506" s="275"/>
    </row>
    <row r="507" spans="1:2" ht="19.5" customHeight="1">
      <c r="A507" s="268" t="s">
        <v>1061</v>
      </c>
      <c r="B507" s="262"/>
    </row>
    <row r="508" spans="1:2" ht="19.5" customHeight="1">
      <c r="A508" s="274" t="s">
        <v>1090</v>
      </c>
      <c r="B508" s="275">
        <f>B509</f>
        <v>20</v>
      </c>
    </row>
    <row r="509" spans="1:2" ht="19.5" customHeight="1">
      <c r="A509" s="268" t="s">
        <v>1062</v>
      </c>
      <c r="B509" s="262">
        <f>200000/10000</f>
        <v>20</v>
      </c>
    </row>
    <row r="510" spans="1:2" ht="43.5" customHeight="1">
      <c r="A510" s="473" t="s">
        <v>1186</v>
      </c>
      <c r="B510" s="473"/>
    </row>
  </sheetData>
  <mergeCells count="4">
    <mergeCell ref="A2:B2"/>
    <mergeCell ref="A3:B3"/>
    <mergeCell ref="A1:B1"/>
    <mergeCell ref="A510:B510"/>
  </mergeCells>
  <phoneticPr fontId="1" type="noConversion"/>
  <printOptions horizontalCentered="1"/>
  <pageMargins left="0.23622047244094491" right="0.23622047244094491" top="0.51181102362204722" bottom="0.59055118110236227" header="0.78740157480314965" footer="0.23622047244094491"/>
  <pageSetup paperSize="9" orientation="portrait" blackAndWhite="1" errors="blank"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sheetPr codeName="Sheet14"/>
  <dimension ref="A1:D31"/>
  <sheetViews>
    <sheetView showZeros="0" zoomScale="80" zoomScaleNormal="80" workbookViewId="0">
      <selection activeCell="A35" sqref="A35"/>
    </sheetView>
  </sheetViews>
  <sheetFormatPr defaultColWidth="9" defaultRowHeight="12.75"/>
  <cols>
    <col min="1" max="1" width="37" style="6" customWidth="1"/>
    <col min="2" max="4" width="18.125" style="300" customWidth="1"/>
    <col min="5" max="16384" width="9" style="6"/>
  </cols>
  <sheetData>
    <row r="1" spans="1:4" ht="20.25" customHeight="1">
      <c r="A1" s="441" t="s">
        <v>1246</v>
      </c>
      <c r="B1" s="441"/>
      <c r="C1" s="441"/>
      <c r="D1" s="441"/>
    </row>
    <row r="2" spans="1:4" ht="29.25" customHeight="1">
      <c r="A2" s="444" t="s">
        <v>1333</v>
      </c>
      <c r="B2" s="444"/>
      <c r="C2" s="444"/>
      <c r="D2" s="444"/>
    </row>
    <row r="3" spans="1:4" ht="18" customHeight="1">
      <c r="A3" s="479" t="s">
        <v>1098</v>
      </c>
      <c r="B3" s="479"/>
      <c r="C3" s="479"/>
      <c r="D3" s="479"/>
    </row>
    <row r="4" spans="1:4" ht="21" customHeight="1">
      <c r="A4" s="478"/>
      <c r="B4" s="478"/>
      <c r="C4" s="478"/>
      <c r="D4" s="288" t="s">
        <v>927</v>
      </c>
    </row>
    <row r="5" spans="1:4" s="7" customFormat="1" ht="24" customHeight="1">
      <c r="A5" s="476" t="s">
        <v>20</v>
      </c>
      <c r="B5" s="477" t="s">
        <v>1099</v>
      </c>
      <c r="C5" s="477"/>
      <c r="D5" s="477"/>
    </row>
    <row r="6" spans="1:4" s="7" customFormat="1" ht="24" customHeight="1">
      <c r="A6" s="476"/>
      <c r="B6" s="261" t="s">
        <v>1100</v>
      </c>
      <c r="C6" s="261" t="s">
        <v>1101</v>
      </c>
      <c r="D6" s="261" t="s">
        <v>1102</v>
      </c>
    </row>
    <row r="7" spans="1:4" ht="24" customHeight="1">
      <c r="A7" s="269" t="s">
        <v>4</v>
      </c>
      <c r="B7" s="297">
        <f t="shared" ref="B7:C7" si="0">SUM(B8:B30)</f>
        <v>3683.8802030000002</v>
      </c>
      <c r="C7" s="297">
        <f t="shared" si="0"/>
        <v>1513.369222</v>
      </c>
      <c r="D7" s="297">
        <f>SUM(D8:D30)</f>
        <v>2170.5109809999999</v>
      </c>
    </row>
    <row r="8" spans="1:4" ht="20.100000000000001" customHeight="1">
      <c r="A8" s="73" t="s">
        <v>80</v>
      </c>
      <c r="B8" s="298">
        <f>C8+D8</f>
        <v>1078.5798220000001</v>
      </c>
      <c r="C8" s="298">
        <f>8980714/10000+15084.22/10000</f>
        <v>899.57982200000004</v>
      </c>
      <c r="D8" s="298">
        <f>1790000/10000</f>
        <v>179</v>
      </c>
    </row>
    <row r="9" spans="1:4" ht="20.100000000000001" customHeight="1">
      <c r="A9" s="73" t="s">
        <v>82</v>
      </c>
      <c r="B9" s="298">
        <f t="shared" ref="B9:B30" si="1">C9+D9</f>
        <v>2.5</v>
      </c>
      <c r="C9" s="299"/>
      <c r="D9" s="298">
        <f>25000/10000</f>
        <v>2.5</v>
      </c>
    </row>
    <row r="10" spans="1:4" ht="20.100000000000001" customHeight="1">
      <c r="A10" s="73" t="s">
        <v>83</v>
      </c>
      <c r="B10" s="298">
        <f t="shared" si="1"/>
        <v>116.488</v>
      </c>
      <c r="C10" s="298"/>
      <c r="D10" s="298">
        <f>1164880/10000</f>
        <v>116.488</v>
      </c>
    </row>
    <row r="11" spans="1:4" ht="20.100000000000001" customHeight="1">
      <c r="A11" s="73" t="s">
        <v>84</v>
      </c>
      <c r="B11" s="298">
        <f t="shared" si="1"/>
        <v>0</v>
      </c>
      <c r="C11" s="298"/>
      <c r="D11" s="298"/>
    </row>
    <row r="12" spans="1:4" ht="20.100000000000001" customHeight="1">
      <c r="A12" s="73" t="s">
        <v>56</v>
      </c>
      <c r="B12" s="298">
        <f t="shared" si="1"/>
        <v>1.4488190000000001</v>
      </c>
      <c r="C12" s="298"/>
      <c r="D12" s="298">
        <f>14488.19/10000</f>
        <v>1.4488190000000001</v>
      </c>
    </row>
    <row r="13" spans="1:4" ht="20.100000000000001" customHeight="1">
      <c r="A13" s="73" t="s">
        <v>306</v>
      </c>
      <c r="B13" s="298">
        <f t="shared" si="1"/>
        <v>24.3126</v>
      </c>
      <c r="C13" s="298">
        <f>243126/10000</f>
        <v>24.3126</v>
      </c>
      <c r="D13" s="298"/>
    </row>
    <row r="14" spans="1:4" ht="20.100000000000001" customHeight="1">
      <c r="A14" s="73" t="s">
        <v>85</v>
      </c>
      <c r="B14" s="298">
        <f t="shared" si="1"/>
        <v>1640.2368000000001</v>
      </c>
      <c r="C14" s="298">
        <f>3876462/10000</f>
        <v>387.64620000000002</v>
      </c>
      <c r="D14" s="298">
        <f>10021788/10000+2378471/10000+125647/10000</f>
        <v>1252.5906</v>
      </c>
    </row>
    <row r="15" spans="1:4" ht="20.100000000000001" customHeight="1">
      <c r="A15" s="73" t="s">
        <v>86</v>
      </c>
      <c r="B15" s="298">
        <f t="shared" si="1"/>
        <v>59.266399999999997</v>
      </c>
      <c r="C15" s="298">
        <f>462664/10000</f>
        <v>46.266399999999997</v>
      </c>
      <c r="D15" s="298">
        <f>130000/10000</f>
        <v>13</v>
      </c>
    </row>
    <row r="16" spans="1:4" ht="20.100000000000001" customHeight="1">
      <c r="A16" s="73" t="s">
        <v>87</v>
      </c>
      <c r="B16" s="298">
        <f t="shared" si="1"/>
        <v>35.081865000000001</v>
      </c>
      <c r="C16" s="298"/>
      <c r="D16" s="298">
        <f>350818.65/10000</f>
        <v>35.081865000000001</v>
      </c>
    </row>
    <row r="17" spans="1:4" ht="20.100000000000001" customHeight="1">
      <c r="A17" s="73" t="s">
        <v>88</v>
      </c>
      <c r="B17" s="298">
        <f t="shared" si="1"/>
        <v>522.45589700000005</v>
      </c>
      <c r="C17" s="298">
        <f>625114/10000</f>
        <v>62.511400000000002</v>
      </c>
      <c r="D17" s="298">
        <f>2657552/10000+1941892.97/10000</f>
        <v>459.94449700000001</v>
      </c>
    </row>
    <row r="18" spans="1:4" ht="20.100000000000001" customHeight="1">
      <c r="A18" s="73" t="s">
        <v>89</v>
      </c>
      <c r="B18" s="298">
        <f t="shared" si="1"/>
        <v>0.24</v>
      </c>
      <c r="C18" s="298"/>
      <c r="D18" s="298">
        <f>2400/10000</f>
        <v>0.24</v>
      </c>
    </row>
    <row r="19" spans="1:4" ht="20.100000000000001" customHeight="1">
      <c r="A19" s="73" t="s">
        <v>90</v>
      </c>
      <c r="B19" s="298">
        <f t="shared" si="1"/>
        <v>0</v>
      </c>
      <c r="C19" s="298"/>
      <c r="D19" s="298"/>
    </row>
    <row r="20" spans="1:4" ht="20.100000000000001" customHeight="1">
      <c r="A20" s="73" t="s">
        <v>1103</v>
      </c>
      <c r="B20" s="298">
        <f t="shared" si="1"/>
        <v>0</v>
      </c>
      <c r="C20" s="298"/>
      <c r="D20" s="298"/>
    </row>
    <row r="21" spans="1:4" ht="20.100000000000001" customHeight="1">
      <c r="A21" s="73" t="s">
        <v>91</v>
      </c>
      <c r="B21" s="298">
        <f t="shared" si="1"/>
        <v>0</v>
      </c>
      <c r="C21" s="298"/>
      <c r="D21" s="298"/>
    </row>
    <row r="22" spans="1:4" ht="20.100000000000001" customHeight="1">
      <c r="A22" s="73" t="s">
        <v>57</v>
      </c>
      <c r="B22" s="298">
        <f t="shared" si="1"/>
        <v>0</v>
      </c>
      <c r="C22" s="298"/>
      <c r="D22" s="298"/>
    </row>
    <row r="23" spans="1:4" ht="20.100000000000001" customHeight="1">
      <c r="A23" s="73" t="s">
        <v>92</v>
      </c>
      <c r="B23" s="298">
        <f t="shared" si="1"/>
        <v>0</v>
      </c>
      <c r="C23" s="299"/>
      <c r="D23" s="298"/>
    </row>
    <row r="24" spans="1:4" ht="20.100000000000001" customHeight="1">
      <c r="A24" s="73" t="s">
        <v>93</v>
      </c>
      <c r="B24" s="298">
        <f t="shared" si="1"/>
        <v>0</v>
      </c>
      <c r="C24" s="298"/>
      <c r="D24" s="298"/>
    </row>
    <row r="25" spans="1:4" ht="20.100000000000001" customHeight="1">
      <c r="A25" s="73" t="s">
        <v>94</v>
      </c>
      <c r="B25" s="298">
        <f t="shared" si="1"/>
        <v>93.052800000000005</v>
      </c>
      <c r="C25" s="298">
        <f>930528/10000</f>
        <v>93.052800000000005</v>
      </c>
      <c r="D25" s="298"/>
    </row>
    <row r="26" spans="1:4" ht="20.100000000000001" customHeight="1">
      <c r="A26" s="73" t="s">
        <v>95</v>
      </c>
      <c r="B26" s="298">
        <f t="shared" si="1"/>
        <v>0</v>
      </c>
      <c r="C26" s="298"/>
      <c r="D26" s="298"/>
    </row>
    <row r="27" spans="1:4" ht="20.100000000000001" customHeight="1">
      <c r="A27" s="73" t="s">
        <v>1104</v>
      </c>
      <c r="B27" s="298">
        <f t="shared" si="1"/>
        <v>1.62</v>
      </c>
      <c r="C27" s="298"/>
      <c r="D27" s="298">
        <f>16200/10000</f>
        <v>1.62</v>
      </c>
    </row>
    <row r="28" spans="1:4" ht="20.100000000000001" customHeight="1">
      <c r="A28" s="73" t="s">
        <v>96</v>
      </c>
      <c r="B28" s="298">
        <f t="shared" si="1"/>
        <v>88.597200000000001</v>
      </c>
      <c r="C28" s="299"/>
      <c r="D28" s="298">
        <f>885972/10000</f>
        <v>88.597200000000001</v>
      </c>
    </row>
    <row r="29" spans="1:4" ht="20.100000000000001" customHeight="1">
      <c r="A29" s="73" t="s">
        <v>97</v>
      </c>
      <c r="B29" s="298">
        <f t="shared" si="1"/>
        <v>20</v>
      </c>
      <c r="C29" s="298"/>
      <c r="D29" s="298">
        <f>200000/10000</f>
        <v>20</v>
      </c>
    </row>
    <row r="30" spans="1:4" ht="20.100000000000001" customHeight="1">
      <c r="A30" s="73" t="s">
        <v>98</v>
      </c>
      <c r="B30" s="298">
        <f t="shared" si="1"/>
        <v>0</v>
      </c>
      <c r="C30" s="299"/>
      <c r="D30" s="298"/>
    </row>
    <row r="31" spans="1:4" ht="52.5" customHeight="1">
      <c r="A31" s="474" t="s">
        <v>1326</v>
      </c>
      <c r="B31" s="475"/>
      <c r="C31" s="475"/>
      <c r="D31" s="475"/>
    </row>
  </sheetData>
  <mergeCells count="7">
    <mergeCell ref="A31:D31"/>
    <mergeCell ref="A1:D1"/>
    <mergeCell ref="A2:D2"/>
    <mergeCell ref="A5:A6"/>
    <mergeCell ref="B5:D5"/>
    <mergeCell ref="A4:C4"/>
    <mergeCell ref="A3:D3"/>
  </mergeCells>
  <phoneticPr fontId="1" type="noConversion"/>
  <printOptions horizontalCentered="1"/>
  <pageMargins left="0.23622047244094491" right="0.23622047244094491" top="0.51181102362204722" bottom="0.31496062992125984" header="0.31496062992125984" footer="0.31496062992125984"/>
  <pageSetup paperSize="9" orientation="portrait" blackAndWhite="1" errors="blank"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sheetPr codeName="Sheet15"/>
  <dimension ref="A1:B30"/>
  <sheetViews>
    <sheetView topLeftCell="A10" workbookViewId="0">
      <selection activeCell="B23" sqref="B23"/>
    </sheetView>
  </sheetViews>
  <sheetFormatPr defaultColWidth="21.5" defaultRowHeight="21.95" customHeight="1"/>
  <cols>
    <col min="1" max="1" width="51.875" style="4" customWidth="1"/>
    <col min="2" max="2" width="19.25" style="302" customWidth="1"/>
    <col min="3" max="16384" width="21.5" style="4"/>
  </cols>
  <sheetData>
    <row r="1" spans="1:2" ht="23.25" customHeight="1">
      <c r="A1" s="441" t="s">
        <v>1247</v>
      </c>
      <c r="B1" s="441"/>
    </row>
    <row r="2" spans="1:2" s="270" customFormat="1" ht="30.75" customHeight="1">
      <c r="A2" s="444" t="s">
        <v>1308</v>
      </c>
      <c r="B2" s="444"/>
    </row>
    <row r="3" spans="1:2" s="270" customFormat="1" ht="21" customHeight="1">
      <c r="A3" s="480" t="s">
        <v>1105</v>
      </c>
      <c r="B3" s="480"/>
    </row>
    <row r="4" spans="1:2" ht="21.95" customHeight="1">
      <c r="A4" s="271"/>
      <c r="B4" s="288" t="s">
        <v>927</v>
      </c>
    </row>
    <row r="5" spans="1:2" ht="24" customHeight="1">
      <c r="A5" s="21" t="s">
        <v>1106</v>
      </c>
      <c r="B5" s="171" t="s">
        <v>1107</v>
      </c>
    </row>
    <row r="6" spans="1:2" ht="24" customHeight="1">
      <c r="A6" s="272" t="s">
        <v>1108</v>
      </c>
      <c r="B6" s="297">
        <f>B7+B12+B23+B26</f>
        <v>1513.369222</v>
      </c>
    </row>
    <row r="7" spans="1:2" ht="20.100000000000001" customHeight="1">
      <c r="A7" s="273" t="s">
        <v>1109</v>
      </c>
      <c r="B7" s="301">
        <f>SUM(B8:B11)</f>
        <v>515.72460000000001</v>
      </c>
    </row>
    <row r="8" spans="1:2" ht="20.100000000000001" customHeight="1">
      <c r="A8" s="273" t="s">
        <v>1110</v>
      </c>
      <c r="B8" s="301">
        <f>3416502/10000</f>
        <v>341.65019999999998</v>
      </c>
    </row>
    <row r="9" spans="1:2" ht="20.100000000000001" customHeight="1">
      <c r="A9" s="273" t="s">
        <v>1111</v>
      </c>
      <c r="B9" s="301">
        <f>1040016/10000</f>
        <v>104.0016</v>
      </c>
    </row>
    <row r="10" spans="1:2" ht="20.100000000000001" customHeight="1">
      <c r="A10" s="273" t="s">
        <v>1112</v>
      </c>
      <c r="B10" s="301">
        <f>687708/10000</f>
        <v>68.770799999999994</v>
      </c>
    </row>
    <row r="11" spans="1:2" ht="20.100000000000001" customHeight="1">
      <c r="A11" s="273" t="s">
        <v>1113</v>
      </c>
      <c r="B11" s="301">
        <f>13020/10000</f>
        <v>1.302</v>
      </c>
    </row>
    <row r="12" spans="1:2" ht="20.100000000000001" customHeight="1">
      <c r="A12" s="273" t="s">
        <v>1114</v>
      </c>
      <c r="B12" s="301">
        <f>SUM(B13:B22)</f>
        <v>564.24722199999997</v>
      </c>
    </row>
    <row r="13" spans="1:2" ht="20.100000000000001" customHeight="1">
      <c r="A13" s="273" t="s">
        <v>1115</v>
      </c>
      <c r="B13" s="301">
        <f>4454304/10000</f>
        <v>445.43040000000002</v>
      </c>
    </row>
    <row r="14" spans="1:2" ht="20.100000000000001" customHeight="1">
      <c r="A14" s="273" t="s">
        <v>1116</v>
      </c>
      <c r="B14" s="301">
        <f>50000/10000</f>
        <v>5</v>
      </c>
    </row>
    <row r="15" spans="1:2" ht="20.100000000000001" customHeight="1">
      <c r="A15" s="273" t="s">
        <v>1117</v>
      </c>
      <c r="B15" s="301">
        <f>45000/10000</f>
        <v>4.5</v>
      </c>
    </row>
    <row r="16" spans="1:2" ht="20.100000000000001" customHeight="1">
      <c r="A16" s="273" t="s">
        <v>1118</v>
      </c>
      <c r="B16" s="301"/>
    </row>
    <row r="17" spans="1:2" ht="20.100000000000001" customHeight="1">
      <c r="A17" s="273" t="s">
        <v>1119</v>
      </c>
      <c r="B17" s="301"/>
    </row>
    <row r="18" spans="1:2" ht="20.100000000000001" customHeight="1">
      <c r="A18" s="273" t="s">
        <v>1120</v>
      </c>
      <c r="B18" s="301">
        <f>120000/10000</f>
        <v>12</v>
      </c>
    </row>
    <row r="19" spans="1:2" ht="20.100000000000001" customHeight="1">
      <c r="A19" s="273" t="s">
        <v>1121</v>
      </c>
      <c r="B19" s="301"/>
    </row>
    <row r="20" spans="1:2" ht="20.100000000000001" customHeight="1">
      <c r="A20" s="273" t="s">
        <v>1122</v>
      </c>
      <c r="B20" s="301">
        <f>170000/10000</f>
        <v>17</v>
      </c>
    </row>
    <row r="21" spans="1:2" ht="20.100000000000001" customHeight="1">
      <c r="A21" s="273" t="s">
        <v>1123</v>
      </c>
      <c r="B21" s="301">
        <f>100000/10000</f>
        <v>10</v>
      </c>
    </row>
    <row r="22" spans="1:2" ht="20.100000000000001" customHeight="1">
      <c r="A22" s="273" t="s">
        <v>1124</v>
      </c>
      <c r="B22" s="301">
        <f>688084/10000+15084.22/10000</f>
        <v>70.316822000000002</v>
      </c>
    </row>
    <row r="23" spans="1:2" ht="20.100000000000001" customHeight="1">
      <c r="A23" s="273" t="s">
        <v>1125</v>
      </c>
      <c r="B23" s="301">
        <f>SUM(B24:B25)</f>
        <v>333.26339999999999</v>
      </c>
    </row>
    <row r="24" spans="1:2" ht="20.100000000000001" customHeight="1">
      <c r="A24" s="273" t="s">
        <v>1126</v>
      </c>
      <c r="B24" s="301">
        <f>2886090/10000</f>
        <v>288.60899999999998</v>
      </c>
    </row>
    <row r="25" spans="1:2" ht="20.100000000000001" customHeight="1">
      <c r="A25" s="273" t="s">
        <v>1127</v>
      </c>
      <c r="B25" s="301">
        <f>446544/10000</f>
        <v>44.654400000000003</v>
      </c>
    </row>
    <row r="26" spans="1:2" ht="20.100000000000001" customHeight="1">
      <c r="A26" s="273" t="s">
        <v>1128</v>
      </c>
      <c r="B26" s="301">
        <f>SUM(B27:B29)</f>
        <v>100.134</v>
      </c>
    </row>
    <row r="27" spans="1:2" ht="20.100000000000001" customHeight="1">
      <c r="A27" s="273" t="s">
        <v>1129</v>
      </c>
      <c r="B27" s="301"/>
    </row>
    <row r="28" spans="1:2" ht="20.100000000000001" customHeight="1">
      <c r="A28" s="273" t="s">
        <v>1130</v>
      </c>
      <c r="B28" s="301">
        <f>855540/10000</f>
        <v>85.554000000000002</v>
      </c>
    </row>
    <row r="29" spans="1:2" ht="20.100000000000001" customHeight="1">
      <c r="A29" s="273" t="s">
        <v>1131</v>
      </c>
      <c r="B29" s="301">
        <f>145800/10000</f>
        <v>14.58</v>
      </c>
    </row>
    <row r="30" spans="1:2" ht="44.25" customHeight="1">
      <c r="A30" s="475" t="s">
        <v>1301</v>
      </c>
      <c r="B30" s="475"/>
    </row>
  </sheetData>
  <mergeCells count="4">
    <mergeCell ref="A2:B2"/>
    <mergeCell ref="A3:B3"/>
    <mergeCell ref="A1:B1"/>
    <mergeCell ref="A30:B30"/>
  </mergeCells>
  <phoneticPr fontId="1" type="noConversion"/>
  <printOptions horizontalCentered="1"/>
  <pageMargins left="0" right="0" top="0.51181102362204722" bottom="0.31496062992125984" header="0.31496062992125984" footer="0.31496062992125984"/>
  <pageSetup paperSize="9" orientation="portrait" blackAndWhite="1" errors="blank"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sheetPr codeName="Sheet16"/>
  <dimension ref="A1:E101"/>
  <sheetViews>
    <sheetView showZeros="0" workbookViewId="0">
      <selection activeCell="A25" sqref="A25"/>
    </sheetView>
  </sheetViews>
  <sheetFormatPr defaultColWidth="9" defaultRowHeight="14.25"/>
  <cols>
    <col min="1" max="1" width="39.75" style="18" customWidth="1"/>
    <col min="2" max="2" width="14.875" style="228" customWidth="1"/>
    <col min="3" max="3" width="37.375" style="19" customWidth="1"/>
    <col min="4" max="4" width="15.625" style="229" customWidth="1"/>
    <col min="5" max="5" width="9" style="19"/>
    <col min="6" max="6" width="15.75" style="19" customWidth="1"/>
    <col min="7" max="7" width="8.25" style="19" customWidth="1"/>
    <col min="8" max="16384" width="9" style="19"/>
  </cols>
  <sheetData>
    <row r="1" spans="1:4" ht="20.25" customHeight="1">
      <c r="A1" s="441" t="s">
        <v>1248</v>
      </c>
      <c r="B1" s="441"/>
      <c r="C1" s="441"/>
      <c r="D1" s="441"/>
    </row>
    <row r="2" spans="1:4" ht="24">
      <c r="A2" s="444" t="s">
        <v>1334</v>
      </c>
      <c r="B2" s="444"/>
      <c r="C2" s="444"/>
      <c r="D2" s="444"/>
    </row>
    <row r="3" spans="1:4" ht="20.25" customHeight="1">
      <c r="A3" s="453"/>
      <c r="B3" s="453"/>
      <c r="D3" s="230" t="s">
        <v>256</v>
      </c>
    </row>
    <row r="4" spans="1:4" ht="24" customHeight="1">
      <c r="A4" s="20" t="s">
        <v>257</v>
      </c>
      <c r="B4" s="224" t="s">
        <v>258</v>
      </c>
      <c r="C4" s="20" t="s">
        <v>259</v>
      </c>
      <c r="D4" s="224" t="s">
        <v>258</v>
      </c>
    </row>
    <row r="5" spans="1:4" ht="20.100000000000001" customHeight="1">
      <c r="A5" s="80" t="s">
        <v>320</v>
      </c>
      <c r="B5" s="225">
        <f>SUM(B6,B26)</f>
        <v>2602</v>
      </c>
      <c r="C5" s="80" t="s">
        <v>1221</v>
      </c>
      <c r="D5" s="226">
        <f>SUM(D6)</f>
        <v>0</v>
      </c>
    </row>
    <row r="6" spans="1:4" ht="20.100000000000001" customHeight="1">
      <c r="A6" s="24" t="s">
        <v>285</v>
      </c>
      <c r="B6" s="226">
        <f>SUM(B7:B17,B25)</f>
        <v>2602</v>
      </c>
      <c r="C6" s="24"/>
      <c r="D6" s="231"/>
    </row>
    <row r="7" spans="1:4" ht="20.100000000000001" customHeight="1">
      <c r="A7" s="24" t="s">
        <v>338</v>
      </c>
      <c r="B7" s="227"/>
      <c r="C7" s="223"/>
      <c r="D7" s="232"/>
    </row>
    <row r="8" spans="1:4" ht="20.100000000000001" customHeight="1">
      <c r="A8" s="24" t="s">
        <v>339</v>
      </c>
      <c r="B8" s="227"/>
      <c r="C8" s="74"/>
      <c r="D8" s="232"/>
    </row>
    <row r="9" spans="1:4" ht="20.100000000000001" customHeight="1">
      <c r="A9" s="24" t="s">
        <v>340</v>
      </c>
      <c r="B9" s="227"/>
      <c r="C9" s="74"/>
      <c r="D9" s="232"/>
    </row>
    <row r="10" spans="1:4" ht="20.100000000000001" customHeight="1">
      <c r="A10" s="24" t="s">
        <v>341</v>
      </c>
      <c r="B10" s="227"/>
      <c r="C10" s="74"/>
      <c r="D10" s="232"/>
    </row>
    <row r="11" spans="1:4" ht="20.100000000000001" customHeight="1">
      <c r="A11" s="24" t="s">
        <v>342</v>
      </c>
      <c r="B11" s="227"/>
      <c r="C11" s="74"/>
      <c r="D11" s="232"/>
    </row>
    <row r="12" spans="1:4" ht="20.100000000000001" customHeight="1">
      <c r="A12" s="24" t="s">
        <v>344</v>
      </c>
      <c r="B12" s="227"/>
      <c r="C12" s="223"/>
      <c r="D12" s="232"/>
    </row>
    <row r="13" spans="1:4" ht="20.100000000000001" customHeight="1">
      <c r="A13" s="24" t="s">
        <v>286</v>
      </c>
      <c r="B13" s="227"/>
      <c r="C13" s="74"/>
      <c r="D13" s="232"/>
    </row>
    <row r="14" spans="1:4" ht="20.100000000000001" customHeight="1">
      <c r="A14" s="24" t="s">
        <v>287</v>
      </c>
      <c r="B14" s="227"/>
      <c r="C14" s="74"/>
      <c r="D14" s="232"/>
    </row>
    <row r="15" spans="1:4" ht="20.100000000000001" customHeight="1">
      <c r="A15" s="24" t="s">
        <v>343</v>
      </c>
      <c r="B15" s="227"/>
      <c r="C15" s="74"/>
      <c r="D15" s="232"/>
    </row>
    <row r="16" spans="1:4" ht="20.100000000000001" customHeight="1">
      <c r="A16" s="24" t="s">
        <v>288</v>
      </c>
      <c r="B16" s="227">
        <f>26020000/10000</f>
        <v>2602</v>
      </c>
      <c r="C16" s="223"/>
      <c r="D16" s="232"/>
    </row>
    <row r="17" spans="1:4" ht="20.100000000000001" customHeight="1">
      <c r="A17" s="24" t="s">
        <v>345</v>
      </c>
      <c r="B17" s="227">
        <f>SUM(B18:B24)</f>
        <v>0</v>
      </c>
      <c r="C17" s="153"/>
      <c r="D17" s="227"/>
    </row>
    <row r="18" spans="1:4" ht="20.100000000000001" customHeight="1">
      <c r="A18" s="24" t="s">
        <v>346</v>
      </c>
      <c r="B18" s="227"/>
      <c r="C18" s="153"/>
      <c r="D18" s="227"/>
    </row>
    <row r="19" spans="1:4" ht="20.100000000000001" customHeight="1">
      <c r="A19" s="24" t="s">
        <v>347</v>
      </c>
      <c r="B19" s="227"/>
      <c r="C19" s="153"/>
      <c r="D19" s="227"/>
    </row>
    <row r="20" spans="1:4" ht="20.100000000000001" customHeight="1">
      <c r="A20" s="24" t="s">
        <v>348</v>
      </c>
      <c r="B20" s="227"/>
      <c r="C20" s="153"/>
      <c r="D20" s="227"/>
    </row>
    <row r="21" spans="1:4" ht="20.100000000000001" customHeight="1">
      <c r="A21" s="24" t="s">
        <v>351</v>
      </c>
      <c r="B21" s="227"/>
      <c r="C21" s="153"/>
      <c r="D21" s="227"/>
    </row>
    <row r="22" spans="1:4" ht="20.100000000000001" customHeight="1">
      <c r="A22" s="24" t="s">
        <v>350</v>
      </c>
      <c r="B22" s="227"/>
      <c r="C22" s="153"/>
      <c r="D22" s="227"/>
    </row>
    <row r="23" spans="1:4" ht="20.100000000000001" customHeight="1">
      <c r="A23" s="24" t="s">
        <v>349</v>
      </c>
      <c r="B23" s="227"/>
      <c r="C23" s="153"/>
      <c r="D23" s="227"/>
    </row>
    <row r="24" spans="1:4" ht="20.100000000000001" customHeight="1">
      <c r="A24" s="24" t="s">
        <v>352</v>
      </c>
      <c r="B24" s="227"/>
      <c r="D24" s="227"/>
    </row>
    <row r="25" spans="1:4" ht="20.100000000000001" customHeight="1">
      <c r="A25" s="24" t="s">
        <v>353</v>
      </c>
      <c r="B25" s="227"/>
      <c r="C25" s="90"/>
      <c r="D25" s="227"/>
    </row>
    <row r="26" spans="1:4" ht="20.100000000000001" customHeight="1">
      <c r="A26" s="52" t="s">
        <v>284</v>
      </c>
      <c r="B26" s="226">
        <f>SUM(B27:B40)</f>
        <v>0</v>
      </c>
      <c r="C26" s="79"/>
      <c r="D26" s="233"/>
    </row>
    <row r="27" spans="1:4" ht="20.100000000000001" customHeight="1">
      <c r="A27" s="24" t="s">
        <v>289</v>
      </c>
      <c r="B27" s="227"/>
      <c r="C27" s="79"/>
      <c r="D27" s="233"/>
    </row>
    <row r="28" spans="1:4" ht="20.100000000000001" customHeight="1">
      <c r="A28" s="24" t="s">
        <v>290</v>
      </c>
      <c r="B28" s="227"/>
      <c r="C28" s="79"/>
      <c r="D28" s="233"/>
    </row>
    <row r="29" spans="1:4" ht="20.100000000000001" customHeight="1">
      <c r="A29" s="24" t="s">
        <v>291</v>
      </c>
      <c r="B29" s="227"/>
      <c r="C29" s="79"/>
      <c r="D29" s="233"/>
    </row>
    <row r="30" spans="1:4" ht="20.100000000000001" customHeight="1">
      <c r="A30" s="24" t="s">
        <v>292</v>
      </c>
      <c r="B30" s="227"/>
      <c r="C30" s="52"/>
      <c r="D30" s="233"/>
    </row>
    <row r="31" spans="1:4" ht="20.100000000000001" customHeight="1">
      <c r="A31" s="24" t="s">
        <v>293</v>
      </c>
      <c r="B31" s="227"/>
      <c r="C31" s="154"/>
      <c r="D31" s="233"/>
    </row>
    <row r="32" spans="1:4" ht="20.100000000000001" customHeight="1">
      <c r="A32" s="24" t="s">
        <v>294</v>
      </c>
      <c r="B32" s="227"/>
      <c r="C32" s="154"/>
      <c r="D32" s="227"/>
    </row>
    <row r="33" spans="1:5" ht="20.100000000000001" customHeight="1">
      <c r="A33" s="52" t="s">
        <v>295</v>
      </c>
      <c r="B33" s="227"/>
      <c r="C33" s="154"/>
      <c r="D33" s="227"/>
    </row>
    <row r="34" spans="1:5" ht="20.100000000000001" customHeight="1">
      <c r="A34" s="24" t="s">
        <v>296</v>
      </c>
      <c r="B34" s="227"/>
      <c r="C34" s="154"/>
      <c r="D34" s="227"/>
    </row>
    <row r="35" spans="1:5" ht="20.100000000000001" customHeight="1">
      <c r="A35" s="24" t="s">
        <v>297</v>
      </c>
      <c r="B35" s="227"/>
      <c r="C35" s="154"/>
      <c r="D35" s="227"/>
    </row>
    <row r="36" spans="1:5" ht="20.100000000000001" customHeight="1">
      <c r="A36" s="24" t="s">
        <v>298</v>
      </c>
      <c r="B36" s="227"/>
      <c r="C36" s="154"/>
      <c r="D36" s="227"/>
    </row>
    <row r="37" spans="1:5" ht="20.100000000000001" customHeight="1">
      <c r="A37" s="24" t="s">
        <v>303</v>
      </c>
      <c r="B37" s="227"/>
      <c r="C37" s="154"/>
      <c r="D37" s="227"/>
    </row>
    <row r="38" spans="1:5" ht="20.100000000000001" customHeight="1">
      <c r="A38" s="24" t="s">
        <v>299</v>
      </c>
      <c r="B38" s="227"/>
      <c r="C38" s="154"/>
      <c r="D38" s="227"/>
    </row>
    <row r="39" spans="1:5" ht="20.100000000000001" customHeight="1">
      <c r="A39" s="24" t="s">
        <v>337</v>
      </c>
      <c r="B39" s="227"/>
      <c r="C39" s="154"/>
      <c r="D39" s="227"/>
    </row>
    <row r="40" spans="1:5" ht="20.100000000000001" customHeight="1">
      <c r="A40" s="24" t="s">
        <v>336</v>
      </c>
      <c r="B40" s="227"/>
      <c r="C40" s="154"/>
      <c r="D40" s="227"/>
    </row>
    <row r="41" spans="1:5" ht="45.75" customHeight="1">
      <c r="A41" s="470" t="s">
        <v>300</v>
      </c>
      <c r="B41" s="470"/>
      <c r="C41" s="470"/>
      <c r="D41" s="470"/>
      <c r="E41" s="51"/>
    </row>
    <row r="42" spans="1:5" ht="19.5" customHeight="1">
      <c r="C42" s="91"/>
      <c r="D42" s="234"/>
    </row>
    <row r="43" spans="1:5" ht="20.100000000000001" customHeight="1"/>
    <row r="44" spans="1:5" ht="20.100000000000001" customHeight="1"/>
    <row r="45" spans="1:5" ht="20.100000000000001" customHeight="1">
      <c r="A45" s="19"/>
      <c r="B45" s="229"/>
    </row>
    <row r="46" spans="1:5" ht="20.100000000000001" customHeight="1">
      <c r="A46" s="19"/>
      <c r="B46" s="229"/>
    </row>
    <row r="47" spans="1:5" ht="20.100000000000001" customHeight="1">
      <c r="A47" s="19"/>
      <c r="B47" s="229"/>
    </row>
    <row r="48" spans="1:5" ht="20.100000000000001" customHeight="1">
      <c r="A48" s="19"/>
      <c r="B48" s="229"/>
    </row>
    <row r="49" spans="1:2" ht="20.100000000000001" customHeight="1">
      <c r="A49" s="19"/>
      <c r="B49" s="229"/>
    </row>
    <row r="50" spans="1:2" ht="20.100000000000001" customHeight="1">
      <c r="A50" s="19"/>
      <c r="B50" s="229"/>
    </row>
    <row r="51" spans="1:2" ht="20.100000000000001" customHeight="1">
      <c r="A51" s="19"/>
      <c r="B51" s="229"/>
    </row>
    <row r="52" spans="1:2" ht="20.100000000000001" customHeight="1">
      <c r="A52" s="19"/>
      <c r="B52" s="229"/>
    </row>
    <row r="53" spans="1:2" ht="20.100000000000001" customHeight="1">
      <c r="A53" s="19"/>
      <c r="B53" s="229"/>
    </row>
    <row r="54" spans="1:2" ht="20.100000000000001" customHeight="1">
      <c r="A54" s="19"/>
      <c r="B54" s="229"/>
    </row>
    <row r="55" spans="1:2" ht="20.100000000000001" customHeight="1">
      <c r="A55" s="19"/>
      <c r="B55" s="229"/>
    </row>
    <row r="56" spans="1:2" ht="20.100000000000001" customHeight="1">
      <c r="A56" s="19"/>
      <c r="B56" s="229"/>
    </row>
    <row r="57" spans="1:2" ht="20.100000000000001" customHeight="1">
      <c r="A57" s="19"/>
      <c r="B57" s="229"/>
    </row>
    <row r="58" spans="1:2" ht="20.100000000000001" customHeight="1">
      <c r="A58" s="19"/>
      <c r="B58" s="229"/>
    </row>
    <row r="59" spans="1:2" ht="20.100000000000001" customHeight="1">
      <c r="A59" s="19"/>
      <c r="B59" s="229"/>
    </row>
    <row r="60" spans="1:2" ht="20.100000000000001" customHeight="1">
      <c r="A60" s="19"/>
      <c r="B60" s="229"/>
    </row>
    <row r="61" spans="1:2" ht="20.100000000000001" customHeight="1">
      <c r="A61" s="19"/>
      <c r="B61" s="229"/>
    </row>
    <row r="62" spans="1:2" ht="20.100000000000001" customHeight="1">
      <c r="A62" s="19"/>
      <c r="B62" s="229"/>
    </row>
    <row r="63" spans="1:2" ht="20.100000000000001" customHeight="1">
      <c r="A63" s="19"/>
      <c r="B63" s="229"/>
    </row>
    <row r="64" spans="1:2" ht="20.100000000000001" customHeight="1">
      <c r="A64" s="19"/>
      <c r="B64" s="229"/>
    </row>
    <row r="65" spans="1:2" ht="20.100000000000001" customHeight="1">
      <c r="A65" s="19"/>
      <c r="B65" s="229"/>
    </row>
    <row r="66" spans="1:2" ht="20.100000000000001" customHeight="1">
      <c r="A66" s="19"/>
      <c r="B66" s="229"/>
    </row>
    <row r="67" spans="1:2" ht="20.100000000000001" customHeight="1">
      <c r="A67" s="19"/>
      <c r="B67" s="229"/>
    </row>
    <row r="68" spans="1:2" ht="20.100000000000001" customHeight="1">
      <c r="A68" s="19"/>
      <c r="B68" s="229"/>
    </row>
    <row r="69" spans="1:2" ht="20.100000000000001" customHeight="1">
      <c r="A69" s="19"/>
      <c r="B69" s="229"/>
    </row>
    <row r="70" spans="1:2" ht="20.100000000000001" customHeight="1">
      <c r="A70" s="19"/>
      <c r="B70" s="229"/>
    </row>
    <row r="71" spans="1:2" ht="20.100000000000001" customHeight="1">
      <c r="A71" s="19"/>
      <c r="B71" s="229"/>
    </row>
    <row r="72" spans="1:2" ht="20.100000000000001" customHeight="1">
      <c r="A72" s="19"/>
      <c r="B72" s="229"/>
    </row>
    <row r="73" spans="1:2" ht="20.100000000000001" customHeight="1">
      <c r="A73" s="19"/>
      <c r="B73" s="229"/>
    </row>
    <row r="74" spans="1:2" ht="20.100000000000001" customHeight="1">
      <c r="A74" s="19"/>
      <c r="B74" s="229"/>
    </row>
    <row r="75" spans="1:2" ht="20.100000000000001" customHeight="1">
      <c r="A75" s="19"/>
      <c r="B75" s="229"/>
    </row>
    <row r="76" spans="1:2" ht="20.100000000000001" customHeight="1">
      <c r="A76" s="19"/>
      <c r="B76" s="229"/>
    </row>
    <row r="77" spans="1:2" ht="20.100000000000001" customHeight="1">
      <c r="A77" s="19"/>
      <c r="B77" s="229"/>
    </row>
    <row r="78" spans="1:2" ht="20.100000000000001" customHeight="1">
      <c r="A78" s="19"/>
      <c r="B78" s="229"/>
    </row>
    <row r="79" spans="1:2" ht="20.100000000000001" customHeight="1">
      <c r="A79" s="19"/>
      <c r="B79" s="229"/>
    </row>
    <row r="80" spans="1:2" ht="20.100000000000001" customHeight="1">
      <c r="A80" s="19"/>
      <c r="B80" s="229"/>
    </row>
    <row r="81" spans="1:2" ht="20.100000000000001" customHeight="1">
      <c r="A81" s="19"/>
      <c r="B81" s="229"/>
    </row>
    <row r="82" spans="1:2" ht="20.100000000000001" customHeight="1">
      <c r="A82" s="19"/>
      <c r="B82" s="229"/>
    </row>
    <row r="83" spans="1:2" ht="20.100000000000001" customHeight="1"/>
    <row r="84" spans="1:2" ht="20.100000000000001" customHeight="1"/>
    <row r="85" spans="1:2" ht="20.100000000000001" customHeight="1"/>
    <row r="86" spans="1:2" ht="20.100000000000001" customHeight="1"/>
    <row r="87" spans="1:2" ht="20.100000000000001" customHeight="1"/>
    <row r="88" spans="1:2" ht="20.100000000000001" customHeight="1"/>
    <row r="89" spans="1:2" ht="20.100000000000001" customHeight="1"/>
    <row r="90" spans="1:2" ht="20.100000000000001" customHeight="1"/>
    <row r="91" spans="1:2" ht="20.100000000000001" customHeight="1"/>
    <row r="92" spans="1:2" ht="20.100000000000001" customHeight="1"/>
    <row r="93" spans="1:2" ht="20.100000000000001" customHeight="1"/>
    <row r="94" spans="1:2" ht="20.100000000000001" customHeight="1"/>
    <row r="95" spans="1:2" ht="20.100000000000001" customHeight="1"/>
    <row r="96" spans="1:2" ht="20.100000000000001" customHeight="1"/>
    <row r="97" ht="20.100000000000001" customHeight="1"/>
    <row r="98" ht="20.100000000000001" customHeight="1"/>
    <row r="99" ht="20.100000000000001" customHeight="1"/>
    <row r="100" ht="20.100000000000001" customHeight="1"/>
    <row r="101" ht="20.100000000000001" customHeight="1"/>
  </sheetData>
  <mergeCells count="4">
    <mergeCell ref="A3:B3"/>
    <mergeCell ref="A2:D2"/>
    <mergeCell ref="A1:D1"/>
    <mergeCell ref="A41:D41"/>
  </mergeCells>
  <phoneticPr fontId="1" type="noConversion"/>
  <printOptions horizontalCentered="1"/>
  <pageMargins left="0.23622047244094491" right="0.23622047244094491" top="0.51181102362204722" bottom="0.47244094488188981" header="0.31496062992125984" footer="0.19685039370078741"/>
  <pageSetup paperSize="9" scale="83" orientation="portrait" blackAndWhite="1" errors="blank"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sheetPr codeName="Sheet17"/>
  <dimension ref="A1:D17"/>
  <sheetViews>
    <sheetView workbookViewId="0">
      <selection activeCell="O28" sqref="O28"/>
    </sheetView>
  </sheetViews>
  <sheetFormatPr defaultColWidth="9" defaultRowHeight="13.5"/>
  <cols>
    <col min="1" max="1" width="53.375" style="46" customWidth="1"/>
    <col min="2" max="2" width="28.125" style="46" customWidth="1"/>
    <col min="3" max="16384" width="9" style="46"/>
  </cols>
  <sheetData>
    <row r="1" spans="1:4" ht="18.75">
      <c r="A1" s="166" t="s">
        <v>329</v>
      </c>
      <c r="B1" s="166"/>
    </row>
    <row r="2" spans="1:4" ht="25.5" customHeight="1">
      <c r="A2" s="444" t="s">
        <v>1327</v>
      </c>
      <c r="B2" s="444"/>
    </row>
    <row r="3" spans="1:4" ht="20.25" customHeight="1">
      <c r="A3" s="451" t="s">
        <v>907</v>
      </c>
      <c r="B3" s="451"/>
    </row>
    <row r="4" spans="1:4" ht="20.100000000000001" customHeight="1">
      <c r="A4" s="47"/>
      <c r="B4" s="77" t="s">
        <v>908</v>
      </c>
    </row>
    <row r="5" spans="1:4" ht="12" customHeight="1">
      <c r="A5" s="482" t="s">
        <v>909</v>
      </c>
      <c r="B5" s="483" t="s">
        <v>910</v>
      </c>
    </row>
    <row r="6" spans="1:4" ht="12" customHeight="1">
      <c r="A6" s="482"/>
      <c r="B6" s="483"/>
    </row>
    <row r="7" spans="1:4" s="48" customFormat="1" ht="20.100000000000001" customHeight="1">
      <c r="A7" s="20" t="s">
        <v>1224</v>
      </c>
      <c r="B7" s="235">
        <f>SUM(B8:B16)</f>
        <v>0</v>
      </c>
    </row>
    <row r="8" spans="1:4" s="48" customFormat="1" ht="22.5" customHeight="1">
      <c r="A8" s="240"/>
      <c r="B8" s="236"/>
    </row>
    <row r="9" spans="1:4" s="48" customFormat="1" ht="22.5" customHeight="1">
      <c r="A9" s="240"/>
      <c r="B9" s="236"/>
    </row>
    <row r="10" spans="1:4" ht="22.5" customHeight="1">
      <c r="A10" s="240"/>
      <c r="B10" s="236"/>
    </row>
    <row r="11" spans="1:4" ht="22.5" customHeight="1">
      <c r="A11" s="240"/>
      <c r="B11" s="236"/>
      <c r="D11" s="237"/>
    </row>
    <row r="12" spans="1:4" ht="22.5" customHeight="1">
      <c r="A12" s="240"/>
      <c r="B12" s="236"/>
    </row>
    <row r="13" spans="1:4" ht="22.5" customHeight="1">
      <c r="A13" s="240"/>
      <c r="B13" s="236"/>
    </row>
    <row r="14" spans="1:4" ht="22.5" customHeight="1">
      <c r="A14" s="240"/>
      <c r="B14" s="236"/>
    </row>
    <row r="15" spans="1:4" ht="22.5" customHeight="1">
      <c r="A15" s="240"/>
      <c r="B15" s="236"/>
    </row>
    <row r="16" spans="1:4" ht="22.5" customHeight="1">
      <c r="A16" s="240"/>
      <c r="B16" s="236"/>
    </row>
    <row r="17" spans="1:2" ht="36.75" customHeight="1">
      <c r="A17" s="481" t="s">
        <v>1225</v>
      </c>
      <c r="B17" s="481"/>
    </row>
  </sheetData>
  <mergeCells count="5">
    <mergeCell ref="A17:B17"/>
    <mergeCell ref="A2:B2"/>
    <mergeCell ref="A3:B3"/>
    <mergeCell ref="A5:A6"/>
    <mergeCell ref="B5:B6"/>
  </mergeCells>
  <phoneticPr fontId="1" type="noConversion"/>
  <printOptions horizontalCentered="1"/>
  <pageMargins left="0.23622047244094491" right="0.23622047244094491" top="0.47" bottom="0" header="0.11811023622047245" footer="3.937007874015748E-2"/>
  <pageSetup paperSize="9" scale="85" fitToWidth="0" fitToHeight="0" orientation="portrait" blackAndWhite="1" errors="blank"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codeName="Sheet2">
    <pageSetUpPr autoPageBreaks="0"/>
  </sheetPr>
  <dimension ref="A1:I36"/>
  <sheetViews>
    <sheetView showZeros="0" topLeftCell="A10" workbookViewId="0">
      <selection activeCell="H13" sqref="H13"/>
    </sheetView>
  </sheetViews>
  <sheetFormatPr defaultRowHeight="20.45" customHeight="1"/>
  <cols>
    <col min="1" max="1" width="38.375" style="55" customWidth="1"/>
    <col min="2" max="2" width="21.25" style="248" customWidth="1"/>
    <col min="3" max="3" width="21.25" style="492" customWidth="1"/>
    <col min="4" max="4" width="21.25" style="417" hidden="1" customWidth="1"/>
    <col min="5" max="5" width="15.625" style="55" hidden="1" customWidth="1"/>
    <col min="6" max="6" width="14" style="55" hidden="1" customWidth="1"/>
    <col min="7" max="16384" width="9" style="55"/>
  </cols>
  <sheetData>
    <row r="1" spans="1:9" s="4" customFormat="1" ht="27.75" customHeight="1">
      <c r="A1" s="58" t="s">
        <v>206</v>
      </c>
      <c r="B1" s="241"/>
      <c r="C1" s="487"/>
      <c r="D1" s="410"/>
      <c r="E1" s="22"/>
      <c r="F1" s="22"/>
      <c r="G1" s="22"/>
      <c r="H1" s="22"/>
      <c r="I1" s="22"/>
    </row>
    <row r="2" spans="1:9" s="56" customFormat="1" ht="24.75">
      <c r="A2" s="437" t="s">
        <v>1313</v>
      </c>
      <c r="B2" s="437"/>
      <c r="C2" s="437"/>
      <c r="D2" s="411"/>
    </row>
    <row r="3" spans="1:9" s="56" customFormat="1" ht="20.45" customHeight="1">
      <c r="A3" s="55"/>
      <c r="B3" s="246"/>
      <c r="C3" s="488" t="s">
        <v>195</v>
      </c>
      <c r="D3" s="412"/>
    </row>
    <row r="4" spans="1:9" s="56" customFormat="1" ht="23.25" customHeight="1">
      <c r="A4" s="62" t="s">
        <v>305</v>
      </c>
      <c r="B4" s="247" t="s">
        <v>197</v>
      </c>
      <c r="C4" s="489" t="s">
        <v>198</v>
      </c>
      <c r="D4" s="413"/>
    </row>
    <row r="5" spans="1:9" s="56" customFormat="1" ht="23.25" customHeight="1">
      <c r="A5" s="60" t="s">
        <v>207</v>
      </c>
      <c r="B5" s="244">
        <f>SUM(B6:B29)</f>
        <v>4813.0879929999992</v>
      </c>
      <c r="C5" s="490">
        <f>(B5-D5)/D5</f>
        <v>0.40803512838610878</v>
      </c>
      <c r="D5" s="244">
        <f>SUM(D6:D29)</f>
        <v>3418.3010750000003</v>
      </c>
      <c r="E5" s="244">
        <f>SUM(E6:E29)</f>
        <v>34183010.75</v>
      </c>
    </row>
    <row r="6" spans="1:9" s="56" customFormat="1" ht="23.25" customHeight="1">
      <c r="A6" s="59" t="s">
        <v>80</v>
      </c>
      <c r="B6" s="212">
        <f>F6/10000</f>
        <v>850.93532400000004</v>
      </c>
      <c r="C6" s="490">
        <f>(B6-D6)/D6</f>
        <v>0.33569865296168139</v>
      </c>
      <c r="D6" s="414">
        <f>E6/10000</f>
        <v>637.07133499999998</v>
      </c>
      <c r="E6" s="212">
        <v>6370713.3499999996</v>
      </c>
      <c r="F6" s="212">
        <v>8509353.2400000002</v>
      </c>
    </row>
    <row r="7" spans="1:9" s="56" customFormat="1" ht="23.25" customHeight="1">
      <c r="A7" s="59" t="s">
        <v>81</v>
      </c>
      <c r="B7" s="212">
        <f t="shared" ref="B7:B29" si="0">F7/10000</f>
        <v>0</v>
      </c>
      <c r="C7" s="490"/>
      <c r="D7" s="414">
        <f t="shared" ref="D7:D24" si="1">E7/10000</f>
        <v>0</v>
      </c>
      <c r="E7" s="212">
        <v>0</v>
      </c>
      <c r="F7" s="212"/>
    </row>
    <row r="8" spans="1:9" s="56" customFormat="1" ht="23.25" customHeight="1">
      <c r="A8" s="59" t="s">
        <v>82</v>
      </c>
      <c r="B8" s="212">
        <f t="shared" si="0"/>
        <v>2.55206</v>
      </c>
      <c r="C8" s="490">
        <f t="shared" ref="C8:C24" si="2">(B8-D8)/D8</f>
        <v>0.48747450020399835</v>
      </c>
      <c r="D8" s="414">
        <f t="shared" si="1"/>
        <v>1.7157</v>
      </c>
      <c r="E8" s="212">
        <v>17157</v>
      </c>
      <c r="F8" s="212">
        <v>25520.6</v>
      </c>
    </row>
    <row r="9" spans="1:9" s="56" customFormat="1" ht="23.25" customHeight="1">
      <c r="A9" s="59" t="s">
        <v>83</v>
      </c>
      <c r="B9" s="212">
        <f t="shared" si="0"/>
        <v>140.53379699999999</v>
      </c>
      <c r="C9" s="490">
        <f t="shared" si="2"/>
        <v>-0.1827021849322667</v>
      </c>
      <c r="D9" s="414">
        <f t="shared" si="1"/>
        <v>171.94931200000002</v>
      </c>
      <c r="E9" s="212">
        <v>1719493.12</v>
      </c>
      <c r="F9" s="212">
        <v>1405337.97</v>
      </c>
    </row>
    <row r="10" spans="1:9" s="56" customFormat="1" ht="23.25" customHeight="1">
      <c r="A10" s="59" t="s">
        <v>84</v>
      </c>
      <c r="B10" s="212">
        <f t="shared" si="0"/>
        <v>0</v>
      </c>
      <c r="C10" s="490"/>
      <c r="D10" s="414">
        <f t="shared" si="1"/>
        <v>0</v>
      </c>
      <c r="E10" s="212">
        <v>0</v>
      </c>
      <c r="F10" s="212"/>
    </row>
    <row r="11" spans="1:9" s="56" customFormat="1" ht="23.25" customHeight="1">
      <c r="A11" s="59" t="s">
        <v>56</v>
      </c>
      <c r="B11" s="212">
        <f t="shared" si="0"/>
        <v>1270.551181</v>
      </c>
      <c r="C11" s="490">
        <f t="shared" si="2"/>
        <v>5.7323805015096614</v>
      </c>
      <c r="D11" s="414">
        <f t="shared" si="1"/>
        <v>188.72242600000001</v>
      </c>
      <c r="E11" s="212">
        <v>1887224.26</v>
      </c>
      <c r="F11" s="212">
        <v>12705511.810000001</v>
      </c>
    </row>
    <row r="12" spans="1:9" s="56" customFormat="1" ht="23.25" customHeight="1">
      <c r="A12" s="59" t="s">
        <v>306</v>
      </c>
      <c r="B12" s="212">
        <f t="shared" si="0"/>
        <v>82.872100000000003</v>
      </c>
      <c r="C12" s="490">
        <f t="shared" si="2"/>
        <v>0.45303652303325398</v>
      </c>
      <c r="D12" s="414">
        <f t="shared" si="1"/>
        <v>57.033735</v>
      </c>
      <c r="E12" s="212">
        <v>570337.35</v>
      </c>
      <c r="F12" s="212">
        <v>828721</v>
      </c>
    </row>
    <row r="13" spans="1:9" s="56" customFormat="1" ht="23.25" customHeight="1">
      <c r="A13" s="59" t="s">
        <v>85</v>
      </c>
      <c r="B13" s="212">
        <f t="shared" si="0"/>
        <v>1564.4765070000001</v>
      </c>
      <c r="C13" s="490">
        <f t="shared" si="2"/>
        <v>-9.8340216864243254E-2</v>
      </c>
      <c r="D13" s="414">
        <f t="shared" si="1"/>
        <v>1735.1073390000001</v>
      </c>
      <c r="E13" s="212">
        <v>17351073.390000001</v>
      </c>
      <c r="F13" s="212">
        <v>15644765.07</v>
      </c>
    </row>
    <row r="14" spans="1:9" s="56" customFormat="1" ht="23.25" customHeight="1">
      <c r="A14" s="59" t="s">
        <v>309</v>
      </c>
      <c r="B14" s="212">
        <f t="shared" si="0"/>
        <v>64.52522900000001</v>
      </c>
      <c r="C14" s="490">
        <f t="shared" si="2"/>
        <v>7.8059825333041288E-2</v>
      </c>
      <c r="D14" s="414">
        <f t="shared" si="1"/>
        <v>59.853106000000004</v>
      </c>
      <c r="E14" s="212">
        <v>598531.06000000006</v>
      </c>
      <c r="F14" s="212">
        <v>645252.29</v>
      </c>
    </row>
    <row r="15" spans="1:9" s="56" customFormat="1" ht="23.25" customHeight="1">
      <c r="A15" s="59" t="s">
        <v>87</v>
      </c>
      <c r="B15" s="212">
        <f t="shared" si="0"/>
        <v>93.918134999999992</v>
      </c>
      <c r="C15" s="490">
        <f t="shared" si="2"/>
        <v>0.42882146207911337</v>
      </c>
      <c r="D15" s="414">
        <f t="shared" si="1"/>
        <v>65.731189999999998</v>
      </c>
      <c r="E15" s="212">
        <v>657311.9</v>
      </c>
      <c r="F15" s="212">
        <v>939181.35</v>
      </c>
    </row>
    <row r="16" spans="1:9" s="56" customFormat="1" ht="23.25" customHeight="1">
      <c r="A16" s="59" t="s">
        <v>88</v>
      </c>
      <c r="B16" s="212">
        <f t="shared" si="0"/>
        <v>665.60155999999995</v>
      </c>
      <c r="C16" s="490">
        <f t="shared" si="2"/>
        <v>0.47040575009303992</v>
      </c>
      <c r="D16" s="414">
        <f t="shared" si="1"/>
        <v>452.665232</v>
      </c>
      <c r="E16" s="212">
        <v>4526652.32</v>
      </c>
      <c r="F16" s="212">
        <v>6656015.5999999996</v>
      </c>
    </row>
    <row r="17" spans="1:6" s="56" customFormat="1" ht="23.25" customHeight="1">
      <c r="A17" s="59" t="s">
        <v>89</v>
      </c>
      <c r="B17" s="212">
        <f t="shared" si="0"/>
        <v>0</v>
      </c>
      <c r="C17" s="490"/>
      <c r="D17" s="414">
        <f t="shared" si="1"/>
        <v>0</v>
      </c>
      <c r="E17" s="212"/>
      <c r="F17" s="212"/>
    </row>
    <row r="18" spans="1:6" s="56" customFormat="1" ht="23.25" customHeight="1">
      <c r="A18" s="59" t="s">
        <v>90</v>
      </c>
      <c r="B18" s="212">
        <f t="shared" si="0"/>
        <v>0</v>
      </c>
      <c r="C18" s="490"/>
      <c r="D18" s="414">
        <f t="shared" si="1"/>
        <v>0</v>
      </c>
      <c r="E18" s="212">
        <v>0</v>
      </c>
      <c r="F18" s="212"/>
    </row>
    <row r="19" spans="1:6" s="56" customFormat="1" ht="23.25" customHeight="1">
      <c r="A19" s="59" t="s">
        <v>307</v>
      </c>
      <c r="B19" s="212">
        <f t="shared" si="0"/>
        <v>0.96</v>
      </c>
      <c r="C19" s="490">
        <f t="shared" si="2"/>
        <v>-0.86721991701244816</v>
      </c>
      <c r="D19" s="414">
        <f t="shared" si="1"/>
        <v>7.23</v>
      </c>
      <c r="E19" s="212">
        <v>72300</v>
      </c>
      <c r="F19" s="212">
        <v>9600</v>
      </c>
    </row>
    <row r="20" spans="1:6" s="56" customFormat="1" ht="23.25" customHeight="1">
      <c r="A20" s="59" t="s">
        <v>91</v>
      </c>
      <c r="B20" s="212">
        <f t="shared" si="0"/>
        <v>0</v>
      </c>
      <c r="C20" s="490"/>
      <c r="D20" s="414">
        <f t="shared" si="1"/>
        <v>0</v>
      </c>
      <c r="E20" s="212">
        <v>0</v>
      </c>
      <c r="F20" s="212"/>
    </row>
    <row r="21" spans="1:6" s="56" customFormat="1" ht="23.25" customHeight="1">
      <c r="A21" s="59" t="s">
        <v>57</v>
      </c>
      <c r="B21" s="212">
        <f t="shared" si="0"/>
        <v>0</v>
      </c>
      <c r="C21" s="490"/>
      <c r="D21" s="414">
        <f t="shared" si="1"/>
        <v>0</v>
      </c>
      <c r="E21" s="212">
        <v>0</v>
      </c>
      <c r="F21" s="212"/>
    </row>
    <row r="22" spans="1:6" s="56" customFormat="1" ht="23.25" customHeight="1">
      <c r="A22" s="59" t="s">
        <v>92</v>
      </c>
      <c r="B22" s="212">
        <f t="shared" si="0"/>
        <v>0</v>
      </c>
      <c r="C22" s="490"/>
      <c r="D22" s="414">
        <f t="shared" si="1"/>
        <v>0</v>
      </c>
      <c r="E22" s="212">
        <v>0</v>
      </c>
      <c r="F22" s="212"/>
    </row>
    <row r="23" spans="1:6" s="57" customFormat="1" ht="23.25" customHeight="1">
      <c r="A23" s="59" t="s">
        <v>310</v>
      </c>
      <c r="B23" s="212">
        <f t="shared" si="0"/>
        <v>0</v>
      </c>
      <c r="C23" s="490"/>
      <c r="D23" s="414">
        <f t="shared" si="1"/>
        <v>0</v>
      </c>
      <c r="E23" s="212">
        <v>0</v>
      </c>
      <c r="F23" s="212"/>
    </row>
    <row r="24" spans="1:6" s="57" customFormat="1" ht="23.25" customHeight="1">
      <c r="A24" s="59" t="s">
        <v>94</v>
      </c>
      <c r="B24" s="212">
        <f t="shared" si="0"/>
        <v>73.912099999999995</v>
      </c>
      <c r="C24" s="490">
        <f t="shared" si="2"/>
        <v>0.79303861800944642</v>
      </c>
      <c r="D24" s="414">
        <f t="shared" si="1"/>
        <v>41.221699999999998</v>
      </c>
      <c r="E24" s="212">
        <v>412217</v>
      </c>
      <c r="F24" s="212">
        <v>739121</v>
      </c>
    </row>
    <row r="25" spans="1:6" s="57" customFormat="1" ht="23.25" customHeight="1">
      <c r="A25" s="59" t="s">
        <v>95</v>
      </c>
      <c r="B25" s="212">
        <f t="shared" si="0"/>
        <v>0</v>
      </c>
      <c r="C25" s="490"/>
      <c r="D25" s="415"/>
      <c r="F25" s="212"/>
    </row>
    <row r="26" spans="1:6" s="57" customFormat="1" ht="23.25" customHeight="1">
      <c r="A26" s="291" t="s">
        <v>1190</v>
      </c>
      <c r="B26" s="212">
        <f t="shared" si="0"/>
        <v>2.25</v>
      </c>
      <c r="C26" s="490"/>
      <c r="D26" s="415"/>
      <c r="F26" s="292">
        <v>22500</v>
      </c>
    </row>
    <row r="27" spans="1:6" s="57" customFormat="1" ht="23.25" customHeight="1">
      <c r="A27" s="59" t="s">
        <v>97</v>
      </c>
      <c r="B27" s="212">
        <f t="shared" si="0"/>
        <v>0</v>
      </c>
      <c r="C27" s="490"/>
      <c r="D27" s="415"/>
      <c r="F27" s="212"/>
    </row>
    <row r="28" spans="1:6" s="81" customFormat="1" ht="23.25" customHeight="1">
      <c r="A28" s="59" t="s">
        <v>98</v>
      </c>
      <c r="B28" s="212">
        <f t="shared" si="0"/>
        <v>0</v>
      </c>
      <c r="C28" s="490"/>
      <c r="D28" s="415"/>
      <c r="F28" s="212"/>
    </row>
    <row r="29" spans="1:6" s="81" customFormat="1" ht="23.25" customHeight="1">
      <c r="A29" s="59" t="s">
        <v>308</v>
      </c>
      <c r="B29" s="212">
        <f t="shared" si="0"/>
        <v>0</v>
      </c>
      <c r="C29" s="490"/>
      <c r="D29" s="415"/>
      <c r="F29" s="212"/>
    </row>
    <row r="30" spans="1:6" s="81" customFormat="1" ht="23.25" customHeight="1">
      <c r="A30" s="61" t="s">
        <v>208</v>
      </c>
      <c r="B30" s="244"/>
      <c r="C30" s="491"/>
      <c r="D30" s="416"/>
    </row>
    <row r="31" spans="1:6" s="57" customFormat="1" ht="23.25" customHeight="1">
      <c r="A31" s="61" t="s">
        <v>209</v>
      </c>
      <c r="B31" s="244"/>
      <c r="C31" s="491"/>
      <c r="D31" s="416"/>
    </row>
    <row r="32" spans="1:6" s="57" customFormat="1" ht="24.6" customHeight="1">
      <c r="A32" s="55"/>
      <c r="B32" s="248"/>
      <c r="C32" s="492"/>
      <c r="D32" s="417"/>
    </row>
    <row r="33" spans="1:4" s="57" customFormat="1" ht="24.6" customHeight="1">
      <c r="A33" s="55"/>
      <c r="B33" s="248"/>
      <c r="C33" s="493"/>
      <c r="D33" s="418"/>
    </row>
    <row r="34" spans="1:4" s="57" customFormat="1" ht="20.45" customHeight="1">
      <c r="A34" s="55"/>
      <c r="B34" s="248"/>
      <c r="C34" s="492"/>
      <c r="D34" s="417"/>
    </row>
    <row r="35" spans="1:4" s="57" customFormat="1" ht="20.45" customHeight="1">
      <c r="A35" s="55"/>
      <c r="B35" s="248"/>
      <c r="C35" s="492"/>
      <c r="D35" s="417"/>
    </row>
    <row r="36" spans="1:4" s="57" customFormat="1" ht="20.45" customHeight="1">
      <c r="A36" s="55"/>
      <c r="B36" s="248"/>
      <c r="C36" s="492"/>
      <c r="D36" s="417"/>
    </row>
  </sheetData>
  <mergeCells count="1">
    <mergeCell ref="A2:C2"/>
  </mergeCells>
  <phoneticPr fontId="1" type="noConversion"/>
  <printOptions horizontalCentered="1"/>
  <pageMargins left="0.23622047244094491" right="0.23622047244094491" top="0.51181102362204722" bottom="0.31496062992125984" header="0.31496062992125984" footer="0.31496062992125984"/>
  <pageSetup paperSize="9" orientation="portrait" blackAndWhite="1" errors="blank" r:id="rId1"/>
  <headerFooter alignWithMargins="0">
    <oddFooter>&amp;C&amp;P</oddFooter>
  </headerFooter>
</worksheet>
</file>

<file path=xl/worksheets/sheet20.xml><?xml version="1.0" encoding="utf-8"?>
<worksheet xmlns="http://schemas.openxmlformats.org/spreadsheetml/2006/main" xmlns:r="http://schemas.openxmlformats.org/officeDocument/2006/relationships">
  <sheetPr codeName="Sheet18">
    <pageSetUpPr fitToPage="1"/>
  </sheetPr>
  <dimension ref="A1:B90"/>
  <sheetViews>
    <sheetView showZeros="0" workbookViewId="0">
      <selection activeCell="A2" sqref="A2:B2"/>
    </sheetView>
  </sheetViews>
  <sheetFormatPr defaultColWidth="10" defaultRowHeight="13.5"/>
  <cols>
    <col min="1" max="1" width="52.375" style="49" customWidth="1"/>
    <col min="2" max="2" width="22.125" style="49" customWidth="1"/>
    <col min="3" max="16384" width="10" style="49"/>
  </cols>
  <sheetData>
    <row r="1" spans="1:2" ht="18.75">
      <c r="A1" s="441" t="s">
        <v>278</v>
      </c>
      <c r="B1" s="441"/>
    </row>
    <row r="2" spans="1:2" ht="24">
      <c r="A2" s="444" t="s">
        <v>1327</v>
      </c>
      <c r="B2" s="444"/>
    </row>
    <row r="3" spans="1:2">
      <c r="A3" s="451" t="s">
        <v>193</v>
      </c>
      <c r="B3" s="451"/>
    </row>
    <row r="4" spans="1:2" ht="20.25" customHeight="1">
      <c r="A4" s="47"/>
      <c r="B4" s="77" t="s">
        <v>19</v>
      </c>
    </row>
    <row r="5" spans="1:2" ht="24" customHeight="1">
      <c r="A5" s="167" t="s">
        <v>1</v>
      </c>
      <c r="B5" s="168" t="s">
        <v>187</v>
      </c>
    </row>
    <row r="6" spans="1:2" ht="24" customHeight="1">
      <c r="A6" s="50" t="s">
        <v>1224</v>
      </c>
      <c r="B6" s="238"/>
    </row>
    <row r="7" spans="1:2" s="75" customFormat="1" ht="20.100000000000001" customHeight="1">
      <c r="A7" s="74"/>
      <c r="B7" s="239"/>
    </row>
    <row r="8" spans="1:2" s="75" customFormat="1" ht="20.100000000000001" customHeight="1">
      <c r="A8" s="74"/>
      <c r="B8" s="239"/>
    </row>
    <row r="9" spans="1:2" s="75" customFormat="1" ht="20.100000000000001" customHeight="1">
      <c r="A9" s="74"/>
      <c r="B9" s="239"/>
    </row>
    <row r="10" spans="1:2" s="75" customFormat="1" ht="20.100000000000001" customHeight="1">
      <c r="A10" s="74"/>
      <c r="B10" s="239"/>
    </row>
    <row r="11" spans="1:2" s="75" customFormat="1" ht="20.100000000000001" customHeight="1">
      <c r="A11" s="74"/>
      <c r="B11" s="239"/>
    </row>
    <row r="12" spans="1:2" s="75" customFormat="1" ht="20.100000000000001" customHeight="1">
      <c r="A12" s="74"/>
      <c r="B12" s="239"/>
    </row>
    <row r="13" spans="1:2" s="75" customFormat="1" ht="20.100000000000001" customHeight="1">
      <c r="A13" s="74"/>
      <c r="B13" s="239"/>
    </row>
    <row r="14" spans="1:2" s="75" customFormat="1" ht="20.100000000000001" customHeight="1">
      <c r="A14" s="74"/>
      <c r="B14" s="239"/>
    </row>
    <row r="15" spans="1:2" s="75" customFormat="1" ht="20.100000000000001" customHeight="1">
      <c r="A15" s="74"/>
      <c r="B15" s="239"/>
    </row>
    <row r="16" spans="1:2" s="75" customFormat="1" ht="20.100000000000001" customHeight="1">
      <c r="A16" s="74"/>
      <c r="B16" s="239"/>
    </row>
    <row r="17" spans="1:2" ht="20.100000000000001" customHeight="1">
      <c r="A17" s="484"/>
      <c r="B17" s="484"/>
    </row>
    <row r="18" spans="1:2" ht="20.100000000000001" customHeight="1"/>
    <row r="19" spans="1:2" ht="20.100000000000001" customHeight="1"/>
    <row r="20" spans="1:2" ht="20.100000000000001" customHeight="1"/>
    <row r="21" spans="1:2" ht="20.100000000000001" customHeight="1"/>
    <row r="22" spans="1:2" ht="20.100000000000001" customHeight="1"/>
    <row r="23" spans="1:2" ht="20.100000000000001" customHeight="1"/>
    <row r="24" spans="1:2" ht="20.100000000000001" customHeight="1"/>
    <row r="25" spans="1:2" ht="20.100000000000001" customHeight="1"/>
    <row r="26" spans="1:2" ht="20.100000000000001" customHeight="1"/>
    <row r="27" spans="1:2" ht="20.100000000000001" customHeight="1"/>
    <row r="28" spans="1:2" ht="20.100000000000001" customHeight="1"/>
    <row r="29" spans="1:2" ht="20.100000000000001" customHeight="1"/>
    <row r="30" spans="1:2" ht="20.100000000000001" customHeight="1"/>
    <row r="31" spans="1:2" ht="20.100000000000001" customHeight="1"/>
    <row r="32" spans="1: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51.75" customHeight="1"/>
    <row r="79" ht="21.6" customHeight="1"/>
    <row r="80" ht="21.6" customHeight="1"/>
    <row r="81" ht="21.6" customHeight="1"/>
    <row r="82" ht="21.6" customHeight="1"/>
    <row r="84" ht="20.100000000000001" customHeight="1"/>
    <row r="85" ht="20.100000000000001" customHeight="1"/>
    <row r="86" ht="51.75" customHeight="1"/>
    <row r="87" ht="21.6" customHeight="1"/>
    <row r="88" ht="21.6" customHeight="1"/>
    <row r="89" ht="21.6" customHeight="1"/>
    <row r="90" ht="21.6" customHeight="1"/>
  </sheetData>
  <mergeCells count="4">
    <mergeCell ref="A1:B1"/>
    <mergeCell ref="A2:B2"/>
    <mergeCell ref="A3:B3"/>
    <mergeCell ref="A17:B17"/>
  </mergeCells>
  <phoneticPr fontId="1" type="noConversion"/>
  <printOptions horizontalCentered="1"/>
  <pageMargins left="0.23622047244094491" right="0.23622047244094491" top="0.51181102362204722" bottom="0.47244094488188981" header="0.31496062992125984" footer="0.19685039370078741"/>
  <pageSetup paperSize="9" orientation="portrait" blackAndWhite="1" errors="blank"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sheetPr codeName="Sheet19"/>
  <dimension ref="A1:E23"/>
  <sheetViews>
    <sheetView showZeros="0" workbookViewId="0">
      <selection activeCell="A2" sqref="A2:D2"/>
    </sheetView>
  </sheetViews>
  <sheetFormatPr defaultColWidth="9" defaultRowHeight="20.100000000000001" customHeight="1"/>
  <cols>
    <col min="1" max="1" width="37.875" style="8" customWidth="1"/>
    <col min="2" max="2" width="12.75" style="169" customWidth="1"/>
    <col min="3" max="3" width="32.5" style="10" customWidth="1"/>
    <col min="4" max="4" width="13.5" style="197" customWidth="1"/>
    <col min="5" max="5" width="13" style="11" customWidth="1"/>
    <col min="6" max="16384" width="9" style="11"/>
  </cols>
  <sheetData>
    <row r="1" spans="1:5" ht="20.100000000000001" customHeight="1">
      <c r="A1" s="441" t="s">
        <v>1249</v>
      </c>
      <c r="B1" s="441"/>
      <c r="C1" s="441"/>
      <c r="D1" s="441"/>
    </row>
    <row r="2" spans="1:5" ht="29.25" customHeight="1">
      <c r="A2" s="444" t="s">
        <v>1328</v>
      </c>
      <c r="B2" s="444"/>
      <c r="C2" s="444"/>
      <c r="D2" s="444"/>
    </row>
    <row r="3" spans="1:5" ht="20.100000000000001" customHeight="1">
      <c r="A3" s="453"/>
      <c r="B3" s="453"/>
      <c r="C3" s="453"/>
      <c r="D3" s="196" t="s">
        <v>19</v>
      </c>
    </row>
    <row r="4" spans="1:5" ht="24" customHeight="1">
      <c r="A4" s="12" t="s">
        <v>27</v>
      </c>
      <c r="B4" s="171" t="s">
        <v>22</v>
      </c>
      <c r="C4" s="12" t="s">
        <v>23</v>
      </c>
      <c r="D4" s="171" t="s">
        <v>34</v>
      </c>
    </row>
    <row r="5" spans="1:5" ht="24" customHeight="1">
      <c r="A5" s="99" t="s">
        <v>24</v>
      </c>
      <c r="B5" s="162">
        <f>B6+B18</f>
        <v>21.024799999999999</v>
      </c>
      <c r="C5" s="99" t="s">
        <v>24</v>
      </c>
      <c r="D5" s="162">
        <f>D6+D18</f>
        <v>21.024799999999999</v>
      </c>
      <c r="E5" s="9"/>
    </row>
    <row r="6" spans="1:5" ht="24" customHeight="1">
      <c r="A6" s="138" t="s">
        <v>25</v>
      </c>
      <c r="B6" s="162">
        <f>SUM(B7:B17)</f>
        <v>0</v>
      </c>
      <c r="C6" s="139" t="s">
        <v>26</v>
      </c>
      <c r="D6" s="238">
        <f>SUM(D7:D15)</f>
        <v>21.024799999999999</v>
      </c>
      <c r="E6" s="9"/>
    </row>
    <row r="7" spans="1:5" ht="20.100000000000001" customHeight="1">
      <c r="A7" s="98" t="s">
        <v>177</v>
      </c>
      <c r="B7" s="157"/>
      <c r="C7" s="98" t="s">
        <v>302</v>
      </c>
      <c r="D7" s="157">
        <v>20</v>
      </c>
    </row>
    <row r="8" spans="1:5" ht="20.100000000000001" customHeight="1">
      <c r="A8" s="98" t="s">
        <v>178</v>
      </c>
      <c r="B8" s="157"/>
      <c r="C8" s="98" t="s">
        <v>431</v>
      </c>
      <c r="D8" s="157"/>
    </row>
    <row r="9" spans="1:5" ht="20.100000000000001" customHeight="1">
      <c r="A9" s="98" t="s">
        <v>179</v>
      </c>
      <c r="B9" s="157"/>
      <c r="C9" s="98" t="s">
        <v>432</v>
      </c>
      <c r="D9" s="195"/>
    </row>
    <row r="10" spans="1:5" ht="20.100000000000001" customHeight="1">
      <c r="A10" s="98" t="s">
        <v>180</v>
      </c>
      <c r="B10" s="157"/>
      <c r="C10" s="98" t="s">
        <v>433</v>
      </c>
      <c r="D10" s="157"/>
    </row>
    <row r="11" spans="1:5" ht="20.100000000000001" customHeight="1">
      <c r="A11" s="98" t="s">
        <v>181</v>
      </c>
      <c r="B11" s="157"/>
      <c r="C11" s="98" t="s">
        <v>169</v>
      </c>
      <c r="D11" s="157">
        <f>10248/10000</f>
        <v>1.0247999999999999</v>
      </c>
    </row>
    <row r="12" spans="1:5" ht="20.100000000000001" customHeight="1">
      <c r="A12" s="98" t="s">
        <v>182</v>
      </c>
      <c r="B12" s="157"/>
      <c r="C12" s="98" t="s">
        <v>170</v>
      </c>
      <c r="D12" s="157"/>
    </row>
    <row r="13" spans="1:5" ht="20.100000000000001" customHeight="1">
      <c r="A13" s="98" t="s">
        <v>183</v>
      </c>
      <c r="B13" s="157"/>
      <c r="C13" s="98"/>
      <c r="D13" s="157"/>
    </row>
    <row r="14" spans="1:5" ht="20.100000000000001" customHeight="1">
      <c r="A14" s="98" t="s">
        <v>184</v>
      </c>
      <c r="B14" s="157"/>
      <c r="C14" s="98"/>
      <c r="D14" s="157"/>
    </row>
    <row r="15" spans="1:5" ht="20.100000000000001" customHeight="1">
      <c r="A15" s="98" t="s">
        <v>185</v>
      </c>
      <c r="B15" s="157"/>
      <c r="C15" s="98"/>
      <c r="D15" s="157"/>
    </row>
    <row r="16" spans="1:5" ht="20.100000000000001" customHeight="1">
      <c r="A16" s="140" t="s">
        <v>186</v>
      </c>
      <c r="B16" s="157"/>
      <c r="C16" s="98"/>
      <c r="D16" s="157"/>
    </row>
    <row r="17" spans="1:4" ht="20.100000000000001" customHeight="1">
      <c r="A17" s="98" t="s">
        <v>304</v>
      </c>
      <c r="B17" s="157"/>
      <c r="C17" s="141"/>
      <c r="D17" s="159"/>
    </row>
    <row r="18" spans="1:4" ht="20.100000000000001" customHeight="1">
      <c r="A18" s="138" t="s">
        <v>17</v>
      </c>
      <c r="B18" s="162">
        <f>SUM(B19:B20,B22)</f>
        <v>21.024799999999999</v>
      </c>
      <c r="C18" s="138" t="s">
        <v>18</v>
      </c>
      <c r="D18" s="162">
        <f>SUM(D19:D20,D22)</f>
        <v>0</v>
      </c>
    </row>
    <row r="19" spans="1:4" ht="20.100000000000001" customHeight="1">
      <c r="A19" s="98" t="s">
        <v>325</v>
      </c>
      <c r="B19" s="158"/>
      <c r="C19" s="98" t="s">
        <v>934</v>
      </c>
      <c r="D19" s="158"/>
    </row>
    <row r="20" spans="1:4" ht="20.100000000000001" customHeight="1">
      <c r="A20" s="96" t="s">
        <v>890</v>
      </c>
      <c r="B20" s="158">
        <f>SUM(B21)</f>
        <v>0</v>
      </c>
      <c r="C20" s="23" t="s">
        <v>935</v>
      </c>
      <c r="D20" s="193">
        <f>SUM(D21)</f>
        <v>0</v>
      </c>
    </row>
    <row r="21" spans="1:4" ht="20.100000000000001" customHeight="1">
      <c r="A21" s="70" t="s">
        <v>889</v>
      </c>
      <c r="B21" s="193"/>
      <c r="C21" s="70" t="s">
        <v>891</v>
      </c>
      <c r="D21" s="193"/>
    </row>
    <row r="22" spans="1:4" ht="20.100000000000001" customHeight="1">
      <c r="A22" s="70" t="s">
        <v>892</v>
      </c>
      <c r="B22" s="193">
        <f>210248/10000</f>
        <v>21.024799999999999</v>
      </c>
      <c r="C22" s="70" t="s">
        <v>936</v>
      </c>
      <c r="D22" s="193"/>
    </row>
    <row r="23" spans="1:4" ht="35.1" customHeight="1">
      <c r="A23" s="485" t="s">
        <v>237</v>
      </c>
      <c r="B23" s="485"/>
      <c r="C23" s="485"/>
      <c r="D23" s="485"/>
    </row>
  </sheetData>
  <mergeCells count="5">
    <mergeCell ref="A23:D23"/>
    <mergeCell ref="A2:D2"/>
    <mergeCell ref="A3:C3"/>
    <mergeCell ref="A1:B1"/>
    <mergeCell ref="C1:D1"/>
  </mergeCells>
  <phoneticPr fontId="3" type="noConversion"/>
  <printOptions horizontalCentered="1"/>
  <pageMargins left="0.23622047244094491" right="0.23622047244094491" top="0.51181102362204722" bottom="0.31496062992125984" header="0.31496062992125984" footer="0.31496062992125984"/>
  <pageSetup paperSize="9" orientation="portrait" blackAndWhite="1" errors="blank" r:id="rId1"/>
  <headerFooter alignWithMargins="0">
    <oddFooter>&amp;C&amp;P</oddFooter>
  </headerFooter>
</worksheet>
</file>

<file path=xl/worksheets/sheet22.xml><?xml version="1.0" encoding="utf-8"?>
<worksheet xmlns="http://schemas.openxmlformats.org/spreadsheetml/2006/main" xmlns:r="http://schemas.openxmlformats.org/officeDocument/2006/relationships">
  <sheetPr codeName="Sheet20"/>
  <dimension ref="A1:B47"/>
  <sheetViews>
    <sheetView workbookViewId="0">
      <selection activeCell="A25" sqref="A25"/>
    </sheetView>
  </sheetViews>
  <sheetFormatPr defaultColWidth="9" defaultRowHeight="20.100000000000001" customHeight="1"/>
  <cols>
    <col min="1" max="1" width="57" style="38" customWidth="1"/>
    <col min="2" max="2" width="21.375" style="197" customWidth="1"/>
    <col min="3" max="16384" width="9" style="11"/>
  </cols>
  <sheetData>
    <row r="1" spans="1:2" ht="20.100000000000001" customHeight="1">
      <c r="A1" s="441" t="s">
        <v>1250</v>
      </c>
      <c r="B1" s="441"/>
    </row>
    <row r="2" spans="1:2" ht="35.25" customHeight="1">
      <c r="A2" s="444" t="s">
        <v>1329</v>
      </c>
      <c r="B2" s="444"/>
    </row>
    <row r="3" spans="1:2" ht="20.100000000000001" customHeight="1">
      <c r="A3" s="40"/>
      <c r="B3" s="196" t="s">
        <v>1200</v>
      </c>
    </row>
    <row r="4" spans="1:2" ht="24" customHeight="1">
      <c r="A4" s="303" t="s">
        <v>1201</v>
      </c>
      <c r="B4" s="304" t="s">
        <v>1202</v>
      </c>
    </row>
    <row r="5" spans="1:2" ht="21.75" customHeight="1">
      <c r="A5" s="305" t="s">
        <v>1203</v>
      </c>
      <c r="B5" s="306">
        <f>SUM(B6,B9,B15,B25,B32,B43)</f>
        <v>21.024799999999999</v>
      </c>
    </row>
    <row r="6" spans="1:2" ht="20.100000000000001" customHeight="1">
      <c r="A6" s="307" t="s">
        <v>1204</v>
      </c>
      <c r="B6" s="308">
        <f>SUM(B7)</f>
        <v>0</v>
      </c>
    </row>
    <row r="7" spans="1:2" ht="20.100000000000001" customHeight="1">
      <c r="A7" s="307" t="s">
        <v>395</v>
      </c>
      <c r="B7" s="308">
        <f>SUM(B8)</f>
        <v>0</v>
      </c>
    </row>
    <row r="8" spans="1:2" ht="20.100000000000001" customHeight="1">
      <c r="A8" s="309" t="s">
        <v>396</v>
      </c>
      <c r="B8" s="310"/>
    </row>
    <row r="9" spans="1:2" ht="20.100000000000001" customHeight="1">
      <c r="A9" s="311" t="s">
        <v>1205</v>
      </c>
      <c r="B9" s="312">
        <f>SUM(B10,B13)</f>
        <v>0</v>
      </c>
    </row>
    <row r="10" spans="1:2" ht="20.100000000000001" customHeight="1">
      <c r="A10" s="311" t="s">
        <v>397</v>
      </c>
      <c r="B10" s="312">
        <f>SUM(B11:B12)</f>
        <v>0</v>
      </c>
    </row>
    <row r="11" spans="1:2" ht="20.100000000000001" customHeight="1">
      <c r="A11" s="313" t="s">
        <v>1206</v>
      </c>
      <c r="B11" s="314"/>
    </row>
    <row r="12" spans="1:2" ht="20.100000000000001" customHeight="1">
      <c r="A12" s="313" t="s">
        <v>398</v>
      </c>
      <c r="B12" s="314"/>
    </row>
    <row r="13" spans="1:2" ht="20.100000000000001" customHeight="1">
      <c r="A13" s="311" t="s">
        <v>1192</v>
      </c>
      <c r="B13" s="312">
        <f>SUM(B14)</f>
        <v>0</v>
      </c>
    </row>
    <row r="14" spans="1:2" ht="20.100000000000001" customHeight="1">
      <c r="A14" s="313" t="s">
        <v>398</v>
      </c>
      <c r="B14" s="314"/>
    </row>
    <row r="15" spans="1:2" ht="20.100000000000001" customHeight="1">
      <c r="A15" s="311" t="s">
        <v>46</v>
      </c>
      <c r="B15" s="312">
        <f>SUM(B16,B20,B22)</f>
        <v>0</v>
      </c>
    </row>
    <row r="16" spans="1:2" ht="20.100000000000001" customHeight="1">
      <c r="A16" s="311" t="s">
        <v>1207</v>
      </c>
      <c r="B16" s="312">
        <f>SUM(B17:B19)</f>
        <v>0</v>
      </c>
    </row>
    <row r="17" spans="1:2" ht="20.100000000000001" customHeight="1">
      <c r="A17" s="313" t="s">
        <v>402</v>
      </c>
      <c r="B17" s="314"/>
    </row>
    <row r="18" spans="1:2" ht="20.100000000000001" customHeight="1">
      <c r="A18" s="313" t="s">
        <v>928</v>
      </c>
      <c r="B18" s="314"/>
    </row>
    <row r="19" spans="1:2" ht="20.100000000000001" customHeight="1">
      <c r="A19" s="313" t="s">
        <v>404</v>
      </c>
      <c r="B19" s="314"/>
    </row>
    <row r="20" spans="1:2" ht="20.100000000000001" customHeight="1">
      <c r="A20" s="311" t="s">
        <v>1208</v>
      </c>
      <c r="B20" s="312">
        <f>SUM(B21)</f>
        <v>0</v>
      </c>
    </row>
    <row r="21" spans="1:2" ht="20.100000000000001" customHeight="1">
      <c r="A21" s="313" t="s">
        <v>402</v>
      </c>
      <c r="B21" s="314"/>
    </row>
    <row r="22" spans="1:2" ht="20.100000000000001" customHeight="1">
      <c r="A22" s="307" t="s">
        <v>906</v>
      </c>
      <c r="B22" s="312">
        <f>SUM(B23:B24)</f>
        <v>0</v>
      </c>
    </row>
    <row r="23" spans="1:2" ht="20.100000000000001" customHeight="1">
      <c r="A23" s="315" t="s">
        <v>1209</v>
      </c>
      <c r="B23" s="314"/>
    </row>
    <row r="24" spans="1:2" ht="20.100000000000001" customHeight="1">
      <c r="A24" s="313" t="s">
        <v>408</v>
      </c>
      <c r="B24" s="314"/>
    </row>
    <row r="25" spans="1:2" s="260" customFormat="1" ht="20.100000000000001" customHeight="1">
      <c r="A25" s="311" t="s">
        <v>47</v>
      </c>
      <c r="B25" s="312">
        <f>SUM(B26,B30)</f>
        <v>1.0247999999999999</v>
      </c>
    </row>
    <row r="26" spans="1:2" s="260" customFormat="1" ht="20.100000000000001" customHeight="1">
      <c r="A26" s="311" t="s">
        <v>411</v>
      </c>
      <c r="B26" s="312">
        <f>SUM(B27:B29)</f>
        <v>1.0247999999999999</v>
      </c>
    </row>
    <row r="27" spans="1:2" ht="20.100000000000001" customHeight="1">
      <c r="A27" s="313" t="s">
        <v>1210</v>
      </c>
      <c r="B27" s="314">
        <v>0.78480000000000005</v>
      </c>
    </row>
    <row r="28" spans="1:2" ht="23.25" customHeight="1">
      <c r="A28" s="313" t="s">
        <v>412</v>
      </c>
      <c r="B28" s="314"/>
    </row>
    <row r="29" spans="1:2" s="260" customFormat="1" ht="20.100000000000001" customHeight="1">
      <c r="A29" s="313" t="s">
        <v>413</v>
      </c>
      <c r="B29" s="314">
        <v>0.24</v>
      </c>
    </row>
    <row r="30" spans="1:2" ht="20.100000000000001" customHeight="1">
      <c r="A30" s="311" t="s">
        <v>929</v>
      </c>
      <c r="B30" s="312">
        <f>SUM(B31)</f>
        <v>0</v>
      </c>
    </row>
    <row r="31" spans="1:2" s="260" customFormat="1" ht="20.100000000000001" customHeight="1">
      <c r="A31" s="313" t="s">
        <v>1193</v>
      </c>
      <c r="B31" s="314"/>
    </row>
    <row r="32" spans="1:2" s="260" customFormat="1" ht="20.100000000000001" customHeight="1">
      <c r="A32" s="311" t="s">
        <v>925</v>
      </c>
      <c r="B32" s="312">
        <f>SUM(B33,B36)</f>
        <v>20</v>
      </c>
    </row>
    <row r="33" spans="1:2" ht="20.100000000000001" customHeight="1">
      <c r="A33" s="311" t="s">
        <v>1211</v>
      </c>
      <c r="B33" s="312">
        <f>SUM(B34:B35)</f>
        <v>0</v>
      </c>
    </row>
    <row r="34" spans="1:2" ht="20.100000000000001" customHeight="1">
      <c r="A34" s="313" t="s">
        <v>1194</v>
      </c>
      <c r="B34" s="314"/>
    </row>
    <row r="35" spans="1:2" s="260" customFormat="1" ht="20.100000000000001" customHeight="1">
      <c r="A35" s="313" t="s">
        <v>1195</v>
      </c>
      <c r="B35" s="314"/>
    </row>
    <row r="36" spans="1:2" ht="20.100000000000001" customHeight="1">
      <c r="A36" s="311" t="s">
        <v>930</v>
      </c>
      <c r="B36" s="312">
        <f>SUM(B37:B42)</f>
        <v>20</v>
      </c>
    </row>
    <row r="37" spans="1:2" ht="20.100000000000001" customHeight="1">
      <c r="A37" s="313" t="s">
        <v>421</v>
      </c>
      <c r="B37" s="314"/>
    </row>
    <row r="38" spans="1:2" ht="20.100000000000001" customHeight="1">
      <c r="A38" s="313" t="s">
        <v>422</v>
      </c>
      <c r="B38" s="314">
        <v>20</v>
      </c>
    </row>
    <row r="39" spans="1:2" ht="20.100000000000001" customHeight="1">
      <c r="A39" s="313" t="s">
        <v>423</v>
      </c>
      <c r="B39" s="314"/>
    </row>
    <row r="40" spans="1:2" ht="20.100000000000001" customHeight="1">
      <c r="A40" s="313" t="s">
        <v>424</v>
      </c>
      <c r="B40" s="314"/>
    </row>
    <row r="41" spans="1:2" ht="20.100000000000001" customHeight="1">
      <c r="A41" s="313" t="s">
        <v>1196</v>
      </c>
      <c r="B41" s="314"/>
    </row>
    <row r="42" spans="1:2" s="260" customFormat="1" ht="20.100000000000001" customHeight="1">
      <c r="A42" s="313" t="s">
        <v>425</v>
      </c>
      <c r="B42" s="314"/>
    </row>
    <row r="43" spans="1:2" s="260" customFormat="1" ht="20.100000000000001" customHeight="1">
      <c r="A43" s="316" t="s">
        <v>926</v>
      </c>
      <c r="B43" s="312">
        <f>SUM(B44)</f>
        <v>0</v>
      </c>
    </row>
    <row r="44" spans="1:2" ht="20.100000000000001" customHeight="1">
      <c r="A44" s="316" t="s">
        <v>1197</v>
      </c>
      <c r="B44" s="312">
        <f>SUM(B45)</f>
        <v>0</v>
      </c>
    </row>
    <row r="45" spans="1:2" ht="20.100000000000001" customHeight="1">
      <c r="A45" s="315" t="s">
        <v>1198</v>
      </c>
      <c r="B45" s="314"/>
    </row>
    <row r="46" spans="1:2" ht="42" customHeight="1">
      <c r="A46" s="485" t="s">
        <v>1199</v>
      </c>
      <c r="B46" s="485"/>
    </row>
    <row r="47" spans="1:2" ht="38.25" customHeight="1"/>
  </sheetData>
  <mergeCells count="3">
    <mergeCell ref="A2:B2"/>
    <mergeCell ref="A1:B1"/>
    <mergeCell ref="A46:B46"/>
  </mergeCells>
  <phoneticPr fontId="1" type="noConversion"/>
  <printOptions horizontalCentered="1"/>
  <pageMargins left="0.23622047244094491" right="0.23622047244094491" top="0.31496062992125984" bottom="0.31496062992125984" header="0.31496062992125984" footer="0.31496062992125984"/>
  <pageSetup paperSize="9" fitToWidth="0" fitToHeight="0" orientation="portrait" blackAndWhite="1" errors="blank" r:id="rId1"/>
  <headerFooter alignWithMargins="0">
    <oddFooter>&amp;C&amp;P</oddFooter>
  </headerFooter>
</worksheet>
</file>

<file path=xl/worksheets/sheet23.xml><?xml version="1.0" encoding="utf-8"?>
<worksheet xmlns="http://schemas.openxmlformats.org/spreadsheetml/2006/main" xmlns:r="http://schemas.openxmlformats.org/officeDocument/2006/relationships">
  <sheetPr>
    <tabColor rgb="FF92D050"/>
  </sheetPr>
  <dimension ref="A1:D20"/>
  <sheetViews>
    <sheetView showZeros="0" workbookViewId="0">
      <selection activeCell="A2" sqref="A2:D2"/>
    </sheetView>
  </sheetViews>
  <sheetFormatPr defaultColWidth="9" defaultRowHeight="20.100000000000001" customHeight="1"/>
  <cols>
    <col min="1" max="1" width="39.25" style="8" customWidth="1"/>
    <col min="2" max="2" width="11.875" style="169" customWidth="1"/>
    <col min="3" max="3" width="40.125" style="10" customWidth="1"/>
    <col min="4" max="4" width="11.625" style="26" customWidth="1"/>
    <col min="5" max="16384" width="9" style="11"/>
  </cols>
  <sheetData>
    <row r="1" spans="1:4" ht="20.100000000000001" customHeight="1">
      <c r="A1" s="441" t="s">
        <v>279</v>
      </c>
      <c r="B1" s="441"/>
      <c r="C1" s="441"/>
      <c r="D1" s="441"/>
    </row>
    <row r="2" spans="1:4" ht="29.25" customHeight="1">
      <c r="A2" s="444" t="s">
        <v>1330</v>
      </c>
      <c r="B2" s="444"/>
      <c r="C2" s="444"/>
      <c r="D2" s="444"/>
    </row>
    <row r="3" spans="1:4" ht="20.100000000000001" customHeight="1">
      <c r="A3" s="453"/>
      <c r="B3" s="453"/>
      <c r="C3" s="453"/>
      <c r="D3" s="25" t="s">
        <v>19</v>
      </c>
    </row>
    <row r="4" spans="1:4" ht="24" customHeight="1">
      <c r="A4" s="12" t="s">
        <v>110</v>
      </c>
      <c r="B4" s="171" t="s">
        <v>22</v>
      </c>
      <c r="C4" s="12" t="s">
        <v>23</v>
      </c>
      <c r="D4" s="13" t="s">
        <v>34</v>
      </c>
    </row>
    <row r="5" spans="1:4" ht="33.75" customHeight="1">
      <c r="A5" s="84" t="s">
        <v>320</v>
      </c>
      <c r="B5" s="238">
        <f>SUM(B6:B13)</f>
        <v>0</v>
      </c>
      <c r="C5" s="84" t="s">
        <v>1221</v>
      </c>
      <c r="D5" s="281">
        <v>0</v>
      </c>
    </row>
    <row r="6" spans="1:4" ht="33.75" customHeight="1">
      <c r="A6" s="23" t="s">
        <v>175</v>
      </c>
      <c r="B6" s="195"/>
      <c r="C6" s="76"/>
      <c r="D6" s="31"/>
    </row>
    <row r="7" spans="1:4" ht="33.75" customHeight="1">
      <c r="A7" s="23" t="s">
        <v>172</v>
      </c>
      <c r="B7" s="195"/>
      <c r="C7" s="76"/>
      <c r="D7" s="31"/>
    </row>
    <row r="8" spans="1:4" ht="33.75" customHeight="1">
      <c r="A8" s="23" t="s">
        <v>173</v>
      </c>
      <c r="B8" s="195"/>
      <c r="C8" s="76"/>
      <c r="D8" s="31"/>
    </row>
    <row r="9" spans="1:4" ht="33.75" customHeight="1">
      <c r="A9" s="23" t="s">
        <v>886</v>
      </c>
      <c r="B9" s="195"/>
      <c r="C9" s="76"/>
      <c r="D9" s="31"/>
    </row>
    <row r="10" spans="1:4" ht="33.75" customHeight="1">
      <c r="A10" s="23" t="s">
        <v>887</v>
      </c>
      <c r="B10" s="195"/>
      <c r="C10" s="76"/>
      <c r="D10" s="31"/>
    </row>
    <row r="11" spans="1:4" ht="33.75" customHeight="1">
      <c r="A11" s="23" t="s">
        <v>188</v>
      </c>
      <c r="B11" s="195"/>
      <c r="C11" s="76"/>
      <c r="D11" s="31"/>
    </row>
    <row r="12" spans="1:4" ht="33.75" customHeight="1">
      <c r="A12" s="23" t="s">
        <v>189</v>
      </c>
      <c r="B12" s="195"/>
      <c r="C12" s="76"/>
      <c r="D12" s="31"/>
    </row>
    <row r="13" spans="1:4" ht="33.75" customHeight="1">
      <c r="A13" s="23" t="s">
        <v>190</v>
      </c>
      <c r="B13" s="195"/>
      <c r="C13" s="76"/>
      <c r="D13" s="31"/>
    </row>
    <row r="14" spans="1:4" ht="33.75" customHeight="1">
      <c r="A14" s="485" t="s">
        <v>238</v>
      </c>
      <c r="B14" s="485"/>
      <c r="C14" s="485"/>
      <c r="D14" s="485"/>
    </row>
    <row r="15" spans="1:4" ht="33.75" customHeight="1"/>
    <row r="16" spans="1:4" ht="33.75" customHeight="1"/>
    <row r="17" ht="33.75" customHeight="1"/>
    <row r="18" ht="33.75" customHeight="1"/>
    <row r="19" ht="33.75" customHeight="1"/>
    <row r="20" ht="27" customHeight="1"/>
  </sheetData>
  <mergeCells count="5">
    <mergeCell ref="A14:D14"/>
    <mergeCell ref="A1:B1"/>
    <mergeCell ref="C1:D1"/>
    <mergeCell ref="A2:D2"/>
    <mergeCell ref="A3:C3"/>
  </mergeCells>
  <phoneticPr fontId="1" type="noConversion"/>
  <printOptions horizontalCentered="1"/>
  <pageMargins left="0.15748031496062992" right="0.15748031496062992" top="0.51181102362204722" bottom="0.31496062992125984" header="0.31496062992125984" footer="0.31496062992125984"/>
  <pageSetup paperSize="9" scale="85" orientation="portrait" blackAndWhite="1" errors="blank" r:id="rId1"/>
  <headerFooter alignWithMargins="0">
    <oddFooter>&amp;C&amp;P</oddFooter>
  </headerFooter>
</worksheet>
</file>

<file path=xl/worksheets/sheet24.xml><?xml version="1.0" encoding="utf-8"?>
<worksheet xmlns="http://schemas.openxmlformats.org/spreadsheetml/2006/main" xmlns:r="http://schemas.openxmlformats.org/officeDocument/2006/relationships">
  <sheetPr codeName="Sheet21">
    <tabColor rgb="FF92D050"/>
  </sheetPr>
  <dimension ref="A1:F23"/>
  <sheetViews>
    <sheetView showZeros="0" workbookViewId="0">
      <selection activeCell="B13" sqref="B13"/>
    </sheetView>
  </sheetViews>
  <sheetFormatPr defaultColWidth="12.75" defaultRowHeight="13.5"/>
  <cols>
    <col min="1" max="1" width="29.625" style="36" customWidth="1"/>
    <col min="2" max="2" width="13.5" style="206" customWidth="1"/>
    <col min="3" max="3" width="35.5" style="35" customWidth="1"/>
    <col min="4" max="4" width="13.5" style="209" customWidth="1"/>
    <col min="5" max="5" width="9" style="36" customWidth="1"/>
    <col min="6" max="6" width="11.25" style="36" customWidth="1"/>
    <col min="7" max="250" width="9" style="36" customWidth="1"/>
    <col min="251" max="251" width="29.625" style="36" customWidth="1"/>
    <col min="252" max="252" width="12.75" style="36"/>
    <col min="253" max="253" width="29.75" style="36" customWidth="1"/>
    <col min="254" max="254" width="17" style="36" customWidth="1"/>
    <col min="255" max="255" width="37" style="36" customWidth="1"/>
    <col min="256" max="256" width="17.375" style="36" customWidth="1"/>
    <col min="257" max="506" width="9" style="36" customWidth="1"/>
    <col min="507" max="507" width="29.625" style="36" customWidth="1"/>
    <col min="508" max="508" width="12.75" style="36"/>
    <col min="509" max="509" width="29.75" style="36" customWidth="1"/>
    <col min="510" max="510" width="17" style="36" customWidth="1"/>
    <col min="511" max="511" width="37" style="36" customWidth="1"/>
    <col min="512" max="512" width="17.375" style="36" customWidth="1"/>
    <col min="513" max="762" width="9" style="36" customWidth="1"/>
    <col min="763" max="763" width="29.625" style="36" customWidth="1"/>
    <col min="764" max="764" width="12.75" style="36"/>
    <col min="765" max="765" width="29.75" style="36" customWidth="1"/>
    <col min="766" max="766" width="17" style="36" customWidth="1"/>
    <col min="767" max="767" width="37" style="36" customWidth="1"/>
    <col min="768" max="768" width="17.375" style="36" customWidth="1"/>
    <col min="769" max="1018" width="9" style="36" customWidth="1"/>
    <col min="1019" max="1019" width="29.625" style="36" customWidth="1"/>
    <col min="1020" max="1020" width="12.75" style="36"/>
    <col min="1021" max="1021" width="29.75" style="36" customWidth="1"/>
    <col min="1022" max="1022" width="17" style="36" customWidth="1"/>
    <col min="1023" max="1023" width="37" style="36" customWidth="1"/>
    <col min="1024" max="1024" width="17.375" style="36" customWidth="1"/>
    <col min="1025" max="1274" width="9" style="36" customWidth="1"/>
    <col min="1275" max="1275" width="29.625" style="36" customWidth="1"/>
    <col min="1276" max="1276" width="12.75" style="36"/>
    <col min="1277" max="1277" width="29.75" style="36" customWidth="1"/>
    <col min="1278" max="1278" width="17" style="36" customWidth="1"/>
    <col min="1279" max="1279" width="37" style="36" customWidth="1"/>
    <col min="1280" max="1280" width="17.375" style="36" customWidth="1"/>
    <col min="1281" max="1530" width="9" style="36" customWidth="1"/>
    <col min="1531" max="1531" width="29.625" style="36" customWidth="1"/>
    <col min="1532" max="1532" width="12.75" style="36"/>
    <col min="1533" max="1533" width="29.75" style="36" customWidth="1"/>
    <col min="1534" max="1534" width="17" style="36" customWidth="1"/>
    <col min="1535" max="1535" width="37" style="36" customWidth="1"/>
    <col min="1536" max="1536" width="17.375" style="36" customWidth="1"/>
    <col min="1537" max="1786" width="9" style="36" customWidth="1"/>
    <col min="1787" max="1787" width="29.625" style="36" customWidth="1"/>
    <col min="1788" max="1788" width="12.75" style="36"/>
    <col min="1789" max="1789" width="29.75" style="36" customWidth="1"/>
    <col min="1790" max="1790" width="17" style="36" customWidth="1"/>
    <col min="1791" max="1791" width="37" style="36" customWidth="1"/>
    <col min="1792" max="1792" width="17.375" style="36" customWidth="1"/>
    <col min="1793" max="2042" width="9" style="36" customWidth="1"/>
    <col min="2043" max="2043" width="29.625" style="36" customWidth="1"/>
    <col min="2044" max="2044" width="12.75" style="36"/>
    <col min="2045" max="2045" width="29.75" style="36" customWidth="1"/>
    <col min="2046" max="2046" width="17" style="36" customWidth="1"/>
    <col min="2047" max="2047" width="37" style="36" customWidth="1"/>
    <col min="2048" max="2048" width="17.375" style="36" customWidth="1"/>
    <col min="2049" max="2298" width="9" style="36" customWidth="1"/>
    <col min="2299" max="2299" width="29.625" style="36" customWidth="1"/>
    <col min="2300" max="2300" width="12.75" style="36"/>
    <col min="2301" max="2301" width="29.75" style="36" customWidth="1"/>
    <col min="2302" max="2302" width="17" style="36" customWidth="1"/>
    <col min="2303" max="2303" width="37" style="36" customWidth="1"/>
    <col min="2304" max="2304" width="17.375" style="36" customWidth="1"/>
    <col min="2305" max="2554" width="9" style="36" customWidth="1"/>
    <col min="2555" max="2555" width="29.625" style="36" customWidth="1"/>
    <col min="2556" max="2556" width="12.75" style="36"/>
    <col min="2557" max="2557" width="29.75" style="36" customWidth="1"/>
    <col min="2558" max="2558" width="17" style="36" customWidth="1"/>
    <col min="2559" max="2559" width="37" style="36" customWidth="1"/>
    <col min="2560" max="2560" width="17.375" style="36" customWidth="1"/>
    <col min="2561" max="2810" width="9" style="36" customWidth="1"/>
    <col min="2811" max="2811" width="29.625" style="36" customWidth="1"/>
    <col min="2812" max="2812" width="12.75" style="36"/>
    <col min="2813" max="2813" width="29.75" style="36" customWidth="1"/>
    <col min="2814" max="2814" width="17" style="36" customWidth="1"/>
    <col min="2815" max="2815" width="37" style="36" customWidth="1"/>
    <col min="2816" max="2816" width="17.375" style="36" customWidth="1"/>
    <col min="2817" max="3066" width="9" style="36" customWidth="1"/>
    <col min="3067" max="3067" width="29.625" style="36" customWidth="1"/>
    <col min="3068" max="3068" width="12.75" style="36"/>
    <col min="3069" max="3069" width="29.75" style="36" customWidth="1"/>
    <col min="3070" max="3070" width="17" style="36" customWidth="1"/>
    <col min="3071" max="3071" width="37" style="36" customWidth="1"/>
    <col min="3072" max="3072" width="17.375" style="36" customWidth="1"/>
    <col min="3073" max="3322" width="9" style="36" customWidth="1"/>
    <col min="3323" max="3323" width="29.625" style="36" customWidth="1"/>
    <col min="3324" max="3324" width="12.75" style="36"/>
    <col min="3325" max="3325" width="29.75" style="36" customWidth="1"/>
    <col min="3326" max="3326" width="17" style="36" customWidth="1"/>
    <col min="3327" max="3327" width="37" style="36" customWidth="1"/>
    <col min="3328" max="3328" width="17.375" style="36" customWidth="1"/>
    <col min="3329" max="3578" width="9" style="36" customWidth="1"/>
    <col min="3579" max="3579" width="29.625" style="36" customWidth="1"/>
    <col min="3580" max="3580" width="12.75" style="36"/>
    <col min="3581" max="3581" width="29.75" style="36" customWidth="1"/>
    <col min="3582" max="3582" width="17" style="36" customWidth="1"/>
    <col min="3583" max="3583" width="37" style="36" customWidth="1"/>
    <col min="3584" max="3584" width="17.375" style="36" customWidth="1"/>
    <col min="3585" max="3834" width="9" style="36" customWidth="1"/>
    <col min="3835" max="3835" width="29.625" style="36" customWidth="1"/>
    <col min="3836" max="3836" width="12.75" style="36"/>
    <col min="3837" max="3837" width="29.75" style="36" customWidth="1"/>
    <col min="3838" max="3838" width="17" style="36" customWidth="1"/>
    <col min="3839" max="3839" width="37" style="36" customWidth="1"/>
    <col min="3840" max="3840" width="17.375" style="36" customWidth="1"/>
    <col min="3841" max="4090" width="9" style="36" customWidth="1"/>
    <col min="4091" max="4091" width="29.625" style="36" customWidth="1"/>
    <col min="4092" max="4092" width="12.75" style="36"/>
    <col min="4093" max="4093" width="29.75" style="36" customWidth="1"/>
    <col min="4094" max="4094" width="17" style="36" customWidth="1"/>
    <col min="4095" max="4095" width="37" style="36" customWidth="1"/>
    <col min="4096" max="4096" width="17.375" style="36" customWidth="1"/>
    <col min="4097" max="4346" width="9" style="36" customWidth="1"/>
    <col min="4347" max="4347" width="29.625" style="36" customWidth="1"/>
    <col min="4348" max="4348" width="12.75" style="36"/>
    <col min="4349" max="4349" width="29.75" style="36" customWidth="1"/>
    <col min="4350" max="4350" width="17" style="36" customWidth="1"/>
    <col min="4351" max="4351" width="37" style="36" customWidth="1"/>
    <col min="4352" max="4352" width="17.375" style="36" customWidth="1"/>
    <col min="4353" max="4602" width="9" style="36" customWidth="1"/>
    <col min="4603" max="4603" width="29.625" style="36" customWidth="1"/>
    <col min="4604" max="4604" width="12.75" style="36"/>
    <col min="4605" max="4605" width="29.75" style="36" customWidth="1"/>
    <col min="4606" max="4606" width="17" style="36" customWidth="1"/>
    <col min="4607" max="4607" width="37" style="36" customWidth="1"/>
    <col min="4608" max="4608" width="17.375" style="36" customWidth="1"/>
    <col min="4609" max="4858" width="9" style="36" customWidth="1"/>
    <col min="4859" max="4859" width="29.625" style="36" customWidth="1"/>
    <col min="4860" max="4860" width="12.75" style="36"/>
    <col min="4861" max="4861" width="29.75" style="36" customWidth="1"/>
    <col min="4862" max="4862" width="17" style="36" customWidth="1"/>
    <col min="4863" max="4863" width="37" style="36" customWidth="1"/>
    <col min="4864" max="4864" width="17.375" style="36" customWidth="1"/>
    <col min="4865" max="5114" width="9" style="36" customWidth="1"/>
    <col min="5115" max="5115" width="29.625" style="36" customWidth="1"/>
    <col min="5116" max="5116" width="12.75" style="36"/>
    <col min="5117" max="5117" width="29.75" style="36" customWidth="1"/>
    <col min="5118" max="5118" width="17" style="36" customWidth="1"/>
    <col min="5119" max="5119" width="37" style="36" customWidth="1"/>
    <col min="5120" max="5120" width="17.375" style="36" customWidth="1"/>
    <col min="5121" max="5370" width="9" style="36" customWidth="1"/>
    <col min="5371" max="5371" width="29.625" style="36" customWidth="1"/>
    <col min="5372" max="5372" width="12.75" style="36"/>
    <col min="5373" max="5373" width="29.75" style="36" customWidth="1"/>
    <col min="5374" max="5374" width="17" style="36" customWidth="1"/>
    <col min="5375" max="5375" width="37" style="36" customWidth="1"/>
    <col min="5376" max="5376" width="17.375" style="36" customWidth="1"/>
    <col min="5377" max="5626" width="9" style="36" customWidth="1"/>
    <col min="5627" max="5627" width="29.625" style="36" customWidth="1"/>
    <col min="5628" max="5628" width="12.75" style="36"/>
    <col min="5629" max="5629" width="29.75" style="36" customWidth="1"/>
    <col min="5630" max="5630" width="17" style="36" customWidth="1"/>
    <col min="5631" max="5631" width="37" style="36" customWidth="1"/>
    <col min="5632" max="5632" width="17.375" style="36" customWidth="1"/>
    <col min="5633" max="5882" width="9" style="36" customWidth="1"/>
    <col min="5883" max="5883" width="29.625" style="36" customWidth="1"/>
    <col min="5884" max="5884" width="12.75" style="36"/>
    <col min="5885" max="5885" width="29.75" style="36" customWidth="1"/>
    <col min="5886" max="5886" width="17" style="36" customWidth="1"/>
    <col min="5887" max="5887" width="37" style="36" customWidth="1"/>
    <col min="5888" max="5888" width="17.375" style="36" customWidth="1"/>
    <col min="5889" max="6138" width="9" style="36" customWidth="1"/>
    <col min="6139" max="6139" width="29.625" style="36" customWidth="1"/>
    <col min="6140" max="6140" width="12.75" style="36"/>
    <col min="6141" max="6141" width="29.75" style="36" customWidth="1"/>
    <col min="6142" max="6142" width="17" style="36" customWidth="1"/>
    <col min="6143" max="6143" width="37" style="36" customWidth="1"/>
    <col min="6144" max="6144" width="17.375" style="36" customWidth="1"/>
    <col min="6145" max="6394" width="9" style="36" customWidth="1"/>
    <col min="6395" max="6395" width="29.625" style="36" customWidth="1"/>
    <col min="6396" max="6396" width="12.75" style="36"/>
    <col min="6397" max="6397" width="29.75" style="36" customWidth="1"/>
    <col min="6398" max="6398" width="17" style="36" customWidth="1"/>
    <col min="6399" max="6399" width="37" style="36" customWidth="1"/>
    <col min="6400" max="6400" width="17.375" style="36" customWidth="1"/>
    <col min="6401" max="6650" width="9" style="36" customWidth="1"/>
    <col min="6651" max="6651" width="29.625" style="36" customWidth="1"/>
    <col min="6652" max="6652" width="12.75" style="36"/>
    <col min="6653" max="6653" width="29.75" style="36" customWidth="1"/>
    <col min="6654" max="6654" width="17" style="36" customWidth="1"/>
    <col min="6655" max="6655" width="37" style="36" customWidth="1"/>
    <col min="6656" max="6656" width="17.375" style="36" customWidth="1"/>
    <col min="6657" max="6906" width="9" style="36" customWidth="1"/>
    <col min="6907" max="6907" width="29.625" style="36" customWidth="1"/>
    <col min="6908" max="6908" width="12.75" style="36"/>
    <col min="6909" max="6909" width="29.75" style="36" customWidth="1"/>
    <col min="6910" max="6910" width="17" style="36" customWidth="1"/>
    <col min="6911" max="6911" width="37" style="36" customWidth="1"/>
    <col min="6912" max="6912" width="17.375" style="36" customWidth="1"/>
    <col min="6913" max="7162" width="9" style="36" customWidth="1"/>
    <col min="7163" max="7163" width="29.625" style="36" customWidth="1"/>
    <col min="7164" max="7164" width="12.75" style="36"/>
    <col min="7165" max="7165" width="29.75" style="36" customWidth="1"/>
    <col min="7166" max="7166" width="17" style="36" customWidth="1"/>
    <col min="7167" max="7167" width="37" style="36" customWidth="1"/>
    <col min="7168" max="7168" width="17.375" style="36" customWidth="1"/>
    <col min="7169" max="7418" width="9" style="36" customWidth="1"/>
    <col min="7419" max="7419" width="29.625" style="36" customWidth="1"/>
    <col min="7420" max="7420" width="12.75" style="36"/>
    <col min="7421" max="7421" width="29.75" style="36" customWidth="1"/>
    <col min="7422" max="7422" width="17" style="36" customWidth="1"/>
    <col min="7423" max="7423" width="37" style="36" customWidth="1"/>
    <col min="7424" max="7424" width="17.375" style="36" customWidth="1"/>
    <col min="7425" max="7674" width="9" style="36" customWidth="1"/>
    <col min="7675" max="7675" width="29.625" style="36" customWidth="1"/>
    <col min="7676" max="7676" width="12.75" style="36"/>
    <col min="7677" max="7677" width="29.75" style="36" customWidth="1"/>
    <col min="7678" max="7678" width="17" style="36" customWidth="1"/>
    <col min="7679" max="7679" width="37" style="36" customWidth="1"/>
    <col min="7680" max="7680" width="17.375" style="36" customWidth="1"/>
    <col min="7681" max="7930" width="9" style="36" customWidth="1"/>
    <col min="7931" max="7931" width="29.625" style="36" customWidth="1"/>
    <col min="7932" max="7932" width="12.75" style="36"/>
    <col min="7933" max="7933" width="29.75" style="36" customWidth="1"/>
    <col min="7934" max="7934" width="17" style="36" customWidth="1"/>
    <col min="7935" max="7935" width="37" style="36" customWidth="1"/>
    <col min="7936" max="7936" width="17.375" style="36" customWidth="1"/>
    <col min="7937" max="8186" width="9" style="36" customWidth="1"/>
    <col min="8187" max="8187" width="29.625" style="36" customWidth="1"/>
    <col min="8188" max="8188" width="12.75" style="36"/>
    <col min="8189" max="8189" width="29.75" style="36" customWidth="1"/>
    <col min="8190" max="8190" width="17" style="36" customWidth="1"/>
    <col min="8191" max="8191" width="37" style="36" customWidth="1"/>
    <col min="8192" max="8192" width="17.375" style="36" customWidth="1"/>
    <col min="8193" max="8442" width="9" style="36" customWidth="1"/>
    <col min="8443" max="8443" width="29.625" style="36" customWidth="1"/>
    <col min="8444" max="8444" width="12.75" style="36"/>
    <col min="8445" max="8445" width="29.75" style="36" customWidth="1"/>
    <col min="8446" max="8446" width="17" style="36" customWidth="1"/>
    <col min="8447" max="8447" width="37" style="36" customWidth="1"/>
    <col min="8448" max="8448" width="17.375" style="36" customWidth="1"/>
    <col min="8449" max="8698" width="9" style="36" customWidth="1"/>
    <col min="8699" max="8699" width="29.625" style="36" customWidth="1"/>
    <col min="8700" max="8700" width="12.75" style="36"/>
    <col min="8701" max="8701" width="29.75" style="36" customWidth="1"/>
    <col min="8702" max="8702" width="17" style="36" customWidth="1"/>
    <col min="8703" max="8703" width="37" style="36" customWidth="1"/>
    <col min="8704" max="8704" width="17.375" style="36" customWidth="1"/>
    <col min="8705" max="8954" width="9" style="36" customWidth="1"/>
    <col min="8955" max="8955" width="29.625" style="36" customWidth="1"/>
    <col min="8956" max="8956" width="12.75" style="36"/>
    <col min="8957" max="8957" width="29.75" style="36" customWidth="1"/>
    <col min="8958" max="8958" width="17" style="36" customWidth="1"/>
    <col min="8959" max="8959" width="37" style="36" customWidth="1"/>
    <col min="8960" max="8960" width="17.375" style="36" customWidth="1"/>
    <col min="8961" max="9210" width="9" style="36" customWidth="1"/>
    <col min="9211" max="9211" width="29.625" style="36" customWidth="1"/>
    <col min="9212" max="9212" width="12.75" style="36"/>
    <col min="9213" max="9213" width="29.75" style="36" customWidth="1"/>
    <col min="9214" max="9214" width="17" style="36" customWidth="1"/>
    <col min="9215" max="9215" width="37" style="36" customWidth="1"/>
    <col min="9216" max="9216" width="17.375" style="36" customWidth="1"/>
    <col min="9217" max="9466" width="9" style="36" customWidth="1"/>
    <col min="9467" max="9467" width="29.625" style="36" customWidth="1"/>
    <col min="9468" max="9468" width="12.75" style="36"/>
    <col min="9469" max="9469" width="29.75" style="36" customWidth="1"/>
    <col min="9470" max="9470" width="17" style="36" customWidth="1"/>
    <col min="9471" max="9471" width="37" style="36" customWidth="1"/>
    <col min="9472" max="9472" width="17.375" style="36" customWidth="1"/>
    <col min="9473" max="9722" width="9" style="36" customWidth="1"/>
    <col min="9723" max="9723" width="29.625" style="36" customWidth="1"/>
    <col min="9724" max="9724" width="12.75" style="36"/>
    <col min="9725" max="9725" width="29.75" style="36" customWidth="1"/>
    <col min="9726" max="9726" width="17" style="36" customWidth="1"/>
    <col min="9727" max="9727" width="37" style="36" customWidth="1"/>
    <col min="9728" max="9728" width="17.375" style="36" customWidth="1"/>
    <col min="9729" max="9978" width="9" style="36" customWidth="1"/>
    <col min="9979" max="9979" width="29.625" style="36" customWidth="1"/>
    <col min="9980" max="9980" width="12.75" style="36"/>
    <col min="9981" max="9981" width="29.75" style="36" customWidth="1"/>
    <col min="9982" max="9982" width="17" style="36" customWidth="1"/>
    <col min="9983" max="9983" width="37" style="36" customWidth="1"/>
    <col min="9984" max="9984" width="17.375" style="36" customWidth="1"/>
    <col min="9985" max="10234" width="9" style="36" customWidth="1"/>
    <col min="10235" max="10235" width="29.625" style="36" customWidth="1"/>
    <col min="10236" max="10236" width="12.75" style="36"/>
    <col min="10237" max="10237" width="29.75" style="36" customWidth="1"/>
    <col min="10238" max="10238" width="17" style="36" customWidth="1"/>
    <col min="10239" max="10239" width="37" style="36" customWidth="1"/>
    <col min="10240" max="10240" width="17.375" style="36" customWidth="1"/>
    <col min="10241" max="10490" width="9" style="36" customWidth="1"/>
    <col min="10491" max="10491" width="29.625" style="36" customWidth="1"/>
    <col min="10492" max="10492" width="12.75" style="36"/>
    <col min="10493" max="10493" width="29.75" style="36" customWidth="1"/>
    <col min="10494" max="10494" width="17" style="36" customWidth="1"/>
    <col min="10495" max="10495" width="37" style="36" customWidth="1"/>
    <col min="10496" max="10496" width="17.375" style="36" customWidth="1"/>
    <col min="10497" max="10746" width="9" style="36" customWidth="1"/>
    <col min="10747" max="10747" width="29.625" style="36" customWidth="1"/>
    <col min="10748" max="10748" width="12.75" style="36"/>
    <col min="10749" max="10749" width="29.75" style="36" customWidth="1"/>
    <col min="10750" max="10750" width="17" style="36" customWidth="1"/>
    <col min="10751" max="10751" width="37" style="36" customWidth="1"/>
    <col min="10752" max="10752" width="17.375" style="36" customWidth="1"/>
    <col min="10753" max="11002" width="9" style="36" customWidth="1"/>
    <col min="11003" max="11003" width="29.625" style="36" customWidth="1"/>
    <col min="11004" max="11004" width="12.75" style="36"/>
    <col min="11005" max="11005" width="29.75" style="36" customWidth="1"/>
    <col min="11006" max="11006" width="17" style="36" customWidth="1"/>
    <col min="11007" max="11007" width="37" style="36" customWidth="1"/>
    <col min="11008" max="11008" width="17.375" style="36" customWidth="1"/>
    <col min="11009" max="11258" width="9" style="36" customWidth="1"/>
    <col min="11259" max="11259" width="29.625" style="36" customWidth="1"/>
    <col min="11260" max="11260" width="12.75" style="36"/>
    <col min="11261" max="11261" width="29.75" style="36" customWidth="1"/>
    <col min="11262" max="11262" width="17" style="36" customWidth="1"/>
    <col min="11263" max="11263" width="37" style="36" customWidth="1"/>
    <col min="11264" max="11264" width="17.375" style="36" customWidth="1"/>
    <col min="11265" max="11514" width="9" style="36" customWidth="1"/>
    <col min="11515" max="11515" width="29.625" style="36" customWidth="1"/>
    <col min="11516" max="11516" width="12.75" style="36"/>
    <col min="11517" max="11517" width="29.75" style="36" customWidth="1"/>
    <col min="11518" max="11518" width="17" style="36" customWidth="1"/>
    <col min="11519" max="11519" width="37" style="36" customWidth="1"/>
    <col min="11520" max="11520" width="17.375" style="36" customWidth="1"/>
    <col min="11521" max="11770" width="9" style="36" customWidth="1"/>
    <col min="11771" max="11771" width="29.625" style="36" customWidth="1"/>
    <col min="11772" max="11772" width="12.75" style="36"/>
    <col min="11773" max="11773" width="29.75" style="36" customWidth="1"/>
    <col min="11774" max="11774" width="17" style="36" customWidth="1"/>
    <col min="11775" max="11775" width="37" style="36" customWidth="1"/>
    <col min="11776" max="11776" width="17.375" style="36" customWidth="1"/>
    <col min="11777" max="12026" width="9" style="36" customWidth="1"/>
    <col min="12027" max="12027" width="29.625" style="36" customWidth="1"/>
    <col min="12028" max="12028" width="12.75" style="36"/>
    <col min="12029" max="12029" width="29.75" style="36" customWidth="1"/>
    <col min="12030" max="12030" width="17" style="36" customWidth="1"/>
    <col min="12031" max="12031" width="37" style="36" customWidth="1"/>
    <col min="12032" max="12032" width="17.375" style="36" customWidth="1"/>
    <col min="12033" max="12282" width="9" style="36" customWidth="1"/>
    <col min="12283" max="12283" width="29.625" style="36" customWidth="1"/>
    <col min="12284" max="12284" width="12.75" style="36"/>
    <col min="12285" max="12285" width="29.75" style="36" customWidth="1"/>
    <col min="12286" max="12286" width="17" style="36" customWidth="1"/>
    <col min="12287" max="12287" width="37" style="36" customWidth="1"/>
    <col min="12288" max="12288" width="17.375" style="36" customWidth="1"/>
    <col min="12289" max="12538" width="9" style="36" customWidth="1"/>
    <col min="12539" max="12539" width="29.625" style="36" customWidth="1"/>
    <col min="12540" max="12540" width="12.75" style="36"/>
    <col min="12541" max="12541" width="29.75" style="36" customWidth="1"/>
    <col min="12542" max="12542" width="17" style="36" customWidth="1"/>
    <col min="12543" max="12543" width="37" style="36" customWidth="1"/>
    <col min="12544" max="12544" width="17.375" style="36" customWidth="1"/>
    <col min="12545" max="12794" width="9" style="36" customWidth="1"/>
    <col min="12795" max="12795" width="29.625" style="36" customWidth="1"/>
    <col min="12796" max="12796" width="12.75" style="36"/>
    <col min="12797" max="12797" width="29.75" style="36" customWidth="1"/>
    <col min="12798" max="12798" width="17" style="36" customWidth="1"/>
    <col min="12799" max="12799" width="37" style="36" customWidth="1"/>
    <col min="12800" max="12800" width="17.375" style="36" customWidth="1"/>
    <col min="12801" max="13050" width="9" style="36" customWidth="1"/>
    <col min="13051" max="13051" width="29.625" style="36" customWidth="1"/>
    <col min="13052" max="13052" width="12.75" style="36"/>
    <col min="13053" max="13053" width="29.75" style="36" customWidth="1"/>
    <col min="13054" max="13054" width="17" style="36" customWidth="1"/>
    <col min="13055" max="13055" width="37" style="36" customWidth="1"/>
    <col min="13056" max="13056" width="17.375" style="36" customWidth="1"/>
    <col min="13057" max="13306" width="9" style="36" customWidth="1"/>
    <col min="13307" max="13307" width="29.625" style="36" customWidth="1"/>
    <col min="13308" max="13308" width="12.75" style="36"/>
    <col min="13309" max="13309" width="29.75" style="36" customWidth="1"/>
    <col min="13310" max="13310" width="17" style="36" customWidth="1"/>
    <col min="13311" max="13311" width="37" style="36" customWidth="1"/>
    <col min="13312" max="13312" width="17.375" style="36" customWidth="1"/>
    <col min="13313" max="13562" width="9" style="36" customWidth="1"/>
    <col min="13563" max="13563" width="29.625" style="36" customWidth="1"/>
    <col min="13564" max="13564" width="12.75" style="36"/>
    <col min="13565" max="13565" width="29.75" style="36" customWidth="1"/>
    <col min="13566" max="13566" width="17" style="36" customWidth="1"/>
    <col min="13567" max="13567" width="37" style="36" customWidth="1"/>
    <col min="13568" max="13568" width="17.375" style="36" customWidth="1"/>
    <col min="13569" max="13818" width="9" style="36" customWidth="1"/>
    <col min="13819" max="13819" width="29.625" style="36" customWidth="1"/>
    <col min="13820" max="13820" width="12.75" style="36"/>
    <col min="13821" max="13821" width="29.75" style="36" customWidth="1"/>
    <col min="13822" max="13822" width="17" style="36" customWidth="1"/>
    <col min="13823" max="13823" width="37" style="36" customWidth="1"/>
    <col min="13824" max="13824" width="17.375" style="36" customWidth="1"/>
    <col min="13825" max="14074" width="9" style="36" customWidth="1"/>
    <col min="14075" max="14075" width="29.625" style="36" customWidth="1"/>
    <col min="14076" max="14076" width="12.75" style="36"/>
    <col min="14077" max="14077" width="29.75" style="36" customWidth="1"/>
    <col min="14078" max="14078" width="17" style="36" customWidth="1"/>
    <col min="14079" max="14079" width="37" style="36" customWidth="1"/>
    <col min="14080" max="14080" width="17.375" style="36" customWidth="1"/>
    <col min="14081" max="14330" width="9" style="36" customWidth="1"/>
    <col min="14331" max="14331" width="29.625" style="36" customWidth="1"/>
    <col min="14332" max="14332" width="12.75" style="36"/>
    <col min="14333" max="14333" width="29.75" style="36" customWidth="1"/>
    <col min="14334" max="14334" width="17" style="36" customWidth="1"/>
    <col min="14335" max="14335" width="37" style="36" customWidth="1"/>
    <col min="14336" max="14336" width="17.375" style="36" customWidth="1"/>
    <col min="14337" max="14586" width="9" style="36" customWidth="1"/>
    <col min="14587" max="14587" width="29.625" style="36" customWidth="1"/>
    <col min="14588" max="14588" width="12.75" style="36"/>
    <col min="14589" max="14589" width="29.75" style="36" customWidth="1"/>
    <col min="14590" max="14590" width="17" style="36" customWidth="1"/>
    <col min="14591" max="14591" width="37" style="36" customWidth="1"/>
    <col min="14592" max="14592" width="17.375" style="36" customWidth="1"/>
    <col min="14593" max="14842" width="9" style="36" customWidth="1"/>
    <col min="14843" max="14843" width="29.625" style="36" customWidth="1"/>
    <col min="14844" max="14844" width="12.75" style="36"/>
    <col min="14845" max="14845" width="29.75" style="36" customWidth="1"/>
    <col min="14846" max="14846" width="17" style="36" customWidth="1"/>
    <col min="14847" max="14847" width="37" style="36" customWidth="1"/>
    <col min="14848" max="14848" width="17.375" style="36" customWidth="1"/>
    <col min="14849" max="15098" width="9" style="36" customWidth="1"/>
    <col min="15099" max="15099" width="29.625" style="36" customWidth="1"/>
    <col min="15100" max="15100" width="12.75" style="36"/>
    <col min="15101" max="15101" width="29.75" style="36" customWidth="1"/>
    <col min="15102" max="15102" width="17" style="36" customWidth="1"/>
    <col min="15103" max="15103" width="37" style="36" customWidth="1"/>
    <col min="15104" max="15104" width="17.375" style="36" customWidth="1"/>
    <col min="15105" max="15354" width="9" style="36" customWidth="1"/>
    <col min="15355" max="15355" width="29.625" style="36" customWidth="1"/>
    <col min="15356" max="15356" width="12.75" style="36"/>
    <col min="15357" max="15357" width="29.75" style="36" customWidth="1"/>
    <col min="15358" max="15358" width="17" style="36" customWidth="1"/>
    <col min="15359" max="15359" width="37" style="36" customWidth="1"/>
    <col min="15360" max="15360" width="17.375" style="36" customWidth="1"/>
    <col min="15361" max="15610" width="9" style="36" customWidth="1"/>
    <col min="15611" max="15611" width="29.625" style="36" customWidth="1"/>
    <col min="15612" max="15612" width="12.75" style="36"/>
    <col min="15613" max="15613" width="29.75" style="36" customWidth="1"/>
    <col min="15614" max="15614" width="17" style="36" customWidth="1"/>
    <col min="15615" max="15615" width="37" style="36" customWidth="1"/>
    <col min="15616" max="15616" width="17.375" style="36" customWidth="1"/>
    <col min="15617" max="15866" width="9" style="36" customWidth="1"/>
    <col min="15867" max="15867" width="29.625" style="36" customWidth="1"/>
    <col min="15868" max="15868" width="12.75" style="36"/>
    <col min="15869" max="15869" width="29.75" style="36" customWidth="1"/>
    <col min="15870" max="15870" width="17" style="36" customWidth="1"/>
    <col min="15871" max="15871" width="37" style="36" customWidth="1"/>
    <col min="15872" max="15872" width="17.375" style="36" customWidth="1"/>
    <col min="15873" max="16122" width="9" style="36" customWidth="1"/>
    <col min="16123" max="16123" width="29.625" style="36" customWidth="1"/>
    <col min="16124" max="16124" width="12.75" style="36"/>
    <col min="16125" max="16125" width="29.75" style="36" customWidth="1"/>
    <col min="16126" max="16126" width="17" style="36" customWidth="1"/>
    <col min="16127" max="16127" width="37" style="36" customWidth="1"/>
    <col min="16128" max="16128" width="17.375" style="36" customWidth="1"/>
    <col min="16129" max="16378" width="9" style="36" customWidth="1"/>
    <col min="16379" max="16379" width="29.625" style="36" customWidth="1"/>
    <col min="16380" max="16384" width="12.75" style="36"/>
  </cols>
  <sheetData>
    <row r="1" spans="1:6" ht="18.75">
      <c r="A1" s="462" t="s">
        <v>330</v>
      </c>
      <c r="B1" s="462"/>
      <c r="C1" s="113"/>
      <c r="D1" s="207"/>
    </row>
    <row r="2" spans="1:6" ht="30" customHeight="1">
      <c r="A2" s="463" t="s">
        <v>1331</v>
      </c>
      <c r="B2" s="463"/>
      <c r="C2" s="463"/>
      <c r="D2" s="463"/>
    </row>
    <row r="3" spans="1:6" s="37" customFormat="1" ht="21.95" customHeight="1">
      <c r="A3" s="142"/>
      <c r="B3" s="198"/>
      <c r="C3" s="143"/>
      <c r="D3" s="208" t="s">
        <v>19</v>
      </c>
    </row>
    <row r="4" spans="1:6" s="37" customFormat="1" ht="24" customHeight="1">
      <c r="A4" s="104" t="s">
        <v>27</v>
      </c>
      <c r="B4" s="199" t="s">
        <v>72</v>
      </c>
      <c r="C4" s="104" t="s">
        <v>23</v>
      </c>
      <c r="D4" s="199" t="s">
        <v>16</v>
      </c>
    </row>
    <row r="5" spans="1:6" s="37" customFormat="1" ht="24" customHeight="1">
      <c r="A5" s="104" t="s">
        <v>24</v>
      </c>
      <c r="B5" s="200">
        <f>SUM(B6,B18)</f>
        <v>0</v>
      </c>
      <c r="C5" s="104" t="s">
        <v>220</v>
      </c>
      <c r="D5" s="201">
        <f>SUM(D6,D18)</f>
        <v>0</v>
      </c>
    </row>
    <row r="6" spans="1:6" s="37" customFormat="1" ht="24" customHeight="1">
      <c r="A6" s="105" t="s">
        <v>25</v>
      </c>
      <c r="B6" s="201">
        <f>SUM(B7:B8)</f>
        <v>0</v>
      </c>
      <c r="C6" s="106" t="s">
        <v>221</v>
      </c>
      <c r="D6" s="201">
        <f>SUM(D7,D10,D13,D16)</f>
        <v>0</v>
      </c>
    </row>
    <row r="7" spans="1:6" s="37" customFormat="1" ht="20.100000000000001" customHeight="1">
      <c r="A7" s="98" t="s">
        <v>895</v>
      </c>
      <c r="B7" s="157"/>
      <c r="C7" s="98" t="s">
        <v>43</v>
      </c>
      <c r="D7" s="201">
        <f>SUM(D8:D9)</f>
        <v>0</v>
      </c>
      <c r="E7" s="45"/>
    </row>
    <row r="8" spans="1:6" s="37" customFormat="1" ht="20.100000000000001" customHeight="1">
      <c r="A8" s="98" t="s">
        <v>67</v>
      </c>
      <c r="B8" s="201"/>
      <c r="C8" s="109" t="s">
        <v>222</v>
      </c>
      <c r="D8" s="157"/>
      <c r="E8" s="45"/>
    </row>
    <row r="9" spans="1:6" s="37" customFormat="1" ht="20.100000000000001" customHeight="1">
      <c r="A9" s="98"/>
      <c r="B9" s="201"/>
      <c r="C9" s="109" t="s">
        <v>223</v>
      </c>
      <c r="D9" s="157"/>
    </row>
    <row r="10" spans="1:6" s="37" customFormat="1" ht="20.100000000000001" customHeight="1">
      <c r="A10" s="98"/>
      <c r="B10" s="201"/>
      <c r="C10" s="98" t="s">
        <v>224</v>
      </c>
      <c r="D10" s="201">
        <f>SUM(D11:D12)</f>
        <v>0</v>
      </c>
    </row>
    <row r="11" spans="1:6" s="37" customFormat="1" ht="20.100000000000001" customHeight="1">
      <c r="A11" s="145"/>
      <c r="B11" s="202"/>
      <c r="C11" s="109" t="s">
        <v>225</v>
      </c>
      <c r="D11" s="157"/>
      <c r="E11" s="45"/>
      <c r="F11" s="41"/>
    </row>
    <row r="12" spans="1:6" s="37" customFormat="1" ht="20.100000000000001" customHeight="1">
      <c r="A12" s="146"/>
      <c r="B12" s="202"/>
      <c r="C12" s="109" t="s">
        <v>226</v>
      </c>
      <c r="D12" s="157"/>
      <c r="F12" s="41"/>
    </row>
    <row r="13" spans="1:6" s="37" customFormat="1" ht="20.100000000000001" customHeight="1">
      <c r="A13" s="147"/>
      <c r="B13" s="203"/>
      <c r="C13" s="98" t="s">
        <v>227</v>
      </c>
      <c r="D13" s="201">
        <f>SUM(D14:D15)</f>
        <v>0</v>
      </c>
      <c r="F13" s="41"/>
    </row>
    <row r="14" spans="1:6" s="37" customFormat="1" ht="20.100000000000001" customHeight="1">
      <c r="A14" s="148"/>
      <c r="B14" s="204"/>
      <c r="C14" s="109" t="s">
        <v>228</v>
      </c>
      <c r="D14" s="157"/>
      <c r="F14" s="41"/>
    </row>
    <row r="15" spans="1:6" s="37" customFormat="1" ht="20.100000000000001" customHeight="1">
      <c r="A15" s="149"/>
      <c r="B15" s="205"/>
      <c r="C15" s="109" t="s">
        <v>229</v>
      </c>
      <c r="D15" s="157"/>
    </row>
    <row r="16" spans="1:6" s="37" customFormat="1" ht="20.100000000000001" customHeight="1">
      <c r="A16" s="150"/>
      <c r="B16" s="202"/>
      <c r="C16" s="98" t="s">
        <v>230</v>
      </c>
      <c r="D16" s="201">
        <f>D17</f>
        <v>0</v>
      </c>
    </row>
    <row r="17" spans="1:5" s="37" customFormat="1" ht="20.100000000000001" customHeight="1">
      <c r="A17" s="150"/>
      <c r="B17" s="202"/>
      <c r="C17" s="109" t="s">
        <v>68</v>
      </c>
      <c r="D17" s="157"/>
    </row>
    <row r="18" spans="1:5" s="37" customFormat="1" ht="20.100000000000001" customHeight="1">
      <c r="A18" s="138" t="s">
        <v>17</v>
      </c>
      <c r="B18" s="162">
        <f>SUM(B19:B20)</f>
        <v>0</v>
      </c>
      <c r="C18" s="138" t="s">
        <v>231</v>
      </c>
      <c r="D18" s="201">
        <f>D19</f>
        <v>0</v>
      </c>
      <c r="E18" s="42"/>
    </row>
    <row r="19" spans="1:5" s="37" customFormat="1" ht="20.100000000000001" customHeight="1">
      <c r="A19" s="98" t="s">
        <v>325</v>
      </c>
      <c r="B19" s="157">
        <v>0</v>
      </c>
      <c r="C19" s="98" t="s">
        <v>232</v>
      </c>
      <c r="D19" s="157"/>
    </row>
    <row r="20" spans="1:5" s="37" customFormat="1" ht="20.100000000000001" customHeight="1">
      <c r="A20" s="98" t="s">
        <v>894</v>
      </c>
      <c r="B20" s="157"/>
      <c r="C20" s="98"/>
      <c r="D20" s="157"/>
    </row>
    <row r="21" spans="1:5" ht="35.1" customHeight="1">
      <c r="A21" s="486" t="s">
        <v>239</v>
      </c>
      <c r="B21" s="486"/>
      <c r="C21" s="486"/>
      <c r="D21" s="486"/>
    </row>
    <row r="22" spans="1:5" ht="22.15" customHeight="1"/>
    <row r="23" spans="1:5" ht="22.15" customHeight="1"/>
  </sheetData>
  <mergeCells count="3">
    <mergeCell ref="A2:D2"/>
    <mergeCell ref="A21:D21"/>
    <mergeCell ref="A1:B1"/>
  </mergeCells>
  <phoneticPr fontId="1" type="noConversion"/>
  <printOptions horizontalCentered="1"/>
  <pageMargins left="0.23622047244094491" right="0.23622047244094491" top="0.51181102362204722" bottom="0.31496062992125984" header="0.31496062992125984" footer="0.31496062992125984"/>
  <pageSetup paperSize="9" orientation="portrait" blackAndWhite="1" errors="blank" r:id="rId1"/>
  <headerFooter alignWithMargins="0">
    <oddFooter>&amp;C&amp;P</oddFooter>
  </headerFooter>
</worksheet>
</file>

<file path=xl/worksheets/sheet25.xml><?xml version="1.0" encoding="utf-8"?>
<worksheet xmlns="http://schemas.openxmlformats.org/spreadsheetml/2006/main" xmlns:r="http://schemas.openxmlformats.org/officeDocument/2006/relationships">
  <dimension ref="A1:D34"/>
  <sheetViews>
    <sheetView workbookViewId="0">
      <selection activeCell="B29" sqref="B29"/>
    </sheetView>
  </sheetViews>
  <sheetFormatPr defaultRowHeight="14.25"/>
  <cols>
    <col min="1" max="1" width="38.125" style="366" bestFit="1" customWidth="1"/>
    <col min="2" max="2" width="13.5" style="360" customWidth="1"/>
    <col min="3" max="3" width="37.625" style="360" customWidth="1"/>
    <col min="4" max="4" width="13.5" style="360" customWidth="1"/>
    <col min="5" max="6" width="9" style="360"/>
    <col min="7" max="7" width="31.625" style="360" bestFit="1" customWidth="1"/>
    <col min="8" max="8" width="9" style="360"/>
    <col min="9" max="9" width="31.625" style="360" bestFit="1" customWidth="1"/>
    <col min="10" max="256" width="9" style="360"/>
    <col min="257" max="257" width="42.5" style="360" customWidth="1"/>
    <col min="258" max="258" width="16.25" style="360" customWidth="1"/>
    <col min="259" max="259" width="40" style="360" customWidth="1"/>
    <col min="260" max="260" width="17.875" style="360" customWidth="1"/>
    <col min="261" max="262" width="9" style="360"/>
    <col min="263" max="263" width="31.625" style="360" bestFit="1" customWidth="1"/>
    <col min="264" max="264" width="9" style="360"/>
    <col min="265" max="265" width="31.625" style="360" bestFit="1" customWidth="1"/>
    <col min="266" max="512" width="9" style="360"/>
    <col min="513" max="513" width="42.5" style="360" customWidth="1"/>
    <col min="514" max="514" width="16.25" style="360" customWidth="1"/>
    <col min="515" max="515" width="40" style="360" customWidth="1"/>
    <col min="516" max="516" width="17.875" style="360" customWidth="1"/>
    <col min="517" max="518" width="9" style="360"/>
    <col min="519" max="519" width="31.625" style="360" bestFit="1" customWidth="1"/>
    <col min="520" max="520" width="9" style="360"/>
    <col min="521" max="521" width="31.625" style="360" bestFit="1" customWidth="1"/>
    <col min="522" max="768" width="9" style="360"/>
    <col min="769" max="769" width="42.5" style="360" customWidth="1"/>
    <col min="770" max="770" width="16.25" style="360" customWidth="1"/>
    <col min="771" max="771" width="40" style="360" customWidth="1"/>
    <col min="772" max="772" width="17.875" style="360" customWidth="1"/>
    <col min="773" max="774" width="9" style="360"/>
    <col min="775" max="775" width="31.625" style="360" bestFit="1" customWidth="1"/>
    <col min="776" max="776" width="9" style="360"/>
    <col min="777" max="777" width="31.625" style="360" bestFit="1" customWidth="1"/>
    <col min="778" max="1024" width="9" style="360"/>
    <col min="1025" max="1025" width="42.5" style="360" customWidth="1"/>
    <col min="1026" max="1026" width="16.25" style="360" customWidth="1"/>
    <col min="1027" max="1027" width="40" style="360" customWidth="1"/>
    <col min="1028" max="1028" width="17.875" style="360" customWidth="1"/>
    <col min="1029" max="1030" width="9" style="360"/>
    <col min="1031" max="1031" width="31.625" style="360" bestFit="1" customWidth="1"/>
    <col min="1032" max="1032" width="9" style="360"/>
    <col min="1033" max="1033" width="31.625" style="360" bestFit="1" customWidth="1"/>
    <col min="1034" max="1280" width="9" style="360"/>
    <col min="1281" max="1281" width="42.5" style="360" customWidth="1"/>
    <col min="1282" max="1282" width="16.25" style="360" customWidth="1"/>
    <col min="1283" max="1283" width="40" style="360" customWidth="1"/>
    <col min="1284" max="1284" width="17.875" style="360" customWidth="1"/>
    <col min="1285" max="1286" width="9" style="360"/>
    <col min="1287" max="1287" width="31.625" style="360" bestFit="1" customWidth="1"/>
    <col min="1288" max="1288" width="9" style="360"/>
    <col min="1289" max="1289" width="31.625" style="360" bestFit="1" customWidth="1"/>
    <col min="1290" max="1536" width="9" style="360"/>
    <col min="1537" max="1537" width="42.5" style="360" customWidth="1"/>
    <col min="1538" max="1538" width="16.25" style="360" customWidth="1"/>
    <col min="1539" max="1539" width="40" style="360" customWidth="1"/>
    <col min="1540" max="1540" width="17.875" style="360" customWidth="1"/>
    <col min="1541" max="1542" width="9" style="360"/>
    <col min="1543" max="1543" width="31.625" style="360" bestFit="1" customWidth="1"/>
    <col min="1544" max="1544" width="9" style="360"/>
    <col min="1545" max="1545" width="31.625" style="360" bestFit="1" customWidth="1"/>
    <col min="1546" max="1792" width="9" style="360"/>
    <col min="1793" max="1793" width="42.5" style="360" customWidth="1"/>
    <col min="1794" max="1794" width="16.25" style="360" customWidth="1"/>
    <col min="1795" max="1795" width="40" style="360" customWidth="1"/>
    <col min="1796" max="1796" width="17.875" style="360" customWidth="1"/>
    <col min="1797" max="1798" width="9" style="360"/>
    <col min="1799" max="1799" width="31.625" style="360" bestFit="1" customWidth="1"/>
    <col min="1800" max="1800" width="9" style="360"/>
    <col min="1801" max="1801" width="31.625" style="360" bestFit="1" customWidth="1"/>
    <col min="1802" max="2048" width="9" style="360"/>
    <col min="2049" max="2049" width="42.5" style="360" customWidth="1"/>
    <col min="2050" max="2050" width="16.25" style="360" customWidth="1"/>
    <col min="2051" max="2051" width="40" style="360" customWidth="1"/>
    <col min="2052" max="2052" width="17.875" style="360" customWidth="1"/>
    <col min="2053" max="2054" width="9" style="360"/>
    <col min="2055" max="2055" width="31.625" style="360" bestFit="1" customWidth="1"/>
    <col min="2056" max="2056" width="9" style="360"/>
    <col min="2057" max="2057" width="31.625" style="360" bestFit="1" customWidth="1"/>
    <col min="2058" max="2304" width="9" style="360"/>
    <col min="2305" max="2305" width="42.5" style="360" customWidth="1"/>
    <col min="2306" max="2306" width="16.25" style="360" customWidth="1"/>
    <col min="2307" max="2307" width="40" style="360" customWidth="1"/>
    <col min="2308" max="2308" width="17.875" style="360" customWidth="1"/>
    <col min="2309" max="2310" width="9" style="360"/>
    <col min="2311" max="2311" width="31.625" style="360" bestFit="1" customWidth="1"/>
    <col min="2312" max="2312" width="9" style="360"/>
    <col min="2313" max="2313" width="31.625" style="360" bestFit="1" customWidth="1"/>
    <col min="2314" max="2560" width="9" style="360"/>
    <col min="2561" max="2561" width="42.5" style="360" customWidth="1"/>
    <col min="2562" max="2562" width="16.25" style="360" customWidth="1"/>
    <col min="2563" max="2563" width="40" style="360" customWidth="1"/>
    <col min="2564" max="2564" width="17.875" style="360" customWidth="1"/>
    <col min="2565" max="2566" width="9" style="360"/>
    <col min="2567" max="2567" width="31.625" style="360" bestFit="1" customWidth="1"/>
    <col min="2568" max="2568" width="9" style="360"/>
    <col min="2569" max="2569" width="31.625" style="360" bestFit="1" customWidth="1"/>
    <col min="2570" max="2816" width="9" style="360"/>
    <col min="2817" max="2817" width="42.5" style="360" customWidth="1"/>
    <col min="2818" max="2818" width="16.25" style="360" customWidth="1"/>
    <col min="2819" max="2819" width="40" style="360" customWidth="1"/>
    <col min="2820" max="2820" width="17.875" style="360" customWidth="1"/>
    <col min="2821" max="2822" width="9" style="360"/>
    <col min="2823" max="2823" width="31.625" style="360" bestFit="1" customWidth="1"/>
    <col min="2824" max="2824" width="9" style="360"/>
    <col min="2825" max="2825" width="31.625" style="360" bestFit="1" customWidth="1"/>
    <col min="2826" max="3072" width="9" style="360"/>
    <col min="3073" max="3073" width="42.5" style="360" customWidth="1"/>
    <col min="3074" max="3074" width="16.25" style="360" customWidth="1"/>
    <col min="3075" max="3075" width="40" style="360" customWidth="1"/>
    <col min="3076" max="3076" width="17.875" style="360" customWidth="1"/>
    <col min="3077" max="3078" width="9" style="360"/>
    <col min="3079" max="3079" width="31.625" style="360" bestFit="1" customWidth="1"/>
    <col min="3080" max="3080" width="9" style="360"/>
    <col min="3081" max="3081" width="31.625" style="360" bestFit="1" customWidth="1"/>
    <col min="3082" max="3328" width="9" style="360"/>
    <col min="3329" max="3329" width="42.5" style="360" customWidth="1"/>
    <col min="3330" max="3330" width="16.25" style="360" customWidth="1"/>
    <col min="3331" max="3331" width="40" style="360" customWidth="1"/>
    <col min="3332" max="3332" width="17.875" style="360" customWidth="1"/>
    <col min="3333" max="3334" width="9" style="360"/>
    <col min="3335" max="3335" width="31.625" style="360" bestFit="1" customWidth="1"/>
    <col min="3336" max="3336" width="9" style="360"/>
    <col min="3337" max="3337" width="31.625" style="360" bestFit="1" customWidth="1"/>
    <col min="3338" max="3584" width="9" style="360"/>
    <col min="3585" max="3585" width="42.5" style="360" customWidth="1"/>
    <col min="3586" max="3586" width="16.25" style="360" customWidth="1"/>
    <col min="3587" max="3587" width="40" style="360" customWidth="1"/>
    <col min="3588" max="3588" width="17.875" style="360" customWidth="1"/>
    <col min="3589" max="3590" width="9" style="360"/>
    <col min="3591" max="3591" width="31.625" style="360" bestFit="1" customWidth="1"/>
    <col min="3592" max="3592" width="9" style="360"/>
    <col min="3593" max="3593" width="31.625" style="360" bestFit="1" customWidth="1"/>
    <col min="3594" max="3840" width="9" style="360"/>
    <col min="3841" max="3841" width="42.5" style="360" customWidth="1"/>
    <col min="3842" max="3842" width="16.25" style="360" customWidth="1"/>
    <col min="3843" max="3843" width="40" style="360" customWidth="1"/>
    <col min="3844" max="3844" width="17.875" style="360" customWidth="1"/>
    <col min="3845" max="3846" width="9" style="360"/>
    <col min="3847" max="3847" width="31.625" style="360" bestFit="1" customWidth="1"/>
    <col min="3848" max="3848" width="9" style="360"/>
    <col min="3849" max="3849" width="31.625" style="360" bestFit="1" customWidth="1"/>
    <col min="3850" max="4096" width="9" style="360"/>
    <col min="4097" max="4097" width="42.5" style="360" customWidth="1"/>
    <col min="4098" max="4098" width="16.25" style="360" customWidth="1"/>
    <col min="4099" max="4099" width="40" style="360" customWidth="1"/>
    <col min="4100" max="4100" width="17.875" style="360" customWidth="1"/>
    <col min="4101" max="4102" width="9" style="360"/>
    <col min="4103" max="4103" width="31.625" style="360" bestFit="1" customWidth="1"/>
    <col min="4104" max="4104" width="9" style="360"/>
    <col min="4105" max="4105" width="31.625" style="360" bestFit="1" customWidth="1"/>
    <col min="4106" max="4352" width="9" style="360"/>
    <col min="4353" max="4353" width="42.5" style="360" customWidth="1"/>
    <col min="4354" max="4354" width="16.25" style="360" customWidth="1"/>
    <col min="4355" max="4355" width="40" style="360" customWidth="1"/>
    <col min="4356" max="4356" width="17.875" style="360" customWidth="1"/>
    <col min="4357" max="4358" width="9" style="360"/>
    <col min="4359" max="4359" width="31.625" style="360" bestFit="1" customWidth="1"/>
    <col min="4360" max="4360" width="9" style="360"/>
    <col min="4361" max="4361" width="31.625" style="360" bestFit="1" customWidth="1"/>
    <col min="4362" max="4608" width="9" style="360"/>
    <col min="4609" max="4609" width="42.5" style="360" customWidth="1"/>
    <col min="4610" max="4610" width="16.25" style="360" customWidth="1"/>
    <col min="4611" max="4611" width="40" style="360" customWidth="1"/>
    <col min="4612" max="4612" width="17.875" style="360" customWidth="1"/>
    <col min="4613" max="4614" width="9" style="360"/>
    <col min="4615" max="4615" width="31.625" style="360" bestFit="1" customWidth="1"/>
    <col min="4616" max="4616" width="9" style="360"/>
    <col min="4617" max="4617" width="31.625" style="360" bestFit="1" customWidth="1"/>
    <col min="4618" max="4864" width="9" style="360"/>
    <col min="4865" max="4865" width="42.5" style="360" customWidth="1"/>
    <col min="4866" max="4866" width="16.25" style="360" customWidth="1"/>
    <col min="4867" max="4867" width="40" style="360" customWidth="1"/>
    <col min="4868" max="4868" width="17.875" style="360" customWidth="1"/>
    <col min="4869" max="4870" width="9" style="360"/>
    <col min="4871" max="4871" width="31.625" style="360" bestFit="1" customWidth="1"/>
    <col min="4872" max="4872" width="9" style="360"/>
    <col min="4873" max="4873" width="31.625" style="360" bestFit="1" customWidth="1"/>
    <col min="4874" max="5120" width="9" style="360"/>
    <col min="5121" max="5121" width="42.5" style="360" customWidth="1"/>
    <col min="5122" max="5122" width="16.25" style="360" customWidth="1"/>
    <col min="5123" max="5123" width="40" style="360" customWidth="1"/>
    <col min="5124" max="5124" width="17.875" style="360" customWidth="1"/>
    <col min="5125" max="5126" width="9" style="360"/>
    <col min="5127" max="5127" width="31.625" style="360" bestFit="1" customWidth="1"/>
    <col min="5128" max="5128" width="9" style="360"/>
    <col min="5129" max="5129" width="31.625" style="360" bestFit="1" customWidth="1"/>
    <col min="5130" max="5376" width="9" style="360"/>
    <col min="5377" max="5377" width="42.5" style="360" customWidth="1"/>
    <col min="5378" max="5378" width="16.25" style="360" customWidth="1"/>
    <col min="5379" max="5379" width="40" style="360" customWidth="1"/>
    <col min="5380" max="5380" width="17.875" style="360" customWidth="1"/>
    <col min="5381" max="5382" width="9" style="360"/>
    <col min="5383" max="5383" width="31.625" style="360" bestFit="1" customWidth="1"/>
    <col min="5384" max="5384" width="9" style="360"/>
    <col min="5385" max="5385" width="31.625" style="360" bestFit="1" customWidth="1"/>
    <col min="5386" max="5632" width="9" style="360"/>
    <col min="5633" max="5633" width="42.5" style="360" customWidth="1"/>
    <col min="5634" max="5634" width="16.25" style="360" customWidth="1"/>
    <col min="5635" max="5635" width="40" style="360" customWidth="1"/>
    <col min="5636" max="5636" width="17.875" style="360" customWidth="1"/>
    <col min="5637" max="5638" width="9" style="360"/>
    <col min="5639" max="5639" width="31.625" style="360" bestFit="1" customWidth="1"/>
    <col min="5640" max="5640" width="9" style="360"/>
    <col min="5641" max="5641" width="31.625" style="360" bestFit="1" customWidth="1"/>
    <col min="5642" max="5888" width="9" style="360"/>
    <col min="5889" max="5889" width="42.5" style="360" customWidth="1"/>
    <col min="5890" max="5890" width="16.25" style="360" customWidth="1"/>
    <col min="5891" max="5891" width="40" style="360" customWidth="1"/>
    <col min="5892" max="5892" width="17.875" style="360" customWidth="1"/>
    <col min="5893" max="5894" width="9" style="360"/>
    <col min="5895" max="5895" width="31.625" style="360" bestFit="1" customWidth="1"/>
    <col min="5896" max="5896" width="9" style="360"/>
    <col min="5897" max="5897" width="31.625" style="360" bestFit="1" customWidth="1"/>
    <col min="5898" max="6144" width="9" style="360"/>
    <col min="6145" max="6145" width="42.5" style="360" customWidth="1"/>
    <col min="6146" max="6146" width="16.25" style="360" customWidth="1"/>
    <col min="6147" max="6147" width="40" style="360" customWidth="1"/>
    <col min="6148" max="6148" width="17.875" style="360" customWidth="1"/>
    <col min="6149" max="6150" width="9" style="360"/>
    <col min="6151" max="6151" width="31.625" style="360" bestFit="1" customWidth="1"/>
    <col min="6152" max="6152" width="9" style="360"/>
    <col min="6153" max="6153" width="31.625" style="360" bestFit="1" customWidth="1"/>
    <col min="6154" max="6400" width="9" style="360"/>
    <col min="6401" max="6401" width="42.5" style="360" customWidth="1"/>
    <col min="6402" max="6402" width="16.25" style="360" customWidth="1"/>
    <col min="6403" max="6403" width="40" style="360" customWidth="1"/>
    <col min="6404" max="6404" width="17.875" style="360" customWidth="1"/>
    <col min="6405" max="6406" width="9" style="360"/>
    <col min="6407" max="6407" width="31.625" style="360" bestFit="1" customWidth="1"/>
    <col min="6408" max="6408" width="9" style="360"/>
    <col min="6409" max="6409" width="31.625" style="360" bestFit="1" customWidth="1"/>
    <col min="6410" max="6656" width="9" style="360"/>
    <col min="6657" max="6657" width="42.5" style="360" customWidth="1"/>
    <col min="6658" max="6658" width="16.25" style="360" customWidth="1"/>
    <col min="6659" max="6659" width="40" style="360" customWidth="1"/>
    <col min="6660" max="6660" width="17.875" style="360" customWidth="1"/>
    <col min="6661" max="6662" width="9" style="360"/>
    <col min="6663" max="6663" width="31.625" style="360" bestFit="1" customWidth="1"/>
    <col min="6664" max="6664" width="9" style="360"/>
    <col min="6665" max="6665" width="31.625" style="360" bestFit="1" customWidth="1"/>
    <col min="6666" max="6912" width="9" style="360"/>
    <col min="6913" max="6913" width="42.5" style="360" customWidth="1"/>
    <col min="6914" max="6914" width="16.25" style="360" customWidth="1"/>
    <col min="6915" max="6915" width="40" style="360" customWidth="1"/>
    <col min="6916" max="6916" width="17.875" style="360" customWidth="1"/>
    <col min="6917" max="6918" width="9" style="360"/>
    <col min="6919" max="6919" width="31.625" style="360" bestFit="1" customWidth="1"/>
    <col min="6920" max="6920" width="9" style="360"/>
    <col min="6921" max="6921" width="31.625" style="360" bestFit="1" customWidth="1"/>
    <col min="6922" max="7168" width="9" style="360"/>
    <col min="7169" max="7169" width="42.5" style="360" customWidth="1"/>
    <col min="7170" max="7170" width="16.25" style="360" customWidth="1"/>
    <col min="7171" max="7171" width="40" style="360" customWidth="1"/>
    <col min="7172" max="7172" width="17.875" style="360" customWidth="1"/>
    <col min="7173" max="7174" width="9" style="360"/>
    <col min="7175" max="7175" width="31.625" style="360" bestFit="1" customWidth="1"/>
    <col min="7176" max="7176" width="9" style="360"/>
    <col min="7177" max="7177" width="31.625" style="360" bestFit="1" customWidth="1"/>
    <col min="7178" max="7424" width="9" style="360"/>
    <col min="7425" max="7425" width="42.5" style="360" customWidth="1"/>
    <col min="7426" max="7426" width="16.25" style="360" customWidth="1"/>
    <col min="7427" max="7427" width="40" style="360" customWidth="1"/>
    <col min="7428" max="7428" width="17.875" style="360" customWidth="1"/>
    <col min="7429" max="7430" width="9" style="360"/>
    <col min="7431" max="7431" width="31.625" style="360" bestFit="1" customWidth="1"/>
    <col min="7432" max="7432" width="9" style="360"/>
    <col min="7433" max="7433" width="31.625" style="360" bestFit="1" customWidth="1"/>
    <col min="7434" max="7680" width="9" style="360"/>
    <col min="7681" max="7681" width="42.5" style="360" customWidth="1"/>
    <col min="7682" max="7682" width="16.25" style="360" customWidth="1"/>
    <col min="7683" max="7683" width="40" style="360" customWidth="1"/>
    <col min="7684" max="7684" width="17.875" style="360" customWidth="1"/>
    <col min="7685" max="7686" width="9" style="360"/>
    <col min="7687" max="7687" width="31.625" style="360" bestFit="1" customWidth="1"/>
    <col min="7688" max="7688" width="9" style="360"/>
    <col min="7689" max="7689" width="31.625" style="360" bestFit="1" customWidth="1"/>
    <col min="7690" max="7936" width="9" style="360"/>
    <col min="7937" max="7937" width="42.5" style="360" customWidth="1"/>
    <col min="7938" max="7938" width="16.25" style="360" customWidth="1"/>
    <col min="7939" max="7939" width="40" style="360" customWidth="1"/>
    <col min="7940" max="7940" width="17.875" style="360" customWidth="1"/>
    <col min="7941" max="7942" width="9" style="360"/>
    <col min="7943" max="7943" width="31.625" style="360" bestFit="1" customWidth="1"/>
    <col min="7944" max="7944" width="9" style="360"/>
    <col min="7945" max="7945" width="31.625" style="360" bestFit="1" customWidth="1"/>
    <col min="7946" max="8192" width="9" style="360"/>
    <col min="8193" max="8193" width="42.5" style="360" customWidth="1"/>
    <col min="8194" max="8194" width="16.25" style="360" customWidth="1"/>
    <col min="8195" max="8195" width="40" style="360" customWidth="1"/>
    <col min="8196" max="8196" width="17.875" style="360" customWidth="1"/>
    <col min="8197" max="8198" width="9" style="360"/>
    <col min="8199" max="8199" width="31.625" style="360" bestFit="1" customWidth="1"/>
    <col min="8200" max="8200" width="9" style="360"/>
    <col min="8201" max="8201" width="31.625" style="360" bestFit="1" customWidth="1"/>
    <col min="8202" max="8448" width="9" style="360"/>
    <col min="8449" max="8449" width="42.5" style="360" customWidth="1"/>
    <col min="8450" max="8450" width="16.25" style="360" customWidth="1"/>
    <col min="8451" max="8451" width="40" style="360" customWidth="1"/>
    <col min="8452" max="8452" width="17.875" style="360" customWidth="1"/>
    <col min="8453" max="8454" width="9" style="360"/>
    <col min="8455" max="8455" width="31.625" style="360" bestFit="1" customWidth="1"/>
    <col min="8456" max="8456" width="9" style="360"/>
    <col min="8457" max="8457" width="31.625" style="360" bestFit="1" customWidth="1"/>
    <col min="8458" max="8704" width="9" style="360"/>
    <col min="8705" max="8705" width="42.5" style="360" customWidth="1"/>
    <col min="8706" max="8706" width="16.25" style="360" customWidth="1"/>
    <col min="8707" max="8707" width="40" style="360" customWidth="1"/>
    <col min="8708" max="8708" width="17.875" style="360" customWidth="1"/>
    <col min="8709" max="8710" width="9" style="360"/>
    <col min="8711" max="8711" width="31.625" style="360" bestFit="1" customWidth="1"/>
    <col min="8712" max="8712" width="9" style="360"/>
    <col min="8713" max="8713" width="31.625" style="360" bestFit="1" customWidth="1"/>
    <col min="8714" max="8960" width="9" style="360"/>
    <col min="8961" max="8961" width="42.5" style="360" customWidth="1"/>
    <col min="8962" max="8962" width="16.25" style="360" customWidth="1"/>
    <col min="8963" max="8963" width="40" style="360" customWidth="1"/>
    <col min="8964" max="8964" width="17.875" style="360" customWidth="1"/>
    <col min="8965" max="8966" width="9" style="360"/>
    <col min="8967" max="8967" width="31.625" style="360" bestFit="1" customWidth="1"/>
    <col min="8968" max="8968" width="9" style="360"/>
    <col min="8969" max="8969" width="31.625" style="360" bestFit="1" customWidth="1"/>
    <col min="8970" max="9216" width="9" style="360"/>
    <col min="9217" max="9217" width="42.5" style="360" customWidth="1"/>
    <col min="9218" max="9218" width="16.25" style="360" customWidth="1"/>
    <col min="9219" max="9219" width="40" style="360" customWidth="1"/>
    <col min="9220" max="9220" width="17.875" style="360" customWidth="1"/>
    <col min="9221" max="9222" width="9" style="360"/>
    <col min="9223" max="9223" width="31.625" style="360" bestFit="1" customWidth="1"/>
    <col min="9224" max="9224" width="9" style="360"/>
    <col min="9225" max="9225" width="31.625" style="360" bestFit="1" customWidth="1"/>
    <col min="9226" max="9472" width="9" style="360"/>
    <col min="9473" max="9473" width="42.5" style="360" customWidth="1"/>
    <col min="9474" max="9474" width="16.25" style="360" customWidth="1"/>
    <col min="9475" max="9475" width="40" style="360" customWidth="1"/>
    <col min="9476" max="9476" width="17.875" style="360" customWidth="1"/>
    <col min="9477" max="9478" width="9" style="360"/>
    <col min="9479" max="9479" width="31.625" style="360" bestFit="1" customWidth="1"/>
    <col min="9480" max="9480" width="9" style="360"/>
    <col min="9481" max="9481" width="31.625" style="360" bestFit="1" customWidth="1"/>
    <col min="9482" max="9728" width="9" style="360"/>
    <col min="9729" max="9729" width="42.5" style="360" customWidth="1"/>
    <col min="9730" max="9730" width="16.25" style="360" customWidth="1"/>
    <col min="9731" max="9731" width="40" style="360" customWidth="1"/>
    <col min="9732" max="9732" width="17.875" style="360" customWidth="1"/>
    <col min="9733" max="9734" width="9" style="360"/>
    <col min="9735" max="9735" width="31.625" style="360" bestFit="1" customWidth="1"/>
    <col min="9736" max="9736" width="9" style="360"/>
    <col min="9737" max="9737" width="31.625" style="360" bestFit="1" customWidth="1"/>
    <col min="9738" max="9984" width="9" style="360"/>
    <col min="9985" max="9985" width="42.5" style="360" customWidth="1"/>
    <col min="9986" max="9986" width="16.25" style="360" customWidth="1"/>
    <col min="9987" max="9987" width="40" style="360" customWidth="1"/>
    <col min="9988" max="9988" width="17.875" style="360" customWidth="1"/>
    <col min="9989" max="9990" width="9" style="360"/>
    <col min="9991" max="9991" width="31.625" style="360" bestFit="1" customWidth="1"/>
    <col min="9992" max="9992" width="9" style="360"/>
    <col min="9993" max="9993" width="31.625" style="360" bestFit="1" customWidth="1"/>
    <col min="9994" max="10240" width="9" style="360"/>
    <col min="10241" max="10241" width="42.5" style="360" customWidth="1"/>
    <col min="10242" max="10242" width="16.25" style="360" customWidth="1"/>
    <col min="10243" max="10243" width="40" style="360" customWidth="1"/>
    <col min="10244" max="10244" width="17.875" style="360" customWidth="1"/>
    <col min="10245" max="10246" width="9" style="360"/>
    <col min="10247" max="10247" width="31.625" style="360" bestFit="1" customWidth="1"/>
    <col min="10248" max="10248" width="9" style="360"/>
    <col min="10249" max="10249" width="31.625" style="360" bestFit="1" customWidth="1"/>
    <col min="10250" max="10496" width="9" style="360"/>
    <col min="10497" max="10497" width="42.5" style="360" customWidth="1"/>
    <col min="10498" max="10498" width="16.25" style="360" customWidth="1"/>
    <col min="10499" max="10499" width="40" style="360" customWidth="1"/>
    <col min="10500" max="10500" width="17.875" style="360" customWidth="1"/>
    <col min="10501" max="10502" width="9" style="360"/>
    <col min="10503" max="10503" width="31.625" style="360" bestFit="1" customWidth="1"/>
    <col min="10504" max="10504" width="9" style="360"/>
    <col min="10505" max="10505" width="31.625" style="360" bestFit="1" customWidth="1"/>
    <col min="10506" max="10752" width="9" style="360"/>
    <col min="10753" max="10753" width="42.5" style="360" customWidth="1"/>
    <col min="10754" max="10754" width="16.25" style="360" customWidth="1"/>
    <col min="10755" max="10755" width="40" style="360" customWidth="1"/>
    <col min="10756" max="10756" width="17.875" style="360" customWidth="1"/>
    <col min="10757" max="10758" width="9" style="360"/>
    <col min="10759" max="10759" width="31.625" style="360" bestFit="1" customWidth="1"/>
    <col min="10760" max="10760" width="9" style="360"/>
    <col min="10761" max="10761" width="31.625" style="360" bestFit="1" customWidth="1"/>
    <col min="10762" max="11008" width="9" style="360"/>
    <col min="11009" max="11009" width="42.5" style="360" customWidth="1"/>
    <col min="11010" max="11010" width="16.25" style="360" customWidth="1"/>
    <col min="11011" max="11011" width="40" style="360" customWidth="1"/>
    <col min="11012" max="11012" width="17.875" style="360" customWidth="1"/>
    <col min="11013" max="11014" width="9" style="360"/>
    <col min="11015" max="11015" width="31.625" style="360" bestFit="1" customWidth="1"/>
    <col min="11016" max="11016" width="9" style="360"/>
    <col min="11017" max="11017" width="31.625" style="360" bestFit="1" customWidth="1"/>
    <col min="11018" max="11264" width="9" style="360"/>
    <col min="11265" max="11265" width="42.5" style="360" customWidth="1"/>
    <col min="11266" max="11266" width="16.25" style="360" customWidth="1"/>
    <col min="11267" max="11267" width="40" style="360" customWidth="1"/>
    <col min="11268" max="11268" width="17.875" style="360" customWidth="1"/>
    <col min="11269" max="11270" width="9" style="360"/>
    <col min="11271" max="11271" width="31.625" style="360" bestFit="1" customWidth="1"/>
    <col min="11272" max="11272" width="9" style="360"/>
    <col min="11273" max="11273" width="31.625" style="360" bestFit="1" customWidth="1"/>
    <col min="11274" max="11520" width="9" style="360"/>
    <col min="11521" max="11521" width="42.5" style="360" customWidth="1"/>
    <col min="11522" max="11522" width="16.25" style="360" customWidth="1"/>
    <col min="11523" max="11523" width="40" style="360" customWidth="1"/>
    <col min="11524" max="11524" width="17.875" style="360" customWidth="1"/>
    <col min="11525" max="11526" width="9" style="360"/>
    <col min="11527" max="11527" width="31.625" style="360" bestFit="1" customWidth="1"/>
    <col min="11528" max="11528" width="9" style="360"/>
    <col min="11529" max="11529" width="31.625" style="360" bestFit="1" customWidth="1"/>
    <col min="11530" max="11776" width="9" style="360"/>
    <col min="11777" max="11777" width="42.5" style="360" customWidth="1"/>
    <col min="11778" max="11778" width="16.25" style="360" customWidth="1"/>
    <col min="11779" max="11779" width="40" style="360" customWidth="1"/>
    <col min="11780" max="11780" width="17.875" style="360" customWidth="1"/>
    <col min="11781" max="11782" width="9" style="360"/>
    <col min="11783" max="11783" width="31.625" style="360" bestFit="1" customWidth="1"/>
    <col min="11784" max="11784" width="9" style="360"/>
    <col min="11785" max="11785" width="31.625" style="360" bestFit="1" customWidth="1"/>
    <col min="11786" max="12032" width="9" style="360"/>
    <col min="12033" max="12033" width="42.5" style="360" customWidth="1"/>
    <col min="12034" max="12034" width="16.25" style="360" customWidth="1"/>
    <col min="12035" max="12035" width="40" style="360" customWidth="1"/>
    <col min="12036" max="12036" width="17.875" style="360" customWidth="1"/>
    <col min="12037" max="12038" width="9" style="360"/>
    <col min="12039" max="12039" width="31.625" style="360" bestFit="1" customWidth="1"/>
    <col min="12040" max="12040" width="9" style="360"/>
    <col min="12041" max="12041" width="31.625" style="360" bestFit="1" customWidth="1"/>
    <col min="12042" max="12288" width="9" style="360"/>
    <col min="12289" max="12289" width="42.5" style="360" customWidth="1"/>
    <col min="12290" max="12290" width="16.25" style="360" customWidth="1"/>
    <col min="12291" max="12291" width="40" style="360" customWidth="1"/>
    <col min="12292" max="12292" width="17.875" style="360" customWidth="1"/>
    <col min="12293" max="12294" width="9" style="360"/>
    <col min="12295" max="12295" width="31.625" style="360" bestFit="1" customWidth="1"/>
    <col min="12296" max="12296" width="9" style="360"/>
    <col min="12297" max="12297" width="31.625" style="360" bestFit="1" customWidth="1"/>
    <col min="12298" max="12544" width="9" style="360"/>
    <col min="12545" max="12545" width="42.5" style="360" customWidth="1"/>
    <col min="12546" max="12546" width="16.25" style="360" customWidth="1"/>
    <col min="12547" max="12547" width="40" style="360" customWidth="1"/>
    <col min="12548" max="12548" width="17.875" style="360" customWidth="1"/>
    <col min="12549" max="12550" width="9" style="360"/>
    <col min="12551" max="12551" width="31.625" style="360" bestFit="1" customWidth="1"/>
    <col min="12552" max="12552" width="9" style="360"/>
    <col min="12553" max="12553" width="31.625" style="360" bestFit="1" customWidth="1"/>
    <col min="12554" max="12800" width="9" style="360"/>
    <col min="12801" max="12801" width="42.5" style="360" customWidth="1"/>
    <col min="12802" max="12802" width="16.25" style="360" customWidth="1"/>
    <col min="12803" max="12803" width="40" style="360" customWidth="1"/>
    <col min="12804" max="12804" width="17.875" style="360" customWidth="1"/>
    <col min="12805" max="12806" width="9" style="360"/>
    <col min="12807" max="12807" width="31.625" style="360" bestFit="1" customWidth="1"/>
    <col min="12808" max="12808" width="9" style="360"/>
    <col min="12809" max="12809" width="31.625" style="360" bestFit="1" customWidth="1"/>
    <col min="12810" max="13056" width="9" style="360"/>
    <col min="13057" max="13057" width="42.5" style="360" customWidth="1"/>
    <col min="13058" max="13058" width="16.25" style="360" customWidth="1"/>
    <col min="13059" max="13059" width="40" style="360" customWidth="1"/>
    <col min="13060" max="13060" width="17.875" style="360" customWidth="1"/>
    <col min="13061" max="13062" width="9" style="360"/>
    <col min="13063" max="13063" width="31.625" style="360" bestFit="1" customWidth="1"/>
    <col min="13064" max="13064" width="9" style="360"/>
    <col min="13065" max="13065" width="31.625" style="360" bestFit="1" customWidth="1"/>
    <col min="13066" max="13312" width="9" style="360"/>
    <col min="13313" max="13313" width="42.5" style="360" customWidth="1"/>
    <col min="13314" max="13314" width="16.25" style="360" customWidth="1"/>
    <col min="13315" max="13315" width="40" style="360" customWidth="1"/>
    <col min="13316" max="13316" width="17.875" style="360" customWidth="1"/>
    <col min="13317" max="13318" width="9" style="360"/>
    <col min="13319" max="13319" width="31.625" style="360" bestFit="1" customWidth="1"/>
    <col min="13320" max="13320" width="9" style="360"/>
    <col min="13321" max="13321" width="31.625" style="360" bestFit="1" customWidth="1"/>
    <col min="13322" max="13568" width="9" style="360"/>
    <col min="13569" max="13569" width="42.5" style="360" customWidth="1"/>
    <col min="13570" max="13570" width="16.25" style="360" customWidth="1"/>
    <col min="13571" max="13571" width="40" style="360" customWidth="1"/>
    <col min="13572" max="13572" width="17.875" style="360" customWidth="1"/>
    <col min="13573" max="13574" width="9" style="360"/>
    <col min="13575" max="13575" width="31.625" style="360" bestFit="1" customWidth="1"/>
    <col min="13576" max="13576" width="9" style="360"/>
    <col min="13577" max="13577" width="31.625" style="360" bestFit="1" customWidth="1"/>
    <col min="13578" max="13824" width="9" style="360"/>
    <col min="13825" max="13825" width="42.5" style="360" customWidth="1"/>
    <col min="13826" max="13826" width="16.25" style="360" customWidth="1"/>
    <col min="13827" max="13827" width="40" style="360" customWidth="1"/>
    <col min="13828" max="13828" width="17.875" style="360" customWidth="1"/>
    <col min="13829" max="13830" width="9" style="360"/>
    <col min="13831" max="13831" width="31.625" style="360" bestFit="1" customWidth="1"/>
    <col min="13832" max="13832" width="9" style="360"/>
    <col min="13833" max="13833" width="31.625" style="360" bestFit="1" customWidth="1"/>
    <col min="13834" max="14080" width="9" style="360"/>
    <col min="14081" max="14081" width="42.5" style="360" customWidth="1"/>
    <col min="14082" max="14082" width="16.25" style="360" customWidth="1"/>
    <col min="14083" max="14083" width="40" style="360" customWidth="1"/>
    <col min="14084" max="14084" width="17.875" style="360" customWidth="1"/>
    <col min="14085" max="14086" width="9" style="360"/>
    <col min="14087" max="14087" width="31.625" style="360" bestFit="1" customWidth="1"/>
    <col min="14088" max="14088" width="9" style="360"/>
    <col min="14089" max="14089" width="31.625" style="360" bestFit="1" customWidth="1"/>
    <col min="14090" max="14336" width="9" style="360"/>
    <col min="14337" max="14337" width="42.5" style="360" customWidth="1"/>
    <col min="14338" max="14338" width="16.25" style="360" customWidth="1"/>
    <col min="14339" max="14339" width="40" style="360" customWidth="1"/>
    <col min="14340" max="14340" width="17.875" style="360" customWidth="1"/>
    <col min="14341" max="14342" width="9" style="360"/>
    <col min="14343" max="14343" width="31.625" style="360" bestFit="1" customWidth="1"/>
    <col min="14344" max="14344" width="9" style="360"/>
    <col min="14345" max="14345" width="31.625" style="360" bestFit="1" customWidth="1"/>
    <col min="14346" max="14592" width="9" style="360"/>
    <col min="14593" max="14593" width="42.5" style="360" customWidth="1"/>
    <col min="14594" max="14594" width="16.25" style="360" customWidth="1"/>
    <col min="14595" max="14595" width="40" style="360" customWidth="1"/>
    <col min="14596" max="14596" width="17.875" style="360" customWidth="1"/>
    <col min="14597" max="14598" width="9" style="360"/>
    <col min="14599" max="14599" width="31.625" style="360" bestFit="1" customWidth="1"/>
    <col min="14600" max="14600" width="9" style="360"/>
    <col min="14601" max="14601" width="31.625" style="360" bestFit="1" customWidth="1"/>
    <col min="14602" max="14848" width="9" style="360"/>
    <col min="14849" max="14849" width="42.5" style="360" customWidth="1"/>
    <col min="14850" max="14850" width="16.25" style="360" customWidth="1"/>
    <col min="14851" max="14851" width="40" style="360" customWidth="1"/>
    <col min="14852" max="14852" width="17.875" style="360" customWidth="1"/>
    <col min="14853" max="14854" width="9" style="360"/>
    <col min="14855" max="14855" width="31.625" style="360" bestFit="1" customWidth="1"/>
    <col min="14856" max="14856" width="9" style="360"/>
    <col min="14857" max="14857" width="31.625" style="360" bestFit="1" customWidth="1"/>
    <col min="14858" max="15104" width="9" style="360"/>
    <col min="15105" max="15105" width="42.5" style="360" customWidth="1"/>
    <col min="15106" max="15106" width="16.25" style="360" customWidth="1"/>
    <col min="15107" max="15107" width="40" style="360" customWidth="1"/>
    <col min="15108" max="15108" width="17.875" style="360" customWidth="1"/>
    <col min="15109" max="15110" width="9" style="360"/>
    <col min="15111" max="15111" width="31.625" style="360" bestFit="1" customWidth="1"/>
    <col min="15112" max="15112" width="9" style="360"/>
    <col min="15113" max="15113" width="31.625" style="360" bestFit="1" customWidth="1"/>
    <col min="15114" max="15360" width="9" style="360"/>
    <col min="15361" max="15361" width="42.5" style="360" customWidth="1"/>
    <col min="15362" max="15362" width="16.25" style="360" customWidth="1"/>
    <col min="15363" max="15363" width="40" style="360" customWidth="1"/>
    <col min="15364" max="15364" width="17.875" style="360" customWidth="1"/>
    <col min="15365" max="15366" width="9" style="360"/>
    <col min="15367" max="15367" width="31.625" style="360" bestFit="1" customWidth="1"/>
    <col min="15368" max="15368" width="9" style="360"/>
    <col min="15369" max="15369" width="31.625" style="360" bestFit="1" customWidth="1"/>
    <col min="15370" max="15616" width="9" style="360"/>
    <col min="15617" max="15617" width="42.5" style="360" customWidth="1"/>
    <col min="15618" max="15618" width="16.25" style="360" customWidth="1"/>
    <col min="15619" max="15619" width="40" style="360" customWidth="1"/>
    <col min="15620" max="15620" width="17.875" style="360" customWidth="1"/>
    <col min="15621" max="15622" width="9" style="360"/>
    <col min="15623" max="15623" width="31.625" style="360" bestFit="1" customWidth="1"/>
    <col min="15624" max="15624" width="9" style="360"/>
    <col min="15625" max="15625" width="31.625" style="360" bestFit="1" customWidth="1"/>
    <col min="15626" max="15872" width="9" style="360"/>
    <col min="15873" max="15873" width="42.5" style="360" customWidth="1"/>
    <col min="15874" max="15874" width="16.25" style="360" customWidth="1"/>
    <col min="15875" max="15875" width="40" style="360" customWidth="1"/>
    <col min="15876" max="15876" width="17.875" style="360" customWidth="1"/>
    <col min="15877" max="15878" width="9" style="360"/>
    <col min="15879" max="15879" width="31.625" style="360" bestFit="1" customWidth="1"/>
    <col min="15880" max="15880" width="9" style="360"/>
    <col min="15881" max="15881" width="31.625" style="360" bestFit="1" customWidth="1"/>
    <col min="15882" max="16128" width="9" style="360"/>
    <col min="16129" max="16129" width="42.5" style="360" customWidth="1"/>
    <col min="16130" max="16130" width="16.25" style="360" customWidth="1"/>
    <col min="16131" max="16131" width="40" style="360" customWidth="1"/>
    <col min="16132" max="16132" width="17.875" style="360" customWidth="1"/>
    <col min="16133" max="16134" width="9" style="360"/>
    <col min="16135" max="16135" width="31.625" style="360" bestFit="1" customWidth="1"/>
    <col min="16136" max="16136" width="9" style="360"/>
    <col min="16137" max="16137" width="31.625" style="360" bestFit="1" customWidth="1"/>
    <col min="16138" max="16384" width="9" style="360"/>
  </cols>
  <sheetData>
    <row r="1" spans="1:4" ht="18.75">
      <c r="A1" s="441" t="s">
        <v>280</v>
      </c>
      <c r="B1" s="441"/>
      <c r="C1" s="37"/>
      <c r="D1" s="37"/>
    </row>
    <row r="2" spans="1:4" ht="24">
      <c r="A2" s="463" t="s">
        <v>1310</v>
      </c>
      <c r="B2" s="463"/>
      <c r="C2" s="463"/>
      <c r="D2" s="463"/>
    </row>
    <row r="3" spans="1:4" ht="18.75">
      <c r="A3" s="468"/>
      <c r="B3" s="468"/>
      <c r="C3" s="361"/>
      <c r="D3" s="117" t="s">
        <v>19</v>
      </c>
    </row>
    <row r="4" spans="1:4" ht="18.75">
      <c r="A4" s="104" t="s">
        <v>27</v>
      </c>
      <c r="B4" s="144" t="s">
        <v>16</v>
      </c>
      <c r="C4" s="104" t="s">
        <v>23</v>
      </c>
      <c r="D4" s="144" t="s">
        <v>16</v>
      </c>
    </row>
    <row r="5" spans="1:4" ht="18.75">
      <c r="A5" s="151" t="s">
        <v>24</v>
      </c>
      <c r="B5" s="118">
        <f>B6</f>
        <v>0</v>
      </c>
      <c r="C5" s="151" t="s">
        <v>24</v>
      </c>
      <c r="D5" s="118">
        <f>B6</f>
        <v>0</v>
      </c>
    </row>
    <row r="6" spans="1:4" ht="18.75">
      <c r="A6" s="362" t="s">
        <v>1226</v>
      </c>
      <c r="B6" s="118">
        <f>B7+B11+B14+B15+B16</f>
        <v>0</v>
      </c>
      <c r="C6" s="362" t="s">
        <v>1227</v>
      </c>
      <c r="D6" s="118">
        <f>D7+D11+D14+D15+D16</f>
        <v>0</v>
      </c>
    </row>
    <row r="7" spans="1:4">
      <c r="A7" s="122" t="s">
        <v>156</v>
      </c>
      <c r="B7" s="78"/>
      <c r="C7" s="122" t="s">
        <v>157</v>
      </c>
      <c r="D7" s="78"/>
    </row>
    <row r="8" spans="1:4">
      <c r="A8" s="124" t="s">
        <v>158</v>
      </c>
      <c r="B8" s="78"/>
      <c r="C8" s="124" t="s">
        <v>158</v>
      </c>
      <c r="D8" s="78"/>
    </row>
    <row r="9" spans="1:4">
      <c r="A9" s="124" t="s">
        <v>159</v>
      </c>
      <c r="B9" s="78"/>
      <c r="C9" s="124" t="s">
        <v>159</v>
      </c>
      <c r="D9" s="78"/>
    </row>
    <row r="10" spans="1:4">
      <c r="A10" s="124" t="s">
        <v>160</v>
      </c>
      <c r="B10" s="78"/>
      <c r="C10" s="124" t="s">
        <v>160</v>
      </c>
      <c r="D10" s="78"/>
    </row>
    <row r="11" spans="1:4">
      <c r="A11" s="122" t="s">
        <v>161</v>
      </c>
      <c r="B11" s="78"/>
      <c r="C11" s="122" t="s">
        <v>162</v>
      </c>
      <c r="D11" s="78"/>
    </row>
    <row r="12" spans="1:4">
      <c r="A12" s="124" t="s">
        <v>163</v>
      </c>
      <c r="B12" s="78"/>
      <c r="C12" s="124" t="s">
        <v>163</v>
      </c>
      <c r="D12" s="78"/>
    </row>
    <row r="13" spans="1:4">
      <c r="A13" s="124" t="s">
        <v>164</v>
      </c>
      <c r="B13" s="78"/>
      <c r="C13" s="124" t="s">
        <v>164</v>
      </c>
      <c r="D13" s="78"/>
    </row>
    <row r="14" spans="1:4">
      <c r="A14" s="122" t="s">
        <v>165</v>
      </c>
      <c r="B14" s="78"/>
      <c r="C14" s="122" t="s">
        <v>166</v>
      </c>
      <c r="D14" s="78"/>
    </row>
    <row r="15" spans="1:4">
      <c r="A15" s="122" t="s">
        <v>167</v>
      </c>
      <c r="B15" s="78"/>
      <c r="C15" s="122" t="s">
        <v>168</v>
      </c>
      <c r="D15" s="78"/>
    </row>
    <row r="16" spans="1:4">
      <c r="A16" s="43"/>
      <c r="B16" s="24"/>
      <c r="C16" s="43"/>
      <c r="D16" s="24"/>
    </row>
    <row r="17" spans="1:4" ht="18.75">
      <c r="A17" s="363"/>
      <c r="B17" s="364"/>
      <c r="C17" s="365" t="s">
        <v>152</v>
      </c>
      <c r="D17" s="39">
        <f>D5-D6</f>
        <v>0</v>
      </c>
    </row>
    <row r="18" spans="1:4">
      <c r="A18" s="485" t="s">
        <v>1325</v>
      </c>
      <c r="B18" s="485"/>
      <c r="C18" s="485"/>
      <c r="D18" s="485"/>
    </row>
    <row r="19" spans="1:4">
      <c r="A19" s="360"/>
    </row>
    <row r="20" spans="1:4">
      <c r="A20" s="360"/>
    </row>
    <row r="21" spans="1:4">
      <c r="A21" s="360"/>
    </row>
    <row r="22" spans="1:4">
      <c r="A22" s="360"/>
    </row>
    <row r="23" spans="1:4">
      <c r="A23" s="360"/>
    </row>
    <row r="24" spans="1:4">
      <c r="A24" s="360"/>
    </row>
    <row r="25" spans="1:4">
      <c r="A25" s="360"/>
    </row>
    <row r="26" spans="1:4">
      <c r="A26" s="360"/>
    </row>
    <row r="27" spans="1:4">
      <c r="A27" s="360"/>
    </row>
    <row r="28" spans="1:4">
      <c r="A28" s="360"/>
    </row>
    <row r="29" spans="1:4">
      <c r="A29" s="360"/>
    </row>
    <row r="30" spans="1:4">
      <c r="A30" s="360"/>
    </row>
    <row r="31" spans="1:4">
      <c r="A31" s="360"/>
    </row>
    <row r="32" spans="1:4">
      <c r="A32" s="360"/>
    </row>
    <row r="33" spans="1:1">
      <c r="A33" s="360"/>
    </row>
    <row r="34" spans="1:1">
      <c r="A34" s="360"/>
    </row>
  </sheetData>
  <mergeCells count="4">
    <mergeCell ref="A1:B1"/>
    <mergeCell ref="A2:D2"/>
    <mergeCell ref="A3:B3"/>
    <mergeCell ref="A18:D18"/>
  </mergeCells>
  <phoneticPr fontId="1" type="noConversion"/>
  <pageMargins left="0.7" right="0.7" top="0.75" bottom="0.75" header="0.3" footer="0.3"/>
</worksheet>
</file>

<file path=xl/worksheets/sheet26.xml><?xml version="1.0" encoding="utf-8"?>
<worksheet xmlns="http://schemas.openxmlformats.org/spreadsheetml/2006/main" xmlns:r="http://schemas.openxmlformats.org/officeDocument/2006/relationships">
  <sheetPr codeName="Sheet22">
    <tabColor rgb="FFFFC000"/>
  </sheetPr>
  <dimension ref="A1:D34"/>
  <sheetViews>
    <sheetView showZeros="0" workbookViewId="0">
      <selection activeCell="E12" sqref="E12"/>
    </sheetView>
  </sheetViews>
  <sheetFormatPr defaultRowHeight="14.25"/>
  <cols>
    <col min="1" max="1" width="38.125" style="17" bestFit="1" customWidth="1"/>
    <col min="2" max="2" width="13.5" style="14" customWidth="1"/>
    <col min="3" max="3" width="37.625" style="14" customWidth="1"/>
    <col min="4" max="4" width="13.5" style="14" customWidth="1"/>
    <col min="5" max="6" width="9" style="14"/>
    <col min="7" max="7" width="31.625" style="14" bestFit="1" customWidth="1"/>
    <col min="8" max="8" width="9" style="14"/>
    <col min="9" max="9" width="31.625" style="14" bestFit="1" customWidth="1"/>
    <col min="10" max="256" width="9" style="14"/>
    <col min="257" max="257" width="42.5" style="14" customWidth="1"/>
    <col min="258" max="258" width="16.25" style="14" customWidth="1"/>
    <col min="259" max="259" width="40" style="14" customWidth="1"/>
    <col min="260" max="260" width="17.875" style="14" customWidth="1"/>
    <col min="261" max="262" width="9" style="14"/>
    <col min="263" max="263" width="31.625" style="14" bestFit="1" customWidth="1"/>
    <col min="264" max="264" width="9" style="14"/>
    <col min="265" max="265" width="31.625" style="14" bestFit="1" customWidth="1"/>
    <col min="266" max="512" width="9" style="14"/>
    <col min="513" max="513" width="42.5" style="14" customWidth="1"/>
    <col min="514" max="514" width="16.25" style="14" customWidth="1"/>
    <col min="515" max="515" width="40" style="14" customWidth="1"/>
    <col min="516" max="516" width="17.875" style="14" customWidth="1"/>
    <col min="517" max="518" width="9" style="14"/>
    <col min="519" max="519" width="31.625" style="14" bestFit="1" customWidth="1"/>
    <col min="520" max="520" width="9" style="14"/>
    <col min="521" max="521" width="31.625" style="14" bestFit="1" customWidth="1"/>
    <col min="522" max="768" width="9" style="14"/>
    <col min="769" max="769" width="42.5" style="14" customWidth="1"/>
    <col min="770" max="770" width="16.25" style="14" customWidth="1"/>
    <col min="771" max="771" width="40" style="14" customWidth="1"/>
    <col min="772" max="772" width="17.875" style="14" customWidth="1"/>
    <col min="773" max="774" width="9" style="14"/>
    <col min="775" max="775" width="31.625" style="14" bestFit="1" customWidth="1"/>
    <col min="776" max="776" width="9" style="14"/>
    <col min="777" max="777" width="31.625" style="14" bestFit="1" customWidth="1"/>
    <col min="778" max="1024" width="9" style="14"/>
    <col min="1025" max="1025" width="42.5" style="14" customWidth="1"/>
    <col min="1026" max="1026" width="16.25" style="14" customWidth="1"/>
    <col min="1027" max="1027" width="40" style="14" customWidth="1"/>
    <col min="1028" max="1028" width="17.875" style="14" customWidth="1"/>
    <col min="1029" max="1030" width="9" style="14"/>
    <col min="1031" max="1031" width="31.625" style="14" bestFit="1" customWidth="1"/>
    <col min="1032" max="1032" width="9" style="14"/>
    <col min="1033" max="1033" width="31.625" style="14" bestFit="1" customWidth="1"/>
    <col min="1034" max="1280" width="9" style="14"/>
    <col min="1281" max="1281" width="42.5" style="14" customWidth="1"/>
    <col min="1282" max="1282" width="16.25" style="14" customWidth="1"/>
    <col min="1283" max="1283" width="40" style="14" customWidth="1"/>
    <col min="1284" max="1284" width="17.875" style="14" customWidth="1"/>
    <col min="1285" max="1286" width="9" style="14"/>
    <col min="1287" max="1287" width="31.625" style="14" bestFit="1" customWidth="1"/>
    <col min="1288" max="1288" width="9" style="14"/>
    <col min="1289" max="1289" width="31.625" style="14" bestFit="1" customWidth="1"/>
    <col min="1290" max="1536" width="9" style="14"/>
    <col min="1537" max="1537" width="42.5" style="14" customWidth="1"/>
    <col min="1538" max="1538" width="16.25" style="14" customWidth="1"/>
    <col min="1539" max="1539" width="40" style="14" customWidth="1"/>
    <col min="1540" max="1540" width="17.875" style="14" customWidth="1"/>
    <col min="1541" max="1542" width="9" style="14"/>
    <col min="1543" max="1543" width="31.625" style="14" bestFit="1" customWidth="1"/>
    <col min="1544" max="1544" width="9" style="14"/>
    <col min="1545" max="1545" width="31.625" style="14" bestFit="1" customWidth="1"/>
    <col min="1546" max="1792" width="9" style="14"/>
    <col min="1793" max="1793" width="42.5" style="14" customWidth="1"/>
    <col min="1794" max="1794" width="16.25" style="14" customWidth="1"/>
    <col min="1795" max="1795" width="40" style="14" customWidth="1"/>
    <col min="1796" max="1796" width="17.875" style="14" customWidth="1"/>
    <col min="1797" max="1798" width="9" style="14"/>
    <col min="1799" max="1799" width="31.625" style="14" bestFit="1" customWidth="1"/>
    <col min="1800" max="1800" width="9" style="14"/>
    <col min="1801" max="1801" width="31.625" style="14" bestFit="1" customWidth="1"/>
    <col min="1802" max="2048" width="9" style="14"/>
    <col min="2049" max="2049" width="42.5" style="14" customWidth="1"/>
    <col min="2050" max="2050" width="16.25" style="14" customWidth="1"/>
    <col min="2051" max="2051" width="40" style="14" customWidth="1"/>
    <col min="2052" max="2052" width="17.875" style="14" customWidth="1"/>
    <col min="2053" max="2054" width="9" style="14"/>
    <col min="2055" max="2055" width="31.625" style="14" bestFit="1" customWidth="1"/>
    <col min="2056" max="2056" width="9" style="14"/>
    <col min="2057" max="2057" width="31.625" style="14" bestFit="1" customWidth="1"/>
    <col min="2058" max="2304" width="9" style="14"/>
    <col min="2305" max="2305" width="42.5" style="14" customWidth="1"/>
    <col min="2306" max="2306" width="16.25" style="14" customWidth="1"/>
    <col min="2307" max="2307" width="40" style="14" customWidth="1"/>
    <col min="2308" max="2308" width="17.875" style="14" customWidth="1"/>
    <col min="2309" max="2310" width="9" style="14"/>
    <col min="2311" max="2311" width="31.625" style="14" bestFit="1" customWidth="1"/>
    <col min="2312" max="2312" width="9" style="14"/>
    <col min="2313" max="2313" width="31.625" style="14" bestFit="1" customWidth="1"/>
    <col min="2314" max="2560" width="9" style="14"/>
    <col min="2561" max="2561" width="42.5" style="14" customWidth="1"/>
    <col min="2562" max="2562" width="16.25" style="14" customWidth="1"/>
    <col min="2563" max="2563" width="40" style="14" customWidth="1"/>
    <col min="2564" max="2564" width="17.875" style="14" customWidth="1"/>
    <col min="2565" max="2566" width="9" style="14"/>
    <col min="2567" max="2567" width="31.625" style="14" bestFit="1" customWidth="1"/>
    <col min="2568" max="2568" width="9" style="14"/>
    <col min="2569" max="2569" width="31.625" style="14" bestFit="1" customWidth="1"/>
    <col min="2570" max="2816" width="9" style="14"/>
    <col min="2817" max="2817" width="42.5" style="14" customWidth="1"/>
    <col min="2818" max="2818" width="16.25" style="14" customWidth="1"/>
    <col min="2819" max="2819" width="40" style="14" customWidth="1"/>
    <col min="2820" max="2820" width="17.875" style="14" customWidth="1"/>
    <col min="2821" max="2822" width="9" style="14"/>
    <col min="2823" max="2823" width="31.625" style="14" bestFit="1" customWidth="1"/>
    <col min="2824" max="2824" width="9" style="14"/>
    <col min="2825" max="2825" width="31.625" style="14" bestFit="1" customWidth="1"/>
    <col min="2826" max="3072" width="9" style="14"/>
    <col min="3073" max="3073" width="42.5" style="14" customWidth="1"/>
    <col min="3074" max="3074" width="16.25" style="14" customWidth="1"/>
    <col min="3075" max="3075" width="40" style="14" customWidth="1"/>
    <col min="3076" max="3076" width="17.875" style="14" customWidth="1"/>
    <col min="3077" max="3078" width="9" style="14"/>
    <col min="3079" max="3079" width="31.625" style="14" bestFit="1" customWidth="1"/>
    <col min="3080" max="3080" width="9" style="14"/>
    <col min="3081" max="3081" width="31.625" style="14" bestFit="1" customWidth="1"/>
    <col min="3082" max="3328" width="9" style="14"/>
    <col min="3329" max="3329" width="42.5" style="14" customWidth="1"/>
    <col min="3330" max="3330" width="16.25" style="14" customWidth="1"/>
    <col min="3331" max="3331" width="40" style="14" customWidth="1"/>
    <col min="3332" max="3332" width="17.875" style="14" customWidth="1"/>
    <col min="3333" max="3334" width="9" style="14"/>
    <col min="3335" max="3335" width="31.625" style="14" bestFit="1" customWidth="1"/>
    <col min="3336" max="3336" width="9" style="14"/>
    <col min="3337" max="3337" width="31.625" style="14" bestFit="1" customWidth="1"/>
    <col min="3338" max="3584" width="9" style="14"/>
    <col min="3585" max="3585" width="42.5" style="14" customWidth="1"/>
    <col min="3586" max="3586" width="16.25" style="14" customWidth="1"/>
    <col min="3587" max="3587" width="40" style="14" customWidth="1"/>
    <col min="3588" max="3588" width="17.875" style="14" customWidth="1"/>
    <col min="3589" max="3590" width="9" style="14"/>
    <col min="3591" max="3591" width="31.625" style="14" bestFit="1" customWidth="1"/>
    <col min="3592" max="3592" width="9" style="14"/>
    <col min="3593" max="3593" width="31.625" style="14" bestFit="1" customWidth="1"/>
    <col min="3594" max="3840" width="9" style="14"/>
    <col min="3841" max="3841" width="42.5" style="14" customWidth="1"/>
    <col min="3842" max="3842" width="16.25" style="14" customWidth="1"/>
    <col min="3843" max="3843" width="40" style="14" customWidth="1"/>
    <col min="3844" max="3844" width="17.875" style="14" customWidth="1"/>
    <col min="3845" max="3846" width="9" style="14"/>
    <col min="3847" max="3847" width="31.625" style="14" bestFit="1" customWidth="1"/>
    <col min="3848" max="3848" width="9" style="14"/>
    <col min="3849" max="3849" width="31.625" style="14" bestFit="1" customWidth="1"/>
    <col min="3850" max="4096" width="9" style="14"/>
    <col min="4097" max="4097" width="42.5" style="14" customWidth="1"/>
    <col min="4098" max="4098" width="16.25" style="14" customWidth="1"/>
    <col min="4099" max="4099" width="40" style="14" customWidth="1"/>
    <col min="4100" max="4100" width="17.875" style="14" customWidth="1"/>
    <col min="4101" max="4102" width="9" style="14"/>
    <col min="4103" max="4103" width="31.625" style="14" bestFit="1" customWidth="1"/>
    <col min="4104" max="4104" width="9" style="14"/>
    <col min="4105" max="4105" width="31.625" style="14" bestFit="1" customWidth="1"/>
    <col min="4106" max="4352" width="9" style="14"/>
    <col min="4353" max="4353" width="42.5" style="14" customWidth="1"/>
    <col min="4354" max="4354" width="16.25" style="14" customWidth="1"/>
    <col min="4355" max="4355" width="40" style="14" customWidth="1"/>
    <col min="4356" max="4356" width="17.875" style="14" customWidth="1"/>
    <col min="4357" max="4358" width="9" style="14"/>
    <col min="4359" max="4359" width="31.625" style="14" bestFit="1" customWidth="1"/>
    <col min="4360" max="4360" width="9" style="14"/>
    <col min="4361" max="4361" width="31.625" style="14" bestFit="1" customWidth="1"/>
    <col min="4362" max="4608" width="9" style="14"/>
    <col min="4609" max="4609" width="42.5" style="14" customWidth="1"/>
    <col min="4610" max="4610" width="16.25" style="14" customWidth="1"/>
    <col min="4611" max="4611" width="40" style="14" customWidth="1"/>
    <col min="4612" max="4612" width="17.875" style="14" customWidth="1"/>
    <col min="4613" max="4614" width="9" style="14"/>
    <col min="4615" max="4615" width="31.625" style="14" bestFit="1" customWidth="1"/>
    <col min="4616" max="4616" width="9" style="14"/>
    <col min="4617" max="4617" width="31.625" style="14" bestFit="1" customWidth="1"/>
    <col min="4618" max="4864" width="9" style="14"/>
    <col min="4865" max="4865" width="42.5" style="14" customWidth="1"/>
    <col min="4866" max="4866" width="16.25" style="14" customWidth="1"/>
    <col min="4867" max="4867" width="40" style="14" customWidth="1"/>
    <col min="4868" max="4868" width="17.875" style="14" customWidth="1"/>
    <col min="4869" max="4870" width="9" style="14"/>
    <col min="4871" max="4871" width="31.625" style="14" bestFit="1" customWidth="1"/>
    <col min="4872" max="4872" width="9" style="14"/>
    <col min="4873" max="4873" width="31.625" style="14" bestFit="1" customWidth="1"/>
    <col min="4874" max="5120" width="9" style="14"/>
    <col min="5121" max="5121" width="42.5" style="14" customWidth="1"/>
    <col min="5122" max="5122" width="16.25" style="14" customWidth="1"/>
    <col min="5123" max="5123" width="40" style="14" customWidth="1"/>
    <col min="5124" max="5124" width="17.875" style="14" customWidth="1"/>
    <col min="5125" max="5126" width="9" style="14"/>
    <col min="5127" max="5127" width="31.625" style="14" bestFit="1" customWidth="1"/>
    <col min="5128" max="5128" width="9" style="14"/>
    <col min="5129" max="5129" width="31.625" style="14" bestFit="1" customWidth="1"/>
    <col min="5130" max="5376" width="9" style="14"/>
    <col min="5377" max="5377" width="42.5" style="14" customWidth="1"/>
    <col min="5378" max="5378" width="16.25" style="14" customWidth="1"/>
    <col min="5379" max="5379" width="40" style="14" customWidth="1"/>
    <col min="5380" max="5380" width="17.875" style="14" customWidth="1"/>
    <col min="5381" max="5382" width="9" style="14"/>
    <col min="5383" max="5383" width="31.625" style="14" bestFit="1" customWidth="1"/>
    <col min="5384" max="5384" width="9" style="14"/>
    <col min="5385" max="5385" width="31.625" style="14" bestFit="1" customWidth="1"/>
    <col min="5386" max="5632" width="9" style="14"/>
    <col min="5633" max="5633" width="42.5" style="14" customWidth="1"/>
    <col min="5634" max="5634" width="16.25" style="14" customWidth="1"/>
    <col min="5635" max="5635" width="40" style="14" customWidth="1"/>
    <col min="5636" max="5636" width="17.875" style="14" customWidth="1"/>
    <col min="5637" max="5638" width="9" style="14"/>
    <col min="5639" max="5639" width="31.625" style="14" bestFit="1" customWidth="1"/>
    <col min="5640" max="5640" width="9" style="14"/>
    <col min="5641" max="5641" width="31.625" style="14" bestFit="1" customWidth="1"/>
    <col min="5642" max="5888" width="9" style="14"/>
    <col min="5889" max="5889" width="42.5" style="14" customWidth="1"/>
    <col min="5890" max="5890" width="16.25" style="14" customWidth="1"/>
    <col min="5891" max="5891" width="40" style="14" customWidth="1"/>
    <col min="5892" max="5892" width="17.875" style="14" customWidth="1"/>
    <col min="5893" max="5894" width="9" style="14"/>
    <col min="5895" max="5895" width="31.625" style="14" bestFit="1" customWidth="1"/>
    <col min="5896" max="5896" width="9" style="14"/>
    <col min="5897" max="5897" width="31.625" style="14" bestFit="1" customWidth="1"/>
    <col min="5898" max="6144" width="9" style="14"/>
    <col min="6145" max="6145" width="42.5" style="14" customWidth="1"/>
    <col min="6146" max="6146" width="16.25" style="14" customWidth="1"/>
    <col min="6147" max="6147" width="40" style="14" customWidth="1"/>
    <col min="6148" max="6148" width="17.875" style="14" customWidth="1"/>
    <col min="6149" max="6150" width="9" style="14"/>
    <col min="6151" max="6151" width="31.625" style="14" bestFit="1" customWidth="1"/>
    <col min="6152" max="6152" width="9" style="14"/>
    <col min="6153" max="6153" width="31.625" style="14" bestFit="1" customWidth="1"/>
    <col min="6154" max="6400" width="9" style="14"/>
    <col min="6401" max="6401" width="42.5" style="14" customWidth="1"/>
    <col min="6402" max="6402" width="16.25" style="14" customWidth="1"/>
    <col min="6403" max="6403" width="40" style="14" customWidth="1"/>
    <col min="6404" max="6404" width="17.875" style="14" customWidth="1"/>
    <col min="6405" max="6406" width="9" style="14"/>
    <col min="6407" max="6407" width="31.625" style="14" bestFit="1" customWidth="1"/>
    <col min="6408" max="6408" width="9" style="14"/>
    <col min="6409" max="6409" width="31.625" style="14" bestFit="1" customWidth="1"/>
    <col min="6410" max="6656" width="9" style="14"/>
    <col min="6657" max="6657" width="42.5" style="14" customWidth="1"/>
    <col min="6658" max="6658" width="16.25" style="14" customWidth="1"/>
    <col min="6659" max="6659" width="40" style="14" customWidth="1"/>
    <col min="6660" max="6660" width="17.875" style="14" customWidth="1"/>
    <col min="6661" max="6662" width="9" style="14"/>
    <col min="6663" max="6663" width="31.625" style="14" bestFit="1" customWidth="1"/>
    <col min="6664" max="6664" width="9" style="14"/>
    <col min="6665" max="6665" width="31.625" style="14" bestFit="1" customWidth="1"/>
    <col min="6666" max="6912" width="9" style="14"/>
    <col min="6913" max="6913" width="42.5" style="14" customWidth="1"/>
    <col min="6914" max="6914" width="16.25" style="14" customWidth="1"/>
    <col min="6915" max="6915" width="40" style="14" customWidth="1"/>
    <col min="6916" max="6916" width="17.875" style="14" customWidth="1"/>
    <col min="6917" max="6918" width="9" style="14"/>
    <col min="6919" max="6919" width="31.625" style="14" bestFit="1" customWidth="1"/>
    <col min="6920" max="6920" width="9" style="14"/>
    <col min="6921" max="6921" width="31.625" style="14" bestFit="1" customWidth="1"/>
    <col min="6922" max="7168" width="9" style="14"/>
    <col min="7169" max="7169" width="42.5" style="14" customWidth="1"/>
    <col min="7170" max="7170" width="16.25" style="14" customWidth="1"/>
    <col min="7171" max="7171" width="40" style="14" customWidth="1"/>
    <col min="7172" max="7172" width="17.875" style="14" customWidth="1"/>
    <col min="7173" max="7174" width="9" style="14"/>
    <col min="7175" max="7175" width="31.625" style="14" bestFit="1" customWidth="1"/>
    <col min="7176" max="7176" width="9" style="14"/>
    <col min="7177" max="7177" width="31.625" style="14" bestFit="1" customWidth="1"/>
    <col min="7178" max="7424" width="9" style="14"/>
    <col min="7425" max="7425" width="42.5" style="14" customWidth="1"/>
    <col min="7426" max="7426" width="16.25" style="14" customWidth="1"/>
    <col min="7427" max="7427" width="40" style="14" customWidth="1"/>
    <col min="7428" max="7428" width="17.875" style="14" customWidth="1"/>
    <col min="7429" max="7430" width="9" style="14"/>
    <col min="7431" max="7431" width="31.625" style="14" bestFit="1" customWidth="1"/>
    <col min="7432" max="7432" width="9" style="14"/>
    <col min="7433" max="7433" width="31.625" style="14" bestFit="1" customWidth="1"/>
    <col min="7434" max="7680" width="9" style="14"/>
    <col min="7681" max="7681" width="42.5" style="14" customWidth="1"/>
    <col min="7682" max="7682" width="16.25" style="14" customWidth="1"/>
    <col min="7683" max="7683" width="40" style="14" customWidth="1"/>
    <col min="7684" max="7684" width="17.875" style="14" customWidth="1"/>
    <col min="7685" max="7686" width="9" style="14"/>
    <col min="7687" max="7687" width="31.625" style="14" bestFit="1" customWidth="1"/>
    <col min="7688" max="7688" width="9" style="14"/>
    <col min="7689" max="7689" width="31.625" style="14" bestFit="1" customWidth="1"/>
    <col min="7690" max="7936" width="9" style="14"/>
    <col min="7937" max="7937" width="42.5" style="14" customWidth="1"/>
    <col min="7938" max="7938" width="16.25" style="14" customWidth="1"/>
    <col min="7939" max="7939" width="40" style="14" customWidth="1"/>
    <col min="7940" max="7940" width="17.875" style="14" customWidth="1"/>
    <col min="7941" max="7942" width="9" style="14"/>
    <col min="7943" max="7943" width="31.625" style="14" bestFit="1" customWidth="1"/>
    <col min="7944" max="7944" width="9" style="14"/>
    <col min="7945" max="7945" width="31.625" style="14" bestFit="1" customWidth="1"/>
    <col min="7946" max="8192" width="9" style="14"/>
    <col min="8193" max="8193" width="42.5" style="14" customWidth="1"/>
    <col min="8194" max="8194" width="16.25" style="14" customWidth="1"/>
    <col min="8195" max="8195" width="40" style="14" customWidth="1"/>
    <col min="8196" max="8196" width="17.875" style="14" customWidth="1"/>
    <col min="8197" max="8198" width="9" style="14"/>
    <col min="8199" max="8199" width="31.625" style="14" bestFit="1" customWidth="1"/>
    <col min="8200" max="8200" width="9" style="14"/>
    <col min="8201" max="8201" width="31.625" style="14" bestFit="1" customWidth="1"/>
    <col min="8202" max="8448" width="9" style="14"/>
    <col min="8449" max="8449" width="42.5" style="14" customWidth="1"/>
    <col min="8450" max="8450" width="16.25" style="14" customWidth="1"/>
    <col min="8451" max="8451" width="40" style="14" customWidth="1"/>
    <col min="8452" max="8452" width="17.875" style="14" customWidth="1"/>
    <col min="8453" max="8454" width="9" style="14"/>
    <col min="8455" max="8455" width="31.625" style="14" bestFit="1" customWidth="1"/>
    <col min="8456" max="8456" width="9" style="14"/>
    <col min="8457" max="8457" width="31.625" style="14" bestFit="1" customWidth="1"/>
    <col min="8458" max="8704" width="9" style="14"/>
    <col min="8705" max="8705" width="42.5" style="14" customWidth="1"/>
    <col min="8706" max="8706" width="16.25" style="14" customWidth="1"/>
    <col min="8707" max="8707" width="40" style="14" customWidth="1"/>
    <col min="8708" max="8708" width="17.875" style="14" customWidth="1"/>
    <col min="8709" max="8710" width="9" style="14"/>
    <col min="8711" max="8711" width="31.625" style="14" bestFit="1" customWidth="1"/>
    <col min="8712" max="8712" width="9" style="14"/>
    <col min="8713" max="8713" width="31.625" style="14" bestFit="1" customWidth="1"/>
    <col min="8714" max="8960" width="9" style="14"/>
    <col min="8961" max="8961" width="42.5" style="14" customWidth="1"/>
    <col min="8962" max="8962" width="16.25" style="14" customWidth="1"/>
    <col min="8963" max="8963" width="40" style="14" customWidth="1"/>
    <col min="8964" max="8964" width="17.875" style="14" customWidth="1"/>
    <col min="8965" max="8966" width="9" style="14"/>
    <col min="8967" max="8967" width="31.625" style="14" bestFit="1" customWidth="1"/>
    <col min="8968" max="8968" width="9" style="14"/>
    <col min="8969" max="8969" width="31.625" style="14" bestFit="1" customWidth="1"/>
    <col min="8970" max="9216" width="9" style="14"/>
    <col min="9217" max="9217" width="42.5" style="14" customWidth="1"/>
    <col min="9218" max="9218" width="16.25" style="14" customWidth="1"/>
    <col min="9219" max="9219" width="40" style="14" customWidth="1"/>
    <col min="9220" max="9220" width="17.875" style="14" customWidth="1"/>
    <col min="9221" max="9222" width="9" style="14"/>
    <col min="9223" max="9223" width="31.625" style="14" bestFit="1" customWidth="1"/>
    <col min="9224" max="9224" width="9" style="14"/>
    <col min="9225" max="9225" width="31.625" style="14" bestFit="1" customWidth="1"/>
    <col min="9226" max="9472" width="9" style="14"/>
    <col min="9473" max="9473" width="42.5" style="14" customWidth="1"/>
    <col min="9474" max="9474" width="16.25" style="14" customWidth="1"/>
    <col min="9475" max="9475" width="40" style="14" customWidth="1"/>
    <col min="9476" max="9476" width="17.875" style="14" customWidth="1"/>
    <col min="9477" max="9478" width="9" style="14"/>
    <col min="9479" max="9479" width="31.625" style="14" bestFit="1" customWidth="1"/>
    <col min="9480" max="9480" width="9" style="14"/>
    <col min="9481" max="9481" width="31.625" style="14" bestFit="1" customWidth="1"/>
    <col min="9482" max="9728" width="9" style="14"/>
    <col min="9729" max="9729" width="42.5" style="14" customWidth="1"/>
    <col min="9730" max="9730" width="16.25" style="14" customWidth="1"/>
    <col min="9731" max="9731" width="40" style="14" customWidth="1"/>
    <col min="9732" max="9732" width="17.875" style="14" customWidth="1"/>
    <col min="9733" max="9734" width="9" style="14"/>
    <col min="9735" max="9735" width="31.625" style="14" bestFit="1" customWidth="1"/>
    <col min="9736" max="9736" width="9" style="14"/>
    <col min="9737" max="9737" width="31.625" style="14" bestFit="1" customWidth="1"/>
    <col min="9738" max="9984" width="9" style="14"/>
    <col min="9985" max="9985" width="42.5" style="14" customWidth="1"/>
    <col min="9986" max="9986" width="16.25" style="14" customWidth="1"/>
    <col min="9987" max="9987" width="40" style="14" customWidth="1"/>
    <col min="9988" max="9988" width="17.875" style="14" customWidth="1"/>
    <col min="9989" max="9990" width="9" style="14"/>
    <col min="9991" max="9991" width="31.625" style="14" bestFit="1" customWidth="1"/>
    <col min="9992" max="9992" width="9" style="14"/>
    <col min="9993" max="9993" width="31.625" style="14" bestFit="1" customWidth="1"/>
    <col min="9994" max="10240" width="9" style="14"/>
    <col min="10241" max="10241" width="42.5" style="14" customWidth="1"/>
    <col min="10242" max="10242" width="16.25" style="14" customWidth="1"/>
    <col min="10243" max="10243" width="40" style="14" customWidth="1"/>
    <col min="10244" max="10244" width="17.875" style="14" customWidth="1"/>
    <col min="10245" max="10246" width="9" style="14"/>
    <col min="10247" max="10247" width="31.625" style="14" bestFit="1" customWidth="1"/>
    <col min="10248" max="10248" width="9" style="14"/>
    <col min="10249" max="10249" width="31.625" style="14" bestFit="1" customWidth="1"/>
    <col min="10250" max="10496" width="9" style="14"/>
    <col min="10497" max="10497" width="42.5" style="14" customWidth="1"/>
    <col min="10498" max="10498" width="16.25" style="14" customWidth="1"/>
    <col min="10499" max="10499" width="40" style="14" customWidth="1"/>
    <col min="10500" max="10500" width="17.875" style="14" customWidth="1"/>
    <col min="10501" max="10502" width="9" style="14"/>
    <col min="10503" max="10503" width="31.625" style="14" bestFit="1" customWidth="1"/>
    <col min="10504" max="10504" width="9" style="14"/>
    <col min="10505" max="10505" width="31.625" style="14" bestFit="1" customWidth="1"/>
    <col min="10506" max="10752" width="9" style="14"/>
    <col min="10753" max="10753" width="42.5" style="14" customWidth="1"/>
    <col min="10754" max="10754" width="16.25" style="14" customWidth="1"/>
    <col min="10755" max="10755" width="40" style="14" customWidth="1"/>
    <col min="10756" max="10756" width="17.875" style="14" customWidth="1"/>
    <col min="10757" max="10758" width="9" style="14"/>
    <col min="10759" max="10759" width="31.625" style="14" bestFit="1" customWidth="1"/>
    <col min="10760" max="10760" width="9" style="14"/>
    <col min="10761" max="10761" width="31.625" style="14" bestFit="1" customWidth="1"/>
    <col min="10762" max="11008" width="9" style="14"/>
    <col min="11009" max="11009" width="42.5" style="14" customWidth="1"/>
    <col min="11010" max="11010" width="16.25" style="14" customWidth="1"/>
    <col min="11011" max="11011" width="40" style="14" customWidth="1"/>
    <col min="11012" max="11012" width="17.875" style="14" customWidth="1"/>
    <col min="11013" max="11014" width="9" style="14"/>
    <col min="11015" max="11015" width="31.625" style="14" bestFit="1" customWidth="1"/>
    <col min="11016" max="11016" width="9" style="14"/>
    <col min="11017" max="11017" width="31.625" style="14" bestFit="1" customWidth="1"/>
    <col min="11018" max="11264" width="9" style="14"/>
    <col min="11265" max="11265" width="42.5" style="14" customWidth="1"/>
    <col min="11266" max="11266" width="16.25" style="14" customWidth="1"/>
    <col min="11267" max="11267" width="40" style="14" customWidth="1"/>
    <col min="11268" max="11268" width="17.875" style="14" customWidth="1"/>
    <col min="11269" max="11270" width="9" style="14"/>
    <col min="11271" max="11271" width="31.625" style="14" bestFit="1" customWidth="1"/>
    <col min="11272" max="11272" width="9" style="14"/>
    <col min="11273" max="11273" width="31.625" style="14" bestFit="1" customWidth="1"/>
    <col min="11274" max="11520" width="9" style="14"/>
    <col min="11521" max="11521" width="42.5" style="14" customWidth="1"/>
    <col min="11522" max="11522" width="16.25" style="14" customWidth="1"/>
    <col min="11523" max="11523" width="40" style="14" customWidth="1"/>
    <col min="11524" max="11524" width="17.875" style="14" customWidth="1"/>
    <col min="11525" max="11526" width="9" style="14"/>
    <col min="11527" max="11527" width="31.625" style="14" bestFit="1" customWidth="1"/>
    <col min="11528" max="11528" width="9" style="14"/>
    <col min="11529" max="11529" width="31.625" style="14" bestFit="1" customWidth="1"/>
    <col min="11530" max="11776" width="9" style="14"/>
    <col min="11777" max="11777" width="42.5" style="14" customWidth="1"/>
    <col min="11778" max="11778" width="16.25" style="14" customWidth="1"/>
    <col min="11779" max="11779" width="40" style="14" customWidth="1"/>
    <col min="11780" max="11780" width="17.875" style="14" customWidth="1"/>
    <col min="11781" max="11782" width="9" style="14"/>
    <col min="11783" max="11783" width="31.625" style="14" bestFit="1" customWidth="1"/>
    <col min="11784" max="11784" width="9" style="14"/>
    <col min="11785" max="11785" width="31.625" style="14" bestFit="1" customWidth="1"/>
    <col min="11786" max="12032" width="9" style="14"/>
    <col min="12033" max="12033" width="42.5" style="14" customWidth="1"/>
    <col min="12034" max="12034" width="16.25" style="14" customWidth="1"/>
    <col min="12035" max="12035" width="40" style="14" customWidth="1"/>
    <col min="12036" max="12036" width="17.875" style="14" customWidth="1"/>
    <col min="12037" max="12038" width="9" style="14"/>
    <col min="12039" max="12039" width="31.625" style="14" bestFit="1" customWidth="1"/>
    <col min="12040" max="12040" width="9" style="14"/>
    <col min="12041" max="12041" width="31.625" style="14" bestFit="1" customWidth="1"/>
    <col min="12042" max="12288" width="9" style="14"/>
    <col min="12289" max="12289" width="42.5" style="14" customWidth="1"/>
    <col min="12290" max="12290" width="16.25" style="14" customWidth="1"/>
    <col min="12291" max="12291" width="40" style="14" customWidth="1"/>
    <col min="12292" max="12292" width="17.875" style="14" customWidth="1"/>
    <col min="12293" max="12294" width="9" style="14"/>
    <col min="12295" max="12295" width="31.625" style="14" bestFit="1" customWidth="1"/>
    <col min="12296" max="12296" width="9" style="14"/>
    <col min="12297" max="12297" width="31.625" style="14" bestFit="1" customWidth="1"/>
    <col min="12298" max="12544" width="9" style="14"/>
    <col min="12545" max="12545" width="42.5" style="14" customWidth="1"/>
    <col min="12546" max="12546" width="16.25" style="14" customWidth="1"/>
    <col min="12547" max="12547" width="40" style="14" customWidth="1"/>
    <col min="12548" max="12548" width="17.875" style="14" customWidth="1"/>
    <col min="12549" max="12550" width="9" style="14"/>
    <col min="12551" max="12551" width="31.625" style="14" bestFit="1" customWidth="1"/>
    <col min="12552" max="12552" width="9" style="14"/>
    <col min="12553" max="12553" width="31.625" style="14" bestFit="1" customWidth="1"/>
    <col min="12554" max="12800" width="9" style="14"/>
    <col min="12801" max="12801" width="42.5" style="14" customWidth="1"/>
    <col min="12802" max="12802" width="16.25" style="14" customWidth="1"/>
    <col min="12803" max="12803" width="40" style="14" customWidth="1"/>
    <col min="12804" max="12804" width="17.875" style="14" customWidth="1"/>
    <col min="12805" max="12806" width="9" style="14"/>
    <col min="12807" max="12807" width="31.625" style="14" bestFit="1" customWidth="1"/>
    <col min="12808" max="12808" width="9" style="14"/>
    <col min="12809" max="12809" width="31.625" style="14" bestFit="1" customWidth="1"/>
    <col min="12810" max="13056" width="9" style="14"/>
    <col min="13057" max="13057" width="42.5" style="14" customWidth="1"/>
    <col min="13058" max="13058" width="16.25" style="14" customWidth="1"/>
    <col min="13059" max="13059" width="40" style="14" customWidth="1"/>
    <col min="13060" max="13060" width="17.875" style="14" customWidth="1"/>
    <col min="13061" max="13062" width="9" style="14"/>
    <col min="13063" max="13063" width="31.625" style="14" bestFit="1" customWidth="1"/>
    <col min="13064" max="13064" width="9" style="14"/>
    <col min="13065" max="13065" width="31.625" style="14" bestFit="1" customWidth="1"/>
    <col min="13066" max="13312" width="9" style="14"/>
    <col min="13313" max="13313" width="42.5" style="14" customWidth="1"/>
    <col min="13314" max="13314" width="16.25" style="14" customWidth="1"/>
    <col min="13315" max="13315" width="40" style="14" customWidth="1"/>
    <col min="13316" max="13316" width="17.875" style="14" customWidth="1"/>
    <col min="13317" max="13318" width="9" style="14"/>
    <col min="13319" max="13319" width="31.625" style="14" bestFit="1" customWidth="1"/>
    <col min="13320" max="13320" width="9" style="14"/>
    <col min="13321" max="13321" width="31.625" style="14" bestFit="1" customWidth="1"/>
    <col min="13322" max="13568" width="9" style="14"/>
    <col min="13569" max="13569" width="42.5" style="14" customWidth="1"/>
    <col min="13570" max="13570" width="16.25" style="14" customWidth="1"/>
    <col min="13571" max="13571" width="40" style="14" customWidth="1"/>
    <col min="13572" max="13572" width="17.875" style="14" customWidth="1"/>
    <col min="13573" max="13574" width="9" style="14"/>
    <col min="13575" max="13575" width="31.625" style="14" bestFit="1" customWidth="1"/>
    <col min="13576" max="13576" width="9" style="14"/>
    <col min="13577" max="13577" width="31.625" style="14" bestFit="1" customWidth="1"/>
    <col min="13578" max="13824" width="9" style="14"/>
    <col min="13825" max="13825" width="42.5" style="14" customWidth="1"/>
    <col min="13826" max="13826" width="16.25" style="14" customWidth="1"/>
    <col min="13827" max="13827" width="40" style="14" customWidth="1"/>
    <col min="13828" max="13828" width="17.875" style="14" customWidth="1"/>
    <col min="13829" max="13830" width="9" style="14"/>
    <col min="13831" max="13831" width="31.625" style="14" bestFit="1" customWidth="1"/>
    <col min="13832" max="13832" width="9" style="14"/>
    <col min="13833" max="13833" width="31.625" style="14" bestFit="1" customWidth="1"/>
    <col min="13834" max="14080" width="9" style="14"/>
    <col min="14081" max="14081" width="42.5" style="14" customWidth="1"/>
    <col min="14082" max="14082" width="16.25" style="14" customWidth="1"/>
    <col min="14083" max="14083" width="40" style="14" customWidth="1"/>
    <col min="14084" max="14084" width="17.875" style="14" customWidth="1"/>
    <col min="14085" max="14086" width="9" style="14"/>
    <col min="14087" max="14087" width="31.625" style="14" bestFit="1" customWidth="1"/>
    <col min="14088" max="14088" width="9" style="14"/>
    <col min="14089" max="14089" width="31.625" style="14" bestFit="1" customWidth="1"/>
    <col min="14090" max="14336" width="9" style="14"/>
    <col min="14337" max="14337" width="42.5" style="14" customWidth="1"/>
    <col min="14338" max="14338" width="16.25" style="14" customWidth="1"/>
    <col min="14339" max="14339" width="40" style="14" customWidth="1"/>
    <col min="14340" max="14340" width="17.875" style="14" customWidth="1"/>
    <col min="14341" max="14342" width="9" style="14"/>
    <col min="14343" max="14343" width="31.625" style="14" bestFit="1" customWidth="1"/>
    <col min="14344" max="14344" width="9" style="14"/>
    <col min="14345" max="14345" width="31.625" style="14" bestFit="1" customWidth="1"/>
    <col min="14346" max="14592" width="9" style="14"/>
    <col min="14593" max="14593" width="42.5" style="14" customWidth="1"/>
    <col min="14594" max="14594" width="16.25" style="14" customWidth="1"/>
    <col min="14595" max="14595" width="40" style="14" customWidth="1"/>
    <col min="14596" max="14596" width="17.875" style="14" customWidth="1"/>
    <col min="14597" max="14598" width="9" style="14"/>
    <col min="14599" max="14599" width="31.625" style="14" bestFit="1" customWidth="1"/>
    <col min="14600" max="14600" width="9" style="14"/>
    <col min="14601" max="14601" width="31.625" style="14" bestFit="1" customWidth="1"/>
    <col min="14602" max="14848" width="9" style="14"/>
    <col min="14849" max="14849" width="42.5" style="14" customWidth="1"/>
    <col min="14850" max="14850" width="16.25" style="14" customWidth="1"/>
    <col min="14851" max="14851" width="40" style="14" customWidth="1"/>
    <col min="14852" max="14852" width="17.875" style="14" customWidth="1"/>
    <col min="14853" max="14854" width="9" style="14"/>
    <col min="14855" max="14855" width="31.625" style="14" bestFit="1" customWidth="1"/>
    <col min="14856" max="14856" width="9" style="14"/>
    <col min="14857" max="14857" width="31.625" style="14" bestFit="1" customWidth="1"/>
    <col min="14858" max="15104" width="9" style="14"/>
    <col min="15105" max="15105" width="42.5" style="14" customWidth="1"/>
    <col min="15106" max="15106" width="16.25" style="14" customWidth="1"/>
    <col min="15107" max="15107" width="40" style="14" customWidth="1"/>
    <col min="15108" max="15108" width="17.875" style="14" customWidth="1"/>
    <col min="15109" max="15110" width="9" style="14"/>
    <col min="15111" max="15111" width="31.625" style="14" bestFit="1" customWidth="1"/>
    <col min="15112" max="15112" width="9" style="14"/>
    <col min="15113" max="15113" width="31.625" style="14" bestFit="1" customWidth="1"/>
    <col min="15114" max="15360" width="9" style="14"/>
    <col min="15361" max="15361" width="42.5" style="14" customWidth="1"/>
    <col min="15362" max="15362" width="16.25" style="14" customWidth="1"/>
    <col min="15363" max="15363" width="40" style="14" customWidth="1"/>
    <col min="15364" max="15364" width="17.875" style="14" customWidth="1"/>
    <col min="15365" max="15366" width="9" style="14"/>
    <col min="15367" max="15367" width="31.625" style="14" bestFit="1" customWidth="1"/>
    <col min="15368" max="15368" width="9" style="14"/>
    <col min="15369" max="15369" width="31.625" style="14" bestFit="1" customWidth="1"/>
    <col min="15370" max="15616" width="9" style="14"/>
    <col min="15617" max="15617" width="42.5" style="14" customWidth="1"/>
    <col min="15618" max="15618" width="16.25" style="14" customWidth="1"/>
    <col min="15619" max="15619" width="40" style="14" customWidth="1"/>
    <col min="15620" max="15620" width="17.875" style="14" customWidth="1"/>
    <col min="15621" max="15622" width="9" style="14"/>
    <col min="15623" max="15623" width="31.625" style="14" bestFit="1" customWidth="1"/>
    <col min="15624" max="15624" width="9" style="14"/>
    <col min="15625" max="15625" width="31.625" style="14" bestFit="1" customWidth="1"/>
    <col min="15626" max="15872" width="9" style="14"/>
    <col min="15873" max="15873" width="42.5" style="14" customWidth="1"/>
    <col min="15874" max="15874" width="16.25" style="14" customWidth="1"/>
    <col min="15875" max="15875" width="40" style="14" customWidth="1"/>
    <col min="15876" max="15876" width="17.875" style="14" customWidth="1"/>
    <col min="15877" max="15878" width="9" style="14"/>
    <col min="15879" max="15879" width="31.625" style="14" bestFit="1" customWidth="1"/>
    <col min="15880" max="15880" width="9" style="14"/>
    <col min="15881" max="15881" width="31.625" style="14" bestFit="1" customWidth="1"/>
    <col min="15882" max="16128" width="9" style="14"/>
    <col min="16129" max="16129" width="42.5" style="14" customWidth="1"/>
    <col min="16130" max="16130" width="16.25" style="14" customWidth="1"/>
    <col min="16131" max="16131" width="40" style="14" customWidth="1"/>
    <col min="16132" max="16132" width="17.875" style="14" customWidth="1"/>
    <col min="16133" max="16134" width="9" style="14"/>
    <col min="16135" max="16135" width="31.625" style="14" bestFit="1" customWidth="1"/>
    <col min="16136" max="16136" width="9" style="14"/>
    <col min="16137" max="16137" width="31.625" style="14" bestFit="1" customWidth="1"/>
    <col min="16138" max="16384" width="9" style="14"/>
  </cols>
  <sheetData>
    <row r="1" spans="1:4" ht="24" customHeight="1">
      <c r="A1" s="441" t="s">
        <v>280</v>
      </c>
      <c r="B1" s="441"/>
      <c r="C1" s="37"/>
      <c r="D1" s="37"/>
    </row>
    <row r="2" spans="1:4" ht="31.5" customHeight="1">
      <c r="A2" s="463" t="s">
        <v>323</v>
      </c>
      <c r="B2" s="463"/>
      <c r="C2" s="463"/>
      <c r="D2" s="463"/>
    </row>
    <row r="3" spans="1:4" ht="24.75" customHeight="1">
      <c r="A3" s="465"/>
      <c r="B3" s="465"/>
      <c r="C3" s="116"/>
      <c r="D3" s="117" t="s">
        <v>133</v>
      </c>
    </row>
    <row r="4" spans="1:4" ht="24" customHeight="1">
      <c r="A4" s="104" t="s">
        <v>153</v>
      </c>
      <c r="B4" s="144" t="s">
        <v>154</v>
      </c>
      <c r="C4" s="104" t="s">
        <v>155</v>
      </c>
      <c r="D4" s="144" t="s">
        <v>154</v>
      </c>
    </row>
    <row r="5" spans="1:4" ht="24" customHeight="1">
      <c r="A5" s="151" t="s">
        <v>136</v>
      </c>
      <c r="B5" s="118">
        <f>B6</f>
        <v>0</v>
      </c>
      <c r="C5" s="151" t="s">
        <v>136</v>
      </c>
      <c r="D5" s="118">
        <f>B6</f>
        <v>0</v>
      </c>
    </row>
    <row r="6" spans="1:4" ht="20.100000000000001" customHeight="1">
      <c r="A6" s="152" t="s">
        <v>137</v>
      </c>
      <c r="B6" s="118">
        <f>B7+B11+B14+B15+B16</f>
        <v>0</v>
      </c>
      <c r="C6" s="152" t="s">
        <v>138</v>
      </c>
      <c r="D6" s="118">
        <f>D7+D11+D14+D15+D16</f>
        <v>0</v>
      </c>
    </row>
    <row r="7" spans="1:4" ht="25.5" customHeight="1">
      <c r="A7" s="122" t="s">
        <v>156</v>
      </c>
      <c r="B7" s="78"/>
      <c r="C7" s="122" t="s">
        <v>157</v>
      </c>
      <c r="D7" s="78"/>
    </row>
    <row r="8" spans="1:4" ht="25.5" customHeight="1">
      <c r="A8" s="124" t="s">
        <v>158</v>
      </c>
      <c r="B8" s="78"/>
      <c r="C8" s="124" t="s">
        <v>158</v>
      </c>
      <c r="D8" s="78"/>
    </row>
    <row r="9" spans="1:4" ht="25.5" customHeight="1">
      <c r="A9" s="124" t="s">
        <v>159</v>
      </c>
      <c r="B9" s="78"/>
      <c r="C9" s="124" t="s">
        <v>159</v>
      </c>
      <c r="D9" s="78"/>
    </row>
    <row r="10" spans="1:4" ht="25.5" customHeight="1">
      <c r="A10" s="124" t="s">
        <v>160</v>
      </c>
      <c r="B10" s="78"/>
      <c r="C10" s="124" t="s">
        <v>160</v>
      </c>
      <c r="D10" s="78"/>
    </row>
    <row r="11" spans="1:4" ht="25.5" customHeight="1">
      <c r="A11" s="122" t="s">
        <v>161</v>
      </c>
      <c r="B11" s="78"/>
      <c r="C11" s="122" t="s">
        <v>162</v>
      </c>
      <c r="D11" s="78"/>
    </row>
    <row r="12" spans="1:4" ht="25.5" customHeight="1">
      <c r="A12" s="124" t="s">
        <v>163</v>
      </c>
      <c r="B12" s="78"/>
      <c r="C12" s="124" t="s">
        <v>163</v>
      </c>
      <c r="D12" s="78"/>
    </row>
    <row r="13" spans="1:4" ht="25.5" customHeight="1">
      <c r="A13" s="124" t="s">
        <v>164</v>
      </c>
      <c r="B13" s="78"/>
      <c r="C13" s="124" t="s">
        <v>164</v>
      </c>
      <c r="D13" s="78"/>
    </row>
    <row r="14" spans="1:4" ht="25.5" customHeight="1">
      <c r="A14" s="122" t="s">
        <v>165</v>
      </c>
      <c r="B14" s="78"/>
      <c r="C14" s="122" t="s">
        <v>166</v>
      </c>
      <c r="D14" s="78"/>
    </row>
    <row r="15" spans="1:4" ht="25.5" customHeight="1">
      <c r="A15" s="122" t="s">
        <v>167</v>
      </c>
      <c r="B15" s="78"/>
      <c r="C15" s="122" t="s">
        <v>168</v>
      </c>
      <c r="D15" s="78"/>
    </row>
    <row r="16" spans="1:4" ht="25.5" customHeight="1">
      <c r="A16" s="43"/>
      <c r="B16" s="24"/>
      <c r="C16" s="43"/>
      <c r="D16" s="24"/>
    </row>
    <row r="17" spans="1:4" ht="25.5" customHeight="1">
      <c r="A17" s="15"/>
      <c r="B17" s="30"/>
      <c r="C17" s="16" t="s">
        <v>152</v>
      </c>
      <c r="D17" s="39">
        <f>D5-D6</f>
        <v>0</v>
      </c>
    </row>
    <row r="18" spans="1:4" ht="35.1" customHeight="1">
      <c r="A18" s="485" t="s">
        <v>240</v>
      </c>
      <c r="B18" s="485"/>
      <c r="C18" s="485"/>
      <c r="D18" s="485"/>
    </row>
    <row r="19" spans="1:4">
      <c r="A19" s="14"/>
    </row>
    <row r="20" spans="1:4">
      <c r="A20" s="14"/>
    </row>
    <row r="21" spans="1:4">
      <c r="A21" s="14"/>
    </row>
    <row r="22" spans="1:4">
      <c r="A22" s="14"/>
    </row>
    <row r="23" spans="1:4">
      <c r="A23" s="14"/>
    </row>
    <row r="24" spans="1:4">
      <c r="A24" s="14"/>
    </row>
    <row r="25" spans="1:4">
      <c r="A25" s="14"/>
    </row>
    <row r="26" spans="1:4">
      <c r="A26" s="14"/>
    </row>
    <row r="27" spans="1:4">
      <c r="A27" s="14"/>
    </row>
    <row r="28" spans="1:4">
      <c r="A28" s="14"/>
    </row>
    <row r="29" spans="1:4">
      <c r="A29" s="14"/>
    </row>
    <row r="30" spans="1:4">
      <c r="A30" s="14"/>
    </row>
    <row r="31" spans="1:4">
      <c r="A31" s="14"/>
    </row>
    <row r="32" spans="1:4">
      <c r="A32" s="14"/>
    </row>
    <row r="33" spans="1:1">
      <c r="A33" s="14"/>
    </row>
    <row r="34" spans="1:1">
      <c r="A34" s="14"/>
    </row>
  </sheetData>
  <mergeCells count="4">
    <mergeCell ref="A2:D2"/>
    <mergeCell ref="A3:B3"/>
    <mergeCell ref="A18:D18"/>
    <mergeCell ref="A1:B1"/>
  </mergeCells>
  <phoneticPr fontId="1" type="noConversion"/>
  <printOptions horizontalCentered="1"/>
  <pageMargins left="0.15748031496062992" right="0.15748031496062992" top="0.51181102362204722" bottom="0.31496062992125984" header="0.31496062992125984" footer="0.31496062992125984"/>
  <pageSetup paperSize="9" orientation="portrait" blackAndWhite="1" errors="blank" r:id="rId1"/>
  <headerFooter alignWithMargins="0">
    <oddFooter>&amp;C&amp;P</oddFooter>
  </headerFooter>
</worksheet>
</file>

<file path=xl/worksheets/sheet27.xml><?xml version="1.0" encoding="utf-8"?>
<worksheet xmlns="http://schemas.openxmlformats.org/spreadsheetml/2006/main" xmlns:r="http://schemas.openxmlformats.org/officeDocument/2006/relationships">
  <dimension ref="A1"/>
  <sheetViews>
    <sheetView workbookViewId="0">
      <selection activeCell="C34" sqref="C34"/>
    </sheetView>
  </sheetViews>
  <sheetFormatPr defaultRowHeight="13.5"/>
  <sheetData/>
  <phoneticPr fontId="1"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sheetPr codeName="Sheet3">
    <tabColor rgb="FFFFC000"/>
  </sheetPr>
  <dimension ref="A1:Q42"/>
  <sheetViews>
    <sheetView showZeros="0" zoomScale="80" zoomScaleNormal="80" workbookViewId="0">
      <pane ySplit="4" topLeftCell="A8" activePane="bottomLeft" state="frozen"/>
      <selection pane="bottomLeft" activeCell="N22" sqref="N22"/>
    </sheetView>
  </sheetViews>
  <sheetFormatPr defaultRowHeight="21.95" customHeight="1"/>
  <cols>
    <col min="1" max="1" width="29.125" style="33" customWidth="1"/>
    <col min="2" max="2" width="14.5" style="427" customWidth="1"/>
    <col min="3" max="3" width="11.875" style="427" customWidth="1"/>
    <col min="4" max="4" width="14.25" style="427" customWidth="1"/>
    <col min="5" max="5" width="14.375" style="427" customWidth="1"/>
    <col min="6" max="6" width="9.25" style="250" customWidth="1"/>
    <col min="7" max="7" width="11.75" style="33" customWidth="1"/>
    <col min="8" max="8" width="15.125" style="33" hidden="1" customWidth="1"/>
    <col min="9" max="9" width="31.125" style="33" customWidth="1"/>
    <col min="10" max="10" width="15.25" style="427" customWidth="1"/>
    <col min="11" max="11" width="11.875" style="427" customWidth="1"/>
    <col min="12" max="12" width="15.75" style="427" customWidth="1"/>
    <col min="13" max="13" width="15.375" style="427" customWidth="1"/>
    <col min="14" max="14" width="9.25" style="33" customWidth="1"/>
    <col min="15" max="15" width="11.75" style="250" customWidth="1"/>
    <col min="16" max="16" width="20.625" style="33" hidden="1" customWidth="1"/>
    <col min="17" max="17" width="0" style="33" hidden="1" customWidth="1"/>
    <col min="18" max="239" width="9" style="33"/>
    <col min="240" max="240" width="4.875" style="33" customWidth="1"/>
    <col min="241" max="241" width="30.625" style="33" customWidth="1"/>
    <col min="242" max="242" width="17" style="33" customWidth="1"/>
    <col min="243" max="243" width="13.5" style="33" customWidth="1"/>
    <col min="244" max="244" width="32.125" style="33" customWidth="1"/>
    <col min="245" max="245" width="15.5" style="33" customWidth="1"/>
    <col min="246" max="246" width="12.25" style="33" customWidth="1"/>
    <col min="247" max="495" width="9" style="33"/>
    <col min="496" max="496" width="4.875" style="33" customWidth="1"/>
    <col min="497" max="497" width="30.625" style="33" customWidth="1"/>
    <col min="498" max="498" width="17" style="33" customWidth="1"/>
    <col min="499" max="499" width="13.5" style="33" customWidth="1"/>
    <col min="500" max="500" width="32.125" style="33" customWidth="1"/>
    <col min="501" max="501" width="15.5" style="33" customWidth="1"/>
    <col min="502" max="502" width="12.25" style="33" customWidth="1"/>
    <col min="503" max="751" width="9" style="33"/>
    <col min="752" max="752" width="4.875" style="33" customWidth="1"/>
    <col min="753" max="753" width="30.625" style="33" customWidth="1"/>
    <col min="754" max="754" width="17" style="33" customWidth="1"/>
    <col min="755" max="755" width="13.5" style="33" customWidth="1"/>
    <col min="756" max="756" width="32.125" style="33" customWidth="1"/>
    <col min="757" max="757" width="15.5" style="33" customWidth="1"/>
    <col min="758" max="758" width="12.25" style="33" customWidth="1"/>
    <col min="759" max="1007" width="9" style="33"/>
    <col min="1008" max="1008" width="4.875" style="33" customWidth="1"/>
    <col min="1009" max="1009" width="30.625" style="33" customWidth="1"/>
    <col min="1010" max="1010" width="17" style="33" customWidth="1"/>
    <col min="1011" max="1011" width="13.5" style="33" customWidth="1"/>
    <col min="1012" max="1012" width="32.125" style="33" customWidth="1"/>
    <col min="1013" max="1013" width="15.5" style="33" customWidth="1"/>
    <col min="1014" max="1014" width="12.25" style="33" customWidth="1"/>
    <col min="1015" max="1263" width="9" style="33"/>
    <col min="1264" max="1264" width="4.875" style="33" customWidth="1"/>
    <col min="1265" max="1265" width="30.625" style="33" customWidth="1"/>
    <col min="1266" max="1266" width="17" style="33" customWidth="1"/>
    <col min="1267" max="1267" width="13.5" style="33" customWidth="1"/>
    <col min="1268" max="1268" width="32.125" style="33" customWidth="1"/>
    <col min="1269" max="1269" width="15.5" style="33" customWidth="1"/>
    <col min="1270" max="1270" width="12.25" style="33" customWidth="1"/>
    <col min="1271" max="1519" width="9" style="33"/>
    <col min="1520" max="1520" width="4.875" style="33" customWidth="1"/>
    <col min="1521" max="1521" width="30.625" style="33" customWidth="1"/>
    <col min="1522" max="1522" width="17" style="33" customWidth="1"/>
    <col min="1523" max="1523" width="13.5" style="33" customWidth="1"/>
    <col min="1524" max="1524" width="32.125" style="33" customWidth="1"/>
    <col min="1525" max="1525" width="15.5" style="33" customWidth="1"/>
    <col min="1526" max="1526" width="12.25" style="33" customWidth="1"/>
    <col min="1527" max="1775" width="9" style="33"/>
    <col min="1776" max="1776" width="4.875" style="33" customWidth="1"/>
    <col min="1777" max="1777" width="30.625" style="33" customWidth="1"/>
    <col min="1778" max="1778" width="17" style="33" customWidth="1"/>
    <col min="1779" max="1779" width="13.5" style="33" customWidth="1"/>
    <col min="1780" max="1780" width="32.125" style="33" customWidth="1"/>
    <col min="1781" max="1781" width="15.5" style="33" customWidth="1"/>
    <col min="1782" max="1782" width="12.25" style="33" customWidth="1"/>
    <col min="1783" max="2031" width="9" style="33"/>
    <col min="2032" max="2032" width="4.875" style="33" customWidth="1"/>
    <col min="2033" max="2033" width="30.625" style="33" customWidth="1"/>
    <col min="2034" max="2034" width="17" style="33" customWidth="1"/>
    <col min="2035" max="2035" width="13.5" style="33" customWidth="1"/>
    <col min="2036" max="2036" width="32.125" style="33" customWidth="1"/>
    <col min="2037" max="2037" width="15.5" style="33" customWidth="1"/>
    <col min="2038" max="2038" width="12.25" style="33" customWidth="1"/>
    <col min="2039" max="2287" width="9" style="33"/>
    <col min="2288" max="2288" width="4.875" style="33" customWidth="1"/>
    <col min="2289" max="2289" width="30.625" style="33" customWidth="1"/>
    <col min="2290" max="2290" width="17" style="33" customWidth="1"/>
    <col min="2291" max="2291" width="13.5" style="33" customWidth="1"/>
    <col min="2292" max="2292" width="32.125" style="33" customWidth="1"/>
    <col min="2293" max="2293" width="15.5" style="33" customWidth="1"/>
    <col min="2294" max="2294" width="12.25" style="33" customWidth="1"/>
    <col min="2295" max="2543" width="9" style="33"/>
    <col min="2544" max="2544" width="4.875" style="33" customWidth="1"/>
    <col min="2545" max="2545" width="30.625" style="33" customWidth="1"/>
    <col min="2546" max="2546" width="17" style="33" customWidth="1"/>
    <col min="2547" max="2547" width="13.5" style="33" customWidth="1"/>
    <col min="2548" max="2548" width="32.125" style="33" customWidth="1"/>
    <col min="2549" max="2549" width="15.5" style="33" customWidth="1"/>
    <col min="2550" max="2550" width="12.25" style="33" customWidth="1"/>
    <col min="2551" max="2799" width="9" style="33"/>
    <col min="2800" max="2800" width="4.875" style="33" customWidth="1"/>
    <col min="2801" max="2801" width="30.625" style="33" customWidth="1"/>
    <col min="2802" max="2802" width="17" style="33" customWidth="1"/>
    <col min="2803" max="2803" width="13.5" style="33" customWidth="1"/>
    <col min="2804" max="2804" width="32.125" style="33" customWidth="1"/>
    <col min="2805" max="2805" width="15.5" style="33" customWidth="1"/>
    <col min="2806" max="2806" width="12.25" style="33" customWidth="1"/>
    <col min="2807" max="3055" width="9" style="33"/>
    <col min="3056" max="3056" width="4.875" style="33" customWidth="1"/>
    <col min="3057" max="3057" width="30.625" style="33" customWidth="1"/>
    <col min="3058" max="3058" width="17" style="33" customWidth="1"/>
    <col min="3059" max="3059" width="13.5" style="33" customWidth="1"/>
    <col min="3060" max="3060" width="32.125" style="33" customWidth="1"/>
    <col min="3061" max="3061" width="15.5" style="33" customWidth="1"/>
    <col min="3062" max="3062" width="12.25" style="33" customWidth="1"/>
    <col min="3063" max="3311" width="9" style="33"/>
    <col min="3312" max="3312" width="4.875" style="33" customWidth="1"/>
    <col min="3313" max="3313" width="30.625" style="33" customWidth="1"/>
    <col min="3314" max="3314" width="17" style="33" customWidth="1"/>
    <col min="3315" max="3315" width="13.5" style="33" customWidth="1"/>
    <col min="3316" max="3316" width="32.125" style="33" customWidth="1"/>
    <col min="3317" max="3317" width="15.5" style="33" customWidth="1"/>
    <col min="3318" max="3318" width="12.25" style="33" customWidth="1"/>
    <col min="3319" max="3567" width="9" style="33"/>
    <col min="3568" max="3568" width="4.875" style="33" customWidth="1"/>
    <col min="3569" max="3569" width="30.625" style="33" customWidth="1"/>
    <col min="3570" max="3570" width="17" style="33" customWidth="1"/>
    <col min="3571" max="3571" width="13.5" style="33" customWidth="1"/>
    <col min="3572" max="3572" width="32.125" style="33" customWidth="1"/>
    <col min="3573" max="3573" width="15.5" style="33" customWidth="1"/>
    <col min="3574" max="3574" width="12.25" style="33" customWidth="1"/>
    <col min="3575" max="3823" width="9" style="33"/>
    <col min="3824" max="3824" width="4.875" style="33" customWidth="1"/>
    <col min="3825" max="3825" width="30.625" style="33" customWidth="1"/>
    <col min="3826" max="3826" width="17" style="33" customWidth="1"/>
    <col min="3827" max="3827" width="13.5" style="33" customWidth="1"/>
    <col min="3828" max="3828" width="32.125" style="33" customWidth="1"/>
    <col min="3829" max="3829" width="15.5" style="33" customWidth="1"/>
    <col min="3830" max="3830" width="12.25" style="33" customWidth="1"/>
    <col min="3831" max="4079" width="9" style="33"/>
    <col min="4080" max="4080" width="4.875" style="33" customWidth="1"/>
    <col min="4081" max="4081" width="30.625" style="33" customWidth="1"/>
    <col min="4082" max="4082" width="17" style="33" customWidth="1"/>
    <col min="4083" max="4083" width="13.5" style="33" customWidth="1"/>
    <col min="4084" max="4084" width="32.125" style="33" customWidth="1"/>
    <col min="4085" max="4085" width="15.5" style="33" customWidth="1"/>
    <col min="4086" max="4086" width="12.25" style="33" customWidth="1"/>
    <col min="4087" max="4335" width="9" style="33"/>
    <col min="4336" max="4336" width="4.875" style="33" customWidth="1"/>
    <col min="4337" max="4337" width="30.625" style="33" customWidth="1"/>
    <col min="4338" max="4338" width="17" style="33" customWidth="1"/>
    <col min="4339" max="4339" width="13.5" style="33" customWidth="1"/>
    <col min="4340" max="4340" width="32.125" style="33" customWidth="1"/>
    <col min="4341" max="4341" width="15.5" style="33" customWidth="1"/>
    <col min="4342" max="4342" width="12.25" style="33" customWidth="1"/>
    <col min="4343" max="4591" width="9" style="33"/>
    <col min="4592" max="4592" width="4.875" style="33" customWidth="1"/>
    <col min="4593" max="4593" width="30.625" style="33" customWidth="1"/>
    <col min="4594" max="4594" width="17" style="33" customWidth="1"/>
    <col min="4595" max="4595" width="13.5" style="33" customWidth="1"/>
    <col min="4596" max="4596" width="32.125" style="33" customWidth="1"/>
    <col min="4597" max="4597" width="15.5" style="33" customWidth="1"/>
    <col min="4598" max="4598" width="12.25" style="33" customWidth="1"/>
    <col min="4599" max="4847" width="9" style="33"/>
    <col min="4848" max="4848" width="4.875" style="33" customWidth="1"/>
    <col min="4849" max="4849" width="30.625" style="33" customWidth="1"/>
    <col min="4850" max="4850" width="17" style="33" customWidth="1"/>
    <col min="4851" max="4851" width="13.5" style="33" customWidth="1"/>
    <col min="4852" max="4852" width="32.125" style="33" customWidth="1"/>
    <col min="4853" max="4853" width="15.5" style="33" customWidth="1"/>
    <col min="4854" max="4854" width="12.25" style="33" customWidth="1"/>
    <col min="4855" max="5103" width="9" style="33"/>
    <col min="5104" max="5104" width="4.875" style="33" customWidth="1"/>
    <col min="5105" max="5105" width="30.625" style="33" customWidth="1"/>
    <col min="5106" max="5106" width="17" style="33" customWidth="1"/>
    <col min="5107" max="5107" width="13.5" style="33" customWidth="1"/>
    <col min="5108" max="5108" width="32.125" style="33" customWidth="1"/>
    <col min="5109" max="5109" width="15.5" style="33" customWidth="1"/>
    <col min="5110" max="5110" width="12.25" style="33" customWidth="1"/>
    <col min="5111" max="5359" width="9" style="33"/>
    <col min="5360" max="5360" width="4.875" style="33" customWidth="1"/>
    <col min="5361" max="5361" width="30.625" style="33" customWidth="1"/>
    <col min="5362" max="5362" width="17" style="33" customWidth="1"/>
    <col min="5363" max="5363" width="13.5" style="33" customWidth="1"/>
    <col min="5364" max="5364" width="32.125" style="33" customWidth="1"/>
    <col min="5365" max="5365" width="15.5" style="33" customWidth="1"/>
    <col min="5366" max="5366" width="12.25" style="33" customWidth="1"/>
    <col min="5367" max="5615" width="9" style="33"/>
    <col min="5616" max="5616" width="4.875" style="33" customWidth="1"/>
    <col min="5617" max="5617" width="30.625" style="33" customWidth="1"/>
    <col min="5618" max="5618" width="17" style="33" customWidth="1"/>
    <col min="5619" max="5619" width="13.5" style="33" customWidth="1"/>
    <col min="5620" max="5620" width="32.125" style="33" customWidth="1"/>
    <col min="5621" max="5621" width="15.5" style="33" customWidth="1"/>
    <col min="5622" max="5622" width="12.25" style="33" customWidth="1"/>
    <col min="5623" max="5871" width="9" style="33"/>
    <col min="5872" max="5872" width="4.875" style="33" customWidth="1"/>
    <col min="5873" max="5873" width="30.625" style="33" customWidth="1"/>
    <col min="5874" max="5874" width="17" style="33" customWidth="1"/>
    <col min="5875" max="5875" width="13.5" style="33" customWidth="1"/>
    <col min="5876" max="5876" width="32.125" style="33" customWidth="1"/>
    <col min="5877" max="5877" width="15.5" style="33" customWidth="1"/>
    <col min="5878" max="5878" width="12.25" style="33" customWidth="1"/>
    <col min="5879" max="6127" width="9" style="33"/>
    <col min="6128" max="6128" width="4.875" style="33" customWidth="1"/>
    <col min="6129" max="6129" width="30.625" style="33" customWidth="1"/>
    <col min="6130" max="6130" width="17" style="33" customWidth="1"/>
    <col min="6131" max="6131" width="13.5" style="33" customWidth="1"/>
    <col min="6132" max="6132" width="32.125" style="33" customWidth="1"/>
    <col min="6133" max="6133" width="15.5" style="33" customWidth="1"/>
    <col min="6134" max="6134" width="12.25" style="33" customWidth="1"/>
    <col min="6135" max="6383" width="9" style="33"/>
    <col min="6384" max="6384" width="4.875" style="33" customWidth="1"/>
    <col min="6385" max="6385" width="30.625" style="33" customWidth="1"/>
    <col min="6386" max="6386" width="17" style="33" customWidth="1"/>
    <col min="6387" max="6387" width="13.5" style="33" customWidth="1"/>
    <col min="6388" max="6388" width="32.125" style="33" customWidth="1"/>
    <col min="6389" max="6389" width="15.5" style="33" customWidth="1"/>
    <col min="6390" max="6390" width="12.25" style="33" customWidth="1"/>
    <col min="6391" max="6639" width="9" style="33"/>
    <col min="6640" max="6640" width="4.875" style="33" customWidth="1"/>
    <col min="6641" max="6641" width="30.625" style="33" customWidth="1"/>
    <col min="6642" max="6642" width="17" style="33" customWidth="1"/>
    <col min="6643" max="6643" width="13.5" style="33" customWidth="1"/>
    <col min="6644" max="6644" width="32.125" style="33" customWidth="1"/>
    <col min="6645" max="6645" width="15.5" style="33" customWidth="1"/>
    <col min="6646" max="6646" width="12.25" style="33" customWidth="1"/>
    <col min="6647" max="6895" width="9" style="33"/>
    <col min="6896" max="6896" width="4.875" style="33" customWidth="1"/>
    <col min="6897" max="6897" width="30.625" style="33" customWidth="1"/>
    <col min="6898" max="6898" width="17" style="33" customWidth="1"/>
    <col min="6899" max="6899" width="13.5" style="33" customWidth="1"/>
    <col min="6900" max="6900" width="32.125" style="33" customWidth="1"/>
    <col min="6901" max="6901" width="15.5" style="33" customWidth="1"/>
    <col min="6902" max="6902" width="12.25" style="33" customWidth="1"/>
    <col min="6903" max="7151" width="9" style="33"/>
    <col min="7152" max="7152" width="4.875" style="33" customWidth="1"/>
    <col min="7153" max="7153" width="30.625" style="33" customWidth="1"/>
    <col min="7154" max="7154" width="17" style="33" customWidth="1"/>
    <col min="7155" max="7155" width="13.5" style="33" customWidth="1"/>
    <col min="7156" max="7156" width="32.125" style="33" customWidth="1"/>
    <col min="7157" max="7157" width="15.5" style="33" customWidth="1"/>
    <col min="7158" max="7158" width="12.25" style="33" customWidth="1"/>
    <col min="7159" max="7407" width="9" style="33"/>
    <col min="7408" max="7408" width="4.875" style="33" customWidth="1"/>
    <col min="7409" max="7409" width="30.625" style="33" customWidth="1"/>
    <col min="7410" max="7410" width="17" style="33" customWidth="1"/>
    <col min="7411" max="7411" width="13.5" style="33" customWidth="1"/>
    <col min="7412" max="7412" width="32.125" style="33" customWidth="1"/>
    <col min="7413" max="7413" width="15.5" style="33" customWidth="1"/>
    <col min="7414" max="7414" width="12.25" style="33" customWidth="1"/>
    <col min="7415" max="7663" width="9" style="33"/>
    <col min="7664" max="7664" width="4.875" style="33" customWidth="1"/>
    <col min="7665" max="7665" width="30.625" style="33" customWidth="1"/>
    <col min="7666" max="7666" width="17" style="33" customWidth="1"/>
    <col min="7667" max="7667" width="13.5" style="33" customWidth="1"/>
    <col min="7668" max="7668" width="32.125" style="33" customWidth="1"/>
    <col min="7669" max="7669" width="15.5" style="33" customWidth="1"/>
    <col min="7670" max="7670" width="12.25" style="33" customWidth="1"/>
    <col min="7671" max="7919" width="9" style="33"/>
    <col min="7920" max="7920" width="4.875" style="33" customWidth="1"/>
    <col min="7921" max="7921" width="30.625" style="33" customWidth="1"/>
    <col min="7922" max="7922" width="17" style="33" customWidth="1"/>
    <col min="7923" max="7923" width="13.5" style="33" customWidth="1"/>
    <col min="7924" max="7924" width="32.125" style="33" customWidth="1"/>
    <col min="7925" max="7925" width="15.5" style="33" customWidth="1"/>
    <col min="7926" max="7926" width="12.25" style="33" customWidth="1"/>
    <col min="7927" max="8175" width="9" style="33"/>
    <col min="8176" max="8176" width="4.875" style="33" customWidth="1"/>
    <col min="8177" max="8177" width="30.625" style="33" customWidth="1"/>
    <col min="8178" max="8178" width="17" style="33" customWidth="1"/>
    <col min="8179" max="8179" width="13.5" style="33" customWidth="1"/>
    <col min="8180" max="8180" width="32.125" style="33" customWidth="1"/>
    <col min="8181" max="8181" width="15.5" style="33" customWidth="1"/>
    <col min="8182" max="8182" width="12.25" style="33" customWidth="1"/>
    <col min="8183" max="8431" width="9" style="33"/>
    <col min="8432" max="8432" width="4.875" style="33" customWidth="1"/>
    <col min="8433" max="8433" width="30.625" style="33" customWidth="1"/>
    <col min="8434" max="8434" width="17" style="33" customWidth="1"/>
    <col min="8435" max="8435" width="13.5" style="33" customWidth="1"/>
    <col min="8436" max="8436" width="32.125" style="33" customWidth="1"/>
    <col min="8437" max="8437" width="15.5" style="33" customWidth="1"/>
    <col min="8438" max="8438" width="12.25" style="33" customWidth="1"/>
    <col min="8439" max="8687" width="9" style="33"/>
    <col min="8688" max="8688" width="4.875" style="33" customWidth="1"/>
    <col min="8689" max="8689" width="30.625" style="33" customWidth="1"/>
    <col min="8690" max="8690" width="17" style="33" customWidth="1"/>
    <col min="8691" max="8691" width="13.5" style="33" customWidth="1"/>
    <col min="8692" max="8692" width="32.125" style="33" customWidth="1"/>
    <col min="8693" max="8693" width="15.5" style="33" customWidth="1"/>
    <col min="8694" max="8694" width="12.25" style="33" customWidth="1"/>
    <col min="8695" max="8943" width="9" style="33"/>
    <col min="8944" max="8944" width="4.875" style="33" customWidth="1"/>
    <col min="8945" max="8945" width="30.625" style="33" customWidth="1"/>
    <col min="8946" max="8946" width="17" style="33" customWidth="1"/>
    <col min="8947" max="8947" width="13.5" style="33" customWidth="1"/>
    <col min="8948" max="8948" width="32.125" style="33" customWidth="1"/>
    <col min="8949" max="8949" width="15.5" style="33" customWidth="1"/>
    <col min="8950" max="8950" width="12.25" style="33" customWidth="1"/>
    <col min="8951" max="9199" width="9" style="33"/>
    <col min="9200" max="9200" width="4.875" style="33" customWidth="1"/>
    <col min="9201" max="9201" width="30.625" style="33" customWidth="1"/>
    <col min="9202" max="9202" width="17" style="33" customWidth="1"/>
    <col min="9203" max="9203" width="13.5" style="33" customWidth="1"/>
    <col min="9204" max="9204" width="32.125" style="33" customWidth="1"/>
    <col min="9205" max="9205" width="15.5" style="33" customWidth="1"/>
    <col min="9206" max="9206" width="12.25" style="33" customWidth="1"/>
    <col min="9207" max="9455" width="9" style="33"/>
    <col min="9456" max="9456" width="4.875" style="33" customWidth="1"/>
    <col min="9457" max="9457" width="30.625" style="33" customWidth="1"/>
    <col min="9458" max="9458" width="17" style="33" customWidth="1"/>
    <col min="9459" max="9459" width="13.5" style="33" customWidth="1"/>
    <col min="9460" max="9460" width="32.125" style="33" customWidth="1"/>
    <col min="9461" max="9461" width="15.5" style="33" customWidth="1"/>
    <col min="9462" max="9462" width="12.25" style="33" customWidth="1"/>
    <col min="9463" max="9711" width="9" style="33"/>
    <col min="9712" max="9712" width="4.875" style="33" customWidth="1"/>
    <col min="9713" max="9713" width="30.625" style="33" customWidth="1"/>
    <col min="9714" max="9714" width="17" style="33" customWidth="1"/>
    <col min="9715" max="9715" width="13.5" style="33" customWidth="1"/>
    <col min="9716" max="9716" width="32.125" style="33" customWidth="1"/>
    <col min="9717" max="9717" width="15.5" style="33" customWidth="1"/>
    <col min="9718" max="9718" width="12.25" style="33" customWidth="1"/>
    <col min="9719" max="9967" width="9" style="33"/>
    <col min="9968" max="9968" width="4.875" style="33" customWidth="1"/>
    <col min="9969" max="9969" width="30.625" style="33" customWidth="1"/>
    <col min="9970" max="9970" width="17" style="33" customWidth="1"/>
    <col min="9971" max="9971" width="13.5" style="33" customWidth="1"/>
    <col min="9972" max="9972" width="32.125" style="33" customWidth="1"/>
    <col min="9973" max="9973" width="15.5" style="33" customWidth="1"/>
    <col min="9974" max="9974" width="12.25" style="33" customWidth="1"/>
    <col min="9975" max="10223" width="9" style="33"/>
    <col min="10224" max="10224" width="4.875" style="33" customWidth="1"/>
    <col min="10225" max="10225" width="30.625" style="33" customWidth="1"/>
    <col min="10226" max="10226" width="17" style="33" customWidth="1"/>
    <col min="10227" max="10227" width="13.5" style="33" customWidth="1"/>
    <col min="10228" max="10228" width="32.125" style="33" customWidth="1"/>
    <col min="10229" max="10229" width="15.5" style="33" customWidth="1"/>
    <col min="10230" max="10230" width="12.25" style="33" customWidth="1"/>
    <col min="10231" max="10479" width="9" style="33"/>
    <col min="10480" max="10480" width="4.875" style="33" customWidth="1"/>
    <col min="10481" max="10481" width="30.625" style="33" customWidth="1"/>
    <col min="10482" max="10482" width="17" style="33" customWidth="1"/>
    <col min="10483" max="10483" width="13.5" style="33" customWidth="1"/>
    <col min="10484" max="10484" width="32.125" style="33" customWidth="1"/>
    <col min="10485" max="10485" width="15.5" style="33" customWidth="1"/>
    <col min="10486" max="10486" width="12.25" style="33" customWidth="1"/>
    <col min="10487" max="10735" width="9" style="33"/>
    <col min="10736" max="10736" width="4.875" style="33" customWidth="1"/>
    <col min="10737" max="10737" width="30.625" style="33" customWidth="1"/>
    <col min="10738" max="10738" width="17" style="33" customWidth="1"/>
    <col min="10739" max="10739" width="13.5" style="33" customWidth="1"/>
    <col min="10740" max="10740" width="32.125" style="33" customWidth="1"/>
    <col min="10741" max="10741" width="15.5" style="33" customWidth="1"/>
    <col min="10742" max="10742" width="12.25" style="33" customWidth="1"/>
    <col min="10743" max="10991" width="9" style="33"/>
    <col min="10992" max="10992" width="4.875" style="33" customWidth="1"/>
    <col min="10993" max="10993" width="30.625" style="33" customWidth="1"/>
    <col min="10994" max="10994" width="17" style="33" customWidth="1"/>
    <col min="10995" max="10995" width="13.5" style="33" customWidth="1"/>
    <col min="10996" max="10996" width="32.125" style="33" customWidth="1"/>
    <col min="10997" max="10997" width="15.5" style="33" customWidth="1"/>
    <col min="10998" max="10998" width="12.25" style="33" customWidth="1"/>
    <col min="10999" max="11247" width="9" style="33"/>
    <col min="11248" max="11248" width="4.875" style="33" customWidth="1"/>
    <col min="11249" max="11249" width="30.625" style="33" customWidth="1"/>
    <col min="11250" max="11250" width="17" style="33" customWidth="1"/>
    <col min="11251" max="11251" width="13.5" style="33" customWidth="1"/>
    <col min="11252" max="11252" width="32.125" style="33" customWidth="1"/>
    <col min="11253" max="11253" width="15.5" style="33" customWidth="1"/>
    <col min="11254" max="11254" width="12.25" style="33" customWidth="1"/>
    <col min="11255" max="11503" width="9" style="33"/>
    <col min="11504" max="11504" width="4.875" style="33" customWidth="1"/>
    <col min="11505" max="11505" width="30.625" style="33" customWidth="1"/>
    <col min="11506" max="11506" width="17" style="33" customWidth="1"/>
    <col min="11507" max="11507" width="13.5" style="33" customWidth="1"/>
    <col min="11508" max="11508" width="32.125" style="33" customWidth="1"/>
    <col min="11509" max="11509" width="15.5" style="33" customWidth="1"/>
    <col min="11510" max="11510" width="12.25" style="33" customWidth="1"/>
    <col min="11511" max="11759" width="9" style="33"/>
    <col min="11760" max="11760" width="4.875" style="33" customWidth="1"/>
    <col min="11761" max="11761" width="30.625" style="33" customWidth="1"/>
    <col min="11762" max="11762" width="17" style="33" customWidth="1"/>
    <col min="11763" max="11763" width="13.5" style="33" customWidth="1"/>
    <col min="11764" max="11764" width="32.125" style="33" customWidth="1"/>
    <col min="11765" max="11765" width="15.5" style="33" customWidth="1"/>
    <col min="11766" max="11766" width="12.25" style="33" customWidth="1"/>
    <col min="11767" max="12015" width="9" style="33"/>
    <col min="12016" max="12016" width="4.875" style="33" customWidth="1"/>
    <col min="12017" max="12017" width="30.625" style="33" customWidth="1"/>
    <col min="12018" max="12018" width="17" style="33" customWidth="1"/>
    <col min="12019" max="12019" width="13.5" style="33" customWidth="1"/>
    <col min="12020" max="12020" width="32.125" style="33" customWidth="1"/>
    <col min="12021" max="12021" width="15.5" style="33" customWidth="1"/>
    <col min="12022" max="12022" width="12.25" style="33" customWidth="1"/>
    <col min="12023" max="12271" width="9" style="33"/>
    <col min="12272" max="12272" width="4.875" style="33" customWidth="1"/>
    <col min="12273" max="12273" width="30.625" style="33" customWidth="1"/>
    <col min="12274" max="12274" width="17" style="33" customWidth="1"/>
    <col min="12275" max="12275" width="13.5" style="33" customWidth="1"/>
    <col min="12276" max="12276" width="32.125" style="33" customWidth="1"/>
    <col min="12277" max="12277" width="15.5" style="33" customWidth="1"/>
    <col min="12278" max="12278" width="12.25" style="33" customWidth="1"/>
    <col min="12279" max="12527" width="9" style="33"/>
    <col min="12528" max="12528" width="4.875" style="33" customWidth="1"/>
    <col min="12529" max="12529" width="30.625" style="33" customWidth="1"/>
    <col min="12530" max="12530" width="17" style="33" customWidth="1"/>
    <col min="12531" max="12531" width="13.5" style="33" customWidth="1"/>
    <col min="12532" max="12532" width="32.125" style="33" customWidth="1"/>
    <col min="12533" max="12533" width="15.5" style="33" customWidth="1"/>
    <col min="12534" max="12534" width="12.25" style="33" customWidth="1"/>
    <col min="12535" max="12783" width="9" style="33"/>
    <col min="12784" max="12784" width="4.875" style="33" customWidth="1"/>
    <col min="12785" max="12785" width="30.625" style="33" customWidth="1"/>
    <col min="12786" max="12786" width="17" style="33" customWidth="1"/>
    <col min="12787" max="12787" width="13.5" style="33" customWidth="1"/>
    <col min="12788" max="12788" width="32.125" style="33" customWidth="1"/>
    <col min="12789" max="12789" width="15.5" style="33" customWidth="1"/>
    <col min="12790" max="12790" width="12.25" style="33" customWidth="1"/>
    <col min="12791" max="13039" width="9" style="33"/>
    <col min="13040" max="13040" width="4.875" style="33" customWidth="1"/>
    <col min="13041" max="13041" width="30.625" style="33" customWidth="1"/>
    <col min="13042" max="13042" width="17" style="33" customWidth="1"/>
    <col min="13043" max="13043" width="13.5" style="33" customWidth="1"/>
    <col min="13044" max="13044" width="32.125" style="33" customWidth="1"/>
    <col min="13045" max="13045" width="15.5" style="33" customWidth="1"/>
    <col min="13046" max="13046" width="12.25" style="33" customWidth="1"/>
    <col min="13047" max="13295" width="9" style="33"/>
    <col min="13296" max="13296" width="4.875" style="33" customWidth="1"/>
    <col min="13297" max="13297" width="30.625" style="33" customWidth="1"/>
    <col min="13298" max="13298" width="17" style="33" customWidth="1"/>
    <col min="13299" max="13299" width="13.5" style="33" customWidth="1"/>
    <col min="13300" max="13300" width="32.125" style="33" customWidth="1"/>
    <col min="13301" max="13301" width="15.5" style="33" customWidth="1"/>
    <col min="13302" max="13302" width="12.25" style="33" customWidth="1"/>
    <col min="13303" max="13551" width="9" style="33"/>
    <col min="13552" max="13552" width="4.875" style="33" customWidth="1"/>
    <col min="13553" max="13553" width="30.625" style="33" customWidth="1"/>
    <col min="13554" max="13554" width="17" style="33" customWidth="1"/>
    <col min="13555" max="13555" width="13.5" style="33" customWidth="1"/>
    <col min="13556" max="13556" width="32.125" style="33" customWidth="1"/>
    <col min="13557" max="13557" width="15.5" style="33" customWidth="1"/>
    <col min="13558" max="13558" width="12.25" style="33" customWidth="1"/>
    <col min="13559" max="13807" width="9" style="33"/>
    <col min="13808" max="13808" width="4.875" style="33" customWidth="1"/>
    <col min="13809" max="13809" width="30.625" style="33" customWidth="1"/>
    <col min="13810" max="13810" width="17" style="33" customWidth="1"/>
    <col min="13811" max="13811" width="13.5" style="33" customWidth="1"/>
    <col min="13812" max="13812" width="32.125" style="33" customWidth="1"/>
    <col min="13813" max="13813" width="15.5" style="33" customWidth="1"/>
    <col min="13814" max="13814" width="12.25" style="33" customWidth="1"/>
    <col min="13815" max="14063" width="9" style="33"/>
    <col min="14064" max="14064" width="4.875" style="33" customWidth="1"/>
    <col min="14065" max="14065" width="30.625" style="33" customWidth="1"/>
    <col min="14066" max="14066" width="17" style="33" customWidth="1"/>
    <col min="14067" max="14067" width="13.5" style="33" customWidth="1"/>
    <col min="14068" max="14068" width="32.125" style="33" customWidth="1"/>
    <col min="14069" max="14069" width="15.5" style="33" customWidth="1"/>
    <col min="14070" max="14070" width="12.25" style="33" customWidth="1"/>
    <col min="14071" max="14319" width="9" style="33"/>
    <col min="14320" max="14320" width="4.875" style="33" customWidth="1"/>
    <col min="14321" max="14321" width="30.625" style="33" customWidth="1"/>
    <col min="14322" max="14322" width="17" style="33" customWidth="1"/>
    <col min="14323" max="14323" width="13.5" style="33" customWidth="1"/>
    <col min="14324" max="14324" width="32.125" style="33" customWidth="1"/>
    <col min="14325" max="14325" width="15.5" style="33" customWidth="1"/>
    <col min="14326" max="14326" width="12.25" style="33" customWidth="1"/>
    <col min="14327" max="14575" width="9" style="33"/>
    <col min="14576" max="14576" width="4.875" style="33" customWidth="1"/>
    <col min="14577" max="14577" width="30.625" style="33" customWidth="1"/>
    <col min="14578" max="14578" width="17" style="33" customWidth="1"/>
    <col min="14579" max="14579" width="13.5" style="33" customWidth="1"/>
    <col min="14580" max="14580" width="32.125" style="33" customWidth="1"/>
    <col min="14581" max="14581" width="15.5" style="33" customWidth="1"/>
    <col min="14582" max="14582" width="12.25" style="33" customWidth="1"/>
    <col min="14583" max="14831" width="9" style="33"/>
    <col min="14832" max="14832" width="4.875" style="33" customWidth="1"/>
    <col min="14833" max="14833" width="30.625" style="33" customWidth="1"/>
    <col min="14834" max="14834" width="17" style="33" customWidth="1"/>
    <col min="14835" max="14835" width="13.5" style="33" customWidth="1"/>
    <col min="14836" max="14836" width="32.125" style="33" customWidth="1"/>
    <col min="14837" max="14837" width="15.5" style="33" customWidth="1"/>
    <col min="14838" max="14838" width="12.25" style="33" customWidth="1"/>
    <col min="14839" max="15087" width="9" style="33"/>
    <col min="15088" max="15088" width="4.875" style="33" customWidth="1"/>
    <col min="15089" max="15089" width="30.625" style="33" customWidth="1"/>
    <col min="15090" max="15090" width="17" style="33" customWidth="1"/>
    <col min="15091" max="15091" width="13.5" style="33" customWidth="1"/>
    <col min="15092" max="15092" width="32.125" style="33" customWidth="1"/>
    <col min="15093" max="15093" width="15.5" style="33" customWidth="1"/>
    <col min="15094" max="15094" width="12.25" style="33" customWidth="1"/>
    <col min="15095" max="15343" width="9" style="33"/>
    <col min="15344" max="15344" width="4.875" style="33" customWidth="1"/>
    <col min="15345" max="15345" width="30.625" style="33" customWidth="1"/>
    <col min="15346" max="15346" width="17" style="33" customWidth="1"/>
    <col min="15347" max="15347" width="13.5" style="33" customWidth="1"/>
    <col min="15348" max="15348" width="32.125" style="33" customWidth="1"/>
    <col min="15349" max="15349" width="15.5" style="33" customWidth="1"/>
    <col min="15350" max="15350" width="12.25" style="33" customWidth="1"/>
    <col min="15351" max="15599" width="9" style="33"/>
    <col min="15600" max="15600" width="4.875" style="33" customWidth="1"/>
    <col min="15601" max="15601" width="30.625" style="33" customWidth="1"/>
    <col min="15602" max="15602" width="17" style="33" customWidth="1"/>
    <col min="15603" max="15603" width="13.5" style="33" customWidth="1"/>
    <col min="15604" max="15604" width="32.125" style="33" customWidth="1"/>
    <col min="15605" max="15605" width="15.5" style="33" customWidth="1"/>
    <col min="15606" max="15606" width="12.25" style="33" customWidth="1"/>
    <col min="15607" max="15855" width="9" style="33"/>
    <col min="15856" max="15856" width="4.875" style="33" customWidth="1"/>
    <col min="15857" max="15857" width="30.625" style="33" customWidth="1"/>
    <col min="15858" max="15858" width="17" style="33" customWidth="1"/>
    <col min="15859" max="15859" width="13.5" style="33" customWidth="1"/>
    <col min="15860" max="15860" width="32.125" style="33" customWidth="1"/>
    <col min="15861" max="15861" width="15.5" style="33" customWidth="1"/>
    <col min="15862" max="15862" width="12.25" style="33" customWidth="1"/>
    <col min="15863" max="16111" width="9" style="33"/>
    <col min="16112" max="16112" width="4.875" style="33" customWidth="1"/>
    <col min="16113" max="16113" width="30.625" style="33" customWidth="1"/>
    <col min="16114" max="16114" width="17" style="33" customWidth="1"/>
    <col min="16115" max="16115" width="13.5" style="33" customWidth="1"/>
    <col min="16116" max="16116" width="32.125" style="33" customWidth="1"/>
    <col min="16117" max="16117" width="15.5" style="33" customWidth="1"/>
    <col min="16118" max="16118" width="12.25" style="33" customWidth="1"/>
    <col min="16119" max="16384" width="9" style="33"/>
  </cols>
  <sheetData>
    <row r="1" spans="1:17" ht="21" customHeight="1">
      <c r="A1" s="441" t="s">
        <v>37</v>
      </c>
      <c r="B1" s="441"/>
      <c r="C1" s="441"/>
      <c r="D1" s="441"/>
      <c r="E1" s="441"/>
      <c r="F1" s="441"/>
      <c r="G1" s="441"/>
      <c r="H1" s="441"/>
      <c r="I1" s="441"/>
      <c r="J1" s="441"/>
      <c r="K1" s="441"/>
      <c r="L1" s="441"/>
      <c r="M1" s="441"/>
      <c r="N1" s="441"/>
      <c r="O1" s="441"/>
    </row>
    <row r="2" spans="1:17" ht="23.25" customHeight="1">
      <c r="A2" s="440" t="s">
        <v>1314</v>
      </c>
      <c r="B2" s="440"/>
      <c r="C2" s="440"/>
      <c r="D2" s="440"/>
      <c r="E2" s="440"/>
      <c r="F2" s="440"/>
      <c r="G2" s="440"/>
      <c r="H2" s="440"/>
      <c r="I2" s="440"/>
      <c r="J2" s="440"/>
      <c r="K2" s="440"/>
      <c r="L2" s="440"/>
      <c r="M2" s="440"/>
      <c r="N2" s="440"/>
      <c r="O2" s="440"/>
    </row>
    <row r="3" spans="1:17" ht="18" customHeight="1">
      <c r="A3" s="32"/>
      <c r="B3" s="419"/>
      <c r="C3" s="419"/>
      <c r="D3" s="419" t="s">
        <v>1311</v>
      </c>
      <c r="E3" s="419"/>
      <c r="F3" s="249"/>
      <c r="G3" s="32"/>
      <c r="H3" s="32"/>
      <c r="I3" s="32"/>
      <c r="J3" s="419"/>
      <c r="K3" s="419"/>
      <c r="L3" s="419"/>
      <c r="M3" s="419"/>
      <c r="N3" s="32"/>
      <c r="O3" s="325" t="s">
        <v>19</v>
      </c>
    </row>
    <row r="4" spans="1:17" ht="56.25">
      <c r="A4" s="326" t="s">
        <v>0</v>
      </c>
      <c r="B4" s="420" t="s">
        <v>216</v>
      </c>
      <c r="C4" s="420" t="s">
        <v>242</v>
      </c>
      <c r="D4" s="420" t="s">
        <v>243</v>
      </c>
      <c r="E4" s="420" t="s">
        <v>30</v>
      </c>
      <c r="F4" s="251" t="s">
        <v>244</v>
      </c>
      <c r="G4" s="2" t="s">
        <v>233</v>
      </c>
      <c r="H4" s="2">
        <v>2018</v>
      </c>
      <c r="I4" s="326" t="s">
        <v>1</v>
      </c>
      <c r="J4" s="420" t="s">
        <v>216</v>
      </c>
      <c r="K4" s="420" t="s">
        <v>242</v>
      </c>
      <c r="L4" s="420" t="s">
        <v>243</v>
      </c>
      <c r="M4" s="420" t="s">
        <v>30</v>
      </c>
      <c r="N4" s="1" t="s">
        <v>244</v>
      </c>
      <c r="O4" s="251" t="s">
        <v>233</v>
      </c>
      <c r="P4" s="33">
        <v>2018</v>
      </c>
    </row>
    <row r="5" spans="1:17" ht="15.75" customHeight="1">
      <c r="A5" s="326" t="s">
        <v>2</v>
      </c>
      <c r="B5" s="421">
        <f>B6+B30</f>
        <v>2921.4145000000003</v>
      </c>
      <c r="C5" s="421">
        <f>SUM(C6,C30)</f>
        <v>0</v>
      </c>
      <c r="D5" s="421">
        <f>SUM(D6,D30)</f>
        <v>5748.0990000000002</v>
      </c>
      <c r="E5" s="421">
        <f>E6+E30</f>
        <v>5747.6680999999999</v>
      </c>
      <c r="F5" s="327"/>
      <c r="G5" s="328"/>
      <c r="H5" s="216">
        <f>H6+H30</f>
        <v>4072.7464560000003</v>
      </c>
      <c r="I5" s="326" t="s">
        <v>2</v>
      </c>
      <c r="J5" s="421">
        <f>J6+J30</f>
        <v>2921.4144999999994</v>
      </c>
      <c r="K5" s="421">
        <f>SUM(K6,K30)</f>
        <v>0</v>
      </c>
      <c r="L5" s="421">
        <f>SUM(L6,L30)</f>
        <v>5747.668099999999</v>
      </c>
      <c r="M5" s="421">
        <f>M6+M30</f>
        <v>5747.668099999999</v>
      </c>
      <c r="N5" s="329"/>
      <c r="O5" s="331">
        <f t="shared" ref="O5:O23" si="0">(M5-P5)/P5</f>
        <v>0.41125114516581107</v>
      </c>
      <c r="P5" s="216">
        <f>P6+P30</f>
        <v>4072.7464560000003</v>
      </c>
      <c r="Q5" s="33">
        <v>8900</v>
      </c>
    </row>
    <row r="6" spans="1:17" ht="15.75" customHeight="1">
      <c r="A6" s="3" t="s">
        <v>3</v>
      </c>
      <c r="B6" s="421">
        <f>B7+B21</f>
        <v>150</v>
      </c>
      <c r="C6" s="421">
        <f>SUM(C7,C21)</f>
        <v>0</v>
      </c>
      <c r="D6" s="421">
        <f>SUM(D7,D21)</f>
        <v>89</v>
      </c>
      <c r="E6" s="421">
        <f>SUM(E7,E21)</f>
        <v>89.031899999999993</v>
      </c>
      <c r="F6" s="327">
        <f>E6/D6*100</f>
        <v>100.0358426966292</v>
      </c>
      <c r="G6" s="331">
        <f>(E6-H6)/H6</f>
        <v>-0.55973053769625081</v>
      </c>
      <c r="H6" s="216">
        <f>SUM(H7,H21)</f>
        <v>202.22138400000003</v>
      </c>
      <c r="I6" s="3" t="s">
        <v>4</v>
      </c>
      <c r="J6" s="421">
        <f>SUM(J7:J29)</f>
        <v>2921.4144999999994</v>
      </c>
      <c r="K6" s="421">
        <f>SUM(K7:K29)</f>
        <v>0</v>
      </c>
      <c r="L6" s="421">
        <f>SUM(L7:L29)</f>
        <v>4813.0879929999992</v>
      </c>
      <c r="M6" s="421">
        <f>SUM(M7:M29)</f>
        <v>4813.0879929999992</v>
      </c>
      <c r="N6" s="327">
        <f t="shared" ref="N6:N25" si="1">M6/L6*100</f>
        <v>100</v>
      </c>
      <c r="O6" s="331">
        <f t="shared" si="0"/>
        <v>0.40803512838610878</v>
      </c>
      <c r="P6" s="216">
        <f>SUM(P7:P29)</f>
        <v>3418.3010750000003</v>
      </c>
    </row>
    <row r="7" spans="1:17" ht="15.75" customHeight="1">
      <c r="A7" s="330" t="s">
        <v>69</v>
      </c>
      <c r="B7" s="422">
        <f>SUM(B8:B20)</f>
        <v>0</v>
      </c>
      <c r="C7" s="422">
        <f>SUM(C8:C20)</f>
        <v>0</v>
      </c>
      <c r="D7" s="422">
        <f>SUM(D8:D20)</f>
        <v>0</v>
      </c>
      <c r="E7" s="422">
        <f>SUM(E8:E20)</f>
        <v>0</v>
      </c>
      <c r="F7" s="331"/>
      <c r="G7" s="331"/>
      <c r="H7" s="331"/>
      <c r="I7" s="70" t="s">
        <v>218</v>
      </c>
      <c r="J7" s="422">
        <f>7490381/10000</f>
        <v>749.03809999999999</v>
      </c>
      <c r="K7" s="422"/>
      <c r="L7" s="422">
        <f>8509353.24/10000</f>
        <v>850.93532400000004</v>
      </c>
      <c r="M7" s="422">
        <f>8509353.24/10000</f>
        <v>850.93532400000004</v>
      </c>
      <c r="N7" s="331">
        <f>M7/L7*100</f>
        <v>100</v>
      </c>
      <c r="O7" s="331">
        <f t="shared" si="0"/>
        <v>0.33569865296168139</v>
      </c>
      <c r="P7" s="33">
        <f>6370713.35/10000</f>
        <v>637.07133499999998</v>
      </c>
    </row>
    <row r="8" spans="1:17" ht="15.75" customHeight="1">
      <c r="A8" s="330" t="s">
        <v>5</v>
      </c>
      <c r="B8" s="422"/>
      <c r="C8" s="423"/>
      <c r="D8" s="423"/>
      <c r="E8" s="424"/>
      <c r="F8" s="331"/>
      <c r="G8" s="331"/>
      <c r="H8" s="331"/>
      <c r="I8" s="359" t="s">
        <v>1251</v>
      </c>
      <c r="J8" s="422">
        <f>20000/10000</f>
        <v>2</v>
      </c>
      <c r="K8" s="423"/>
      <c r="L8" s="424">
        <f>25520.6/10000</f>
        <v>2.55206</v>
      </c>
      <c r="M8" s="424">
        <f>25520.6/10000</f>
        <v>2.55206</v>
      </c>
      <c r="N8" s="331">
        <f t="shared" si="1"/>
        <v>100</v>
      </c>
      <c r="O8" s="331">
        <f t="shared" si="0"/>
        <v>0.48747450020399835</v>
      </c>
      <c r="P8" s="33">
        <f>17157/10000</f>
        <v>1.7157</v>
      </c>
    </row>
    <row r="9" spans="1:17" ht="15.75" customHeight="1">
      <c r="A9" s="330" t="s">
        <v>8</v>
      </c>
      <c r="B9" s="422"/>
      <c r="C9" s="423"/>
      <c r="D9" s="423"/>
      <c r="E9" s="424"/>
      <c r="F9" s="331"/>
      <c r="G9" s="331"/>
      <c r="H9" s="331"/>
      <c r="I9" s="70" t="s">
        <v>1252</v>
      </c>
      <c r="J9" s="422">
        <f>1454979/10000</f>
        <v>145.49789999999999</v>
      </c>
      <c r="K9" s="423"/>
      <c r="L9" s="424">
        <f>1405337.97/10000</f>
        <v>140.53379699999999</v>
      </c>
      <c r="M9" s="424">
        <f>1405337.97/10000</f>
        <v>140.53379699999999</v>
      </c>
      <c r="N9" s="331">
        <f t="shared" si="1"/>
        <v>100</v>
      </c>
      <c r="O9" s="331">
        <f t="shared" si="0"/>
        <v>-0.1827021849322667</v>
      </c>
      <c r="P9" s="33">
        <f>1719493.12/10000</f>
        <v>171.94931200000002</v>
      </c>
    </row>
    <row r="10" spans="1:17" ht="15.75" customHeight="1">
      <c r="A10" s="330" t="s">
        <v>9</v>
      </c>
      <c r="B10" s="422"/>
      <c r="C10" s="423"/>
      <c r="D10" s="423"/>
      <c r="E10" s="424"/>
      <c r="F10" s="331"/>
      <c r="G10" s="331"/>
      <c r="H10" s="331"/>
      <c r="I10" s="70" t="s">
        <v>1253</v>
      </c>
      <c r="J10" s="422"/>
      <c r="K10" s="423"/>
      <c r="L10" s="424"/>
      <c r="M10" s="424"/>
      <c r="N10" s="331"/>
      <c r="O10" s="331"/>
      <c r="P10" s="33">
        <v>0</v>
      </c>
    </row>
    <row r="11" spans="1:17" ht="15.75" customHeight="1">
      <c r="A11" s="330" t="s">
        <v>312</v>
      </c>
      <c r="B11" s="422"/>
      <c r="C11" s="423"/>
      <c r="D11" s="423"/>
      <c r="E11" s="424"/>
      <c r="F11" s="331"/>
      <c r="G11" s="331"/>
      <c r="H11" s="331"/>
      <c r="I11" s="70" t="s">
        <v>1254</v>
      </c>
      <c r="J11" s="422"/>
      <c r="K11" s="423"/>
      <c r="L11" s="424">
        <f>12705511.81/10000</f>
        <v>1270.551181</v>
      </c>
      <c r="M11" s="424">
        <f>12705511.81/10000</f>
        <v>1270.551181</v>
      </c>
      <c r="N11" s="331">
        <f t="shared" si="1"/>
        <v>100</v>
      </c>
      <c r="O11" s="331">
        <f t="shared" si="0"/>
        <v>5.7323805015096614</v>
      </c>
      <c r="P11" s="33">
        <f>1887224.26/10000</f>
        <v>188.72242600000001</v>
      </c>
    </row>
    <row r="12" spans="1:17" ht="15.75" customHeight="1">
      <c r="A12" s="330" t="s">
        <v>10</v>
      </c>
      <c r="B12" s="422"/>
      <c r="C12" s="423"/>
      <c r="D12" s="423"/>
      <c r="E12" s="424"/>
      <c r="F12" s="331"/>
      <c r="G12" s="331"/>
      <c r="H12" s="331"/>
      <c r="I12" s="70" t="s">
        <v>1255</v>
      </c>
      <c r="J12" s="422">
        <f>800495/10000</f>
        <v>80.049499999999995</v>
      </c>
      <c r="K12" s="423"/>
      <c r="L12" s="424">
        <f>828721/10000</f>
        <v>82.872100000000003</v>
      </c>
      <c r="M12" s="424">
        <f>828721/10000</f>
        <v>82.872100000000003</v>
      </c>
      <c r="N12" s="331">
        <f t="shared" si="1"/>
        <v>100</v>
      </c>
      <c r="O12" s="331">
        <f t="shared" si="0"/>
        <v>0.45303652303325398</v>
      </c>
      <c r="P12" s="33">
        <f>570337.35/10000</f>
        <v>57.033735</v>
      </c>
    </row>
    <row r="13" spans="1:17" ht="15.75" customHeight="1">
      <c r="A13" s="330" t="s">
        <v>11</v>
      </c>
      <c r="B13" s="422"/>
      <c r="C13" s="423"/>
      <c r="D13" s="423"/>
      <c r="E13" s="424"/>
      <c r="F13" s="331"/>
      <c r="G13" s="331"/>
      <c r="H13" s="331"/>
      <c r="I13" s="70" t="s">
        <v>1256</v>
      </c>
      <c r="J13" s="422">
        <f>14966925/10000</f>
        <v>1496.6925000000001</v>
      </c>
      <c r="K13" s="423"/>
      <c r="L13" s="424">
        <f>15644765.07/10000</f>
        <v>1564.4765070000001</v>
      </c>
      <c r="M13" s="424">
        <f>15644765.07/10000</f>
        <v>1564.4765070000001</v>
      </c>
      <c r="N13" s="331">
        <f t="shared" si="1"/>
        <v>100</v>
      </c>
      <c r="O13" s="331">
        <f t="shared" si="0"/>
        <v>-9.8340216864243254E-2</v>
      </c>
      <c r="P13" s="33">
        <f>17351073.39/10000</f>
        <v>1735.1073390000001</v>
      </c>
    </row>
    <row r="14" spans="1:17" ht="15.75" customHeight="1">
      <c r="A14" s="330" t="s">
        <v>6</v>
      </c>
      <c r="B14" s="422"/>
      <c r="C14" s="423"/>
      <c r="D14" s="423"/>
      <c r="E14" s="424"/>
      <c r="F14" s="331"/>
      <c r="G14" s="331"/>
      <c r="H14" s="331"/>
      <c r="I14" s="70" t="s">
        <v>1257</v>
      </c>
      <c r="J14" s="422">
        <f>679763/10000</f>
        <v>67.976299999999995</v>
      </c>
      <c r="K14" s="423"/>
      <c r="L14" s="424">
        <f>645252.29/10000</f>
        <v>64.52522900000001</v>
      </c>
      <c r="M14" s="424">
        <f>645252.29/10000</f>
        <v>64.52522900000001</v>
      </c>
      <c r="N14" s="331">
        <f t="shared" si="1"/>
        <v>100</v>
      </c>
      <c r="O14" s="331">
        <f t="shared" si="0"/>
        <v>7.8059825333041288E-2</v>
      </c>
      <c r="P14" s="33">
        <f>598531.06/10000</f>
        <v>59.853106000000004</v>
      </c>
    </row>
    <row r="15" spans="1:17" ht="15.75" customHeight="1">
      <c r="A15" s="70" t="s">
        <v>12</v>
      </c>
      <c r="B15" s="422"/>
      <c r="C15" s="423"/>
      <c r="D15" s="423"/>
      <c r="E15" s="424"/>
      <c r="F15" s="331"/>
      <c r="G15" s="331"/>
      <c r="H15" s="331"/>
      <c r="I15" s="70" t="s">
        <v>1258</v>
      </c>
      <c r="K15" s="423"/>
      <c r="L15" s="424">
        <f>939181.35/10000</f>
        <v>93.918134999999992</v>
      </c>
      <c r="M15" s="424">
        <f>939181.35/10000</f>
        <v>93.918134999999992</v>
      </c>
      <c r="N15" s="331">
        <f t="shared" si="1"/>
        <v>100</v>
      </c>
      <c r="O15" s="331">
        <f t="shared" si="0"/>
        <v>0.42882146207911337</v>
      </c>
      <c r="P15" s="33">
        <f>657311.9/10000</f>
        <v>65.731189999999998</v>
      </c>
    </row>
    <row r="16" spans="1:17" ht="15.75" customHeight="1">
      <c r="A16" s="70" t="s">
        <v>118</v>
      </c>
      <c r="B16" s="422"/>
      <c r="C16" s="423"/>
      <c r="D16" s="423"/>
      <c r="E16" s="424"/>
      <c r="F16" s="331"/>
      <c r="G16" s="331"/>
      <c r="H16" s="331"/>
      <c r="I16" s="70" t="s">
        <v>1259</v>
      </c>
      <c r="J16" s="422">
        <f>2534102/10000</f>
        <v>253.4102</v>
      </c>
      <c r="K16" s="423"/>
      <c r="L16" s="424">
        <f>6656015.6/10000</f>
        <v>665.60155999999995</v>
      </c>
      <c r="M16" s="424">
        <f>6656015.6/10000</f>
        <v>665.60155999999995</v>
      </c>
      <c r="N16" s="331">
        <f t="shared" si="1"/>
        <v>100</v>
      </c>
      <c r="O16" s="331">
        <f t="shared" si="0"/>
        <v>0.47040575009303992</v>
      </c>
      <c r="P16" s="33">
        <f>4526652.32/10000</f>
        <v>452.665232</v>
      </c>
    </row>
    <row r="17" spans="1:16" ht="15.75" customHeight="1">
      <c r="A17" s="330" t="s">
        <v>119</v>
      </c>
      <c r="B17" s="422"/>
      <c r="C17" s="423"/>
      <c r="D17" s="423"/>
      <c r="E17" s="424"/>
      <c r="F17" s="331"/>
      <c r="G17" s="331"/>
      <c r="H17" s="331"/>
      <c r="I17" s="70" t="s">
        <v>1260</v>
      </c>
      <c r="J17" s="422"/>
      <c r="K17" s="423"/>
      <c r="L17" s="422">
        <f t="shared" ref="L17:L28" si="2">M17-J17</f>
        <v>0</v>
      </c>
      <c r="M17" s="424"/>
      <c r="N17" s="331"/>
      <c r="O17" s="331"/>
    </row>
    <row r="18" spans="1:16" ht="15.75" customHeight="1">
      <c r="A18" s="330" t="s">
        <v>313</v>
      </c>
      <c r="B18" s="422"/>
      <c r="C18" s="423"/>
      <c r="D18" s="423"/>
      <c r="E18" s="424"/>
      <c r="F18" s="331"/>
      <c r="G18" s="331"/>
      <c r="H18" s="331"/>
      <c r="I18" s="70" t="s">
        <v>1261</v>
      </c>
      <c r="J18" s="422"/>
      <c r="K18" s="423"/>
      <c r="L18" s="422">
        <f t="shared" si="2"/>
        <v>0</v>
      </c>
      <c r="M18" s="424"/>
      <c r="N18" s="331"/>
      <c r="O18" s="331"/>
      <c r="P18" s="33">
        <v>0</v>
      </c>
    </row>
    <row r="19" spans="1:16" ht="15.75" customHeight="1">
      <c r="A19" s="330" t="s">
        <v>314</v>
      </c>
      <c r="B19" s="422"/>
      <c r="C19" s="422"/>
      <c r="D19" s="422"/>
      <c r="E19" s="422"/>
      <c r="F19" s="331"/>
      <c r="G19" s="331"/>
      <c r="H19" s="331"/>
      <c r="I19" s="70" t="s">
        <v>1262</v>
      </c>
      <c r="J19" s="422"/>
      <c r="K19" s="422"/>
      <c r="L19" s="422">
        <f>9600/10000</f>
        <v>0.96</v>
      </c>
      <c r="M19" s="422">
        <f>9600/10000</f>
        <v>0.96</v>
      </c>
      <c r="N19" s="331">
        <f t="shared" si="1"/>
        <v>100</v>
      </c>
      <c r="O19" s="331">
        <f t="shared" si="0"/>
        <v>-0.86721991701244816</v>
      </c>
      <c r="P19" s="33">
        <f>72300/10000</f>
        <v>7.23</v>
      </c>
    </row>
    <row r="20" spans="1:16" ht="15.75" customHeight="1">
      <c r="A20" s="70" t="s">
        <v>1187</v>
      </c>
      <c r="B20" s="422"/>
      <c r="C20" s="423"/>
      <c r="D20" s="434"/>
      <c r="E20" s="424"/>
      <c r="F20" s="331"/>
      <c r="G20" s="331"/>
      <c r="H20" s="331"/>
      <c r="I20" s="70" t="s">
        <v>1263</v>
      </c>
      <c r="J20" s="422"/>
      <c r="K20" s="423"/>
      <c r="L20" s="424"/>
      <c r="M20" s="424"/>
      <c r="N20" s="331"/>
      <c r="O20" s="331"/>
      <c r="P20" s="33">
        <v>0</v>
      </c>
    </row>
    <row r="21" spans="1:16" ht="15.75" customHeight="1">
      <c r="A21" s="330" t="s">
        <v>269</v>
      </c>
      <c r="B21" s="422">
        <f>SUM(B22:B28)</f>
        <v>150</v>
      </c>
      <c r="C21" s="422">
        <f>SUM(C22:C28)</f>
        <v>0</v>
      </c>
      <c r="D21" s="435">
        <f>SUM(D22:D28)</f>
        <v>89</v>
      </c>
      <c r="E21" s="424">
        <f>SUM(E22:E28)</f>
        <v>89.031899999999993</v>
      </c>
      <c r="F21" s="331">
        <f t="shared" ref="F21:F25" si="3">E21/D21*100</f>
        <v>100.0358426966292</v>
      </c>
      <c r="G21" s="331">
        <f>(E21-H21)/H21</f>
        <v>-0.55973053769625081</v>
      </c>
      <c r="H21" s="219">
        <f>SUM(H22:H28)</f>
        <v>202.22138400000003</v>
      </c>
      <c r="I21" s="70" t="s">
        <v>1264</v>
      </c>
      <c r="J21" s="422"/>
      <c r="K21" s="423"/>
      <c r="L21" s="424"/>
      <c r="M21" s="424"/>
      <c r="N21" s="331"/>
      <c r="O21" s="331"/>
      <c r="P21" s="33">
        <v>0</v>
      </c>
    </row>
    <row r="22" spans="1:16" ht="15.75" customHeight="1">
      <c r="A22" s="24" t="s">
        <v>7</v>
      </c>
      <c r="B22" s="422"/>
      <c r="C22" s="423"/>
      <c r="D22" s="434"/>
      <c r="E22" s="424"/>
      <c r="F22" s="331"/>
      <c r="G22" s="331"/>
      <c r="H22" s="331"/>
      <c r="I22" s="70" t="s">
        <v>1265</v>
      </c>
      <c r="J22" s="422">
        <f>2400/10000</f>
        <v>0.24</v>
      </c>
      <c r="K22" s="423"/>
      <c r="L22" s="424"/>
      <c r="M22" s="424"/>
      <c r="N22" s="331"/>
      <c r="O22" s="331"/>
      <c r="P22" s="33">
        <v>0</v>
      </c>
    </row>
    <row r="23" spans="1:16" ht="15.75" customHeight="1">
      <c r="A23" s="24" t="s">
        <v>13</v>
      </c>
      <c r="B23" s="422"/>
      <c r="C23" s="425"/>
      <c r="D23" s="436"/>
      <c r="E23" s="424"/>
      <c r="F23" s="331"/>
      <c r="G23" s="331"/>
      <c r="H23" s="331"/>
      <c r="I23" s="70" t="s">
        <v>1266</v>
      </c>
      <c r="J23" s="422">
        <f>448900/10000</f>
        <v>44.89</v>
      </c>
      <c r="K23" s="425"/>
      <c r="L23" s="424">
        <f>739121/10000</f>
        <v>73.912099999999995</v>
      </c>
      <c r="M23" s="424">
        <f>739121/10000</f>
        <v>73.912099999999995</v>
      </c>
      <c r="N23" s="331">
        <f t="shared" si="1"/>
        <v>100</v>
      </c>
      <c r="O23" s="331">
        <f t="shared" si="0"/>
        <v>0.79303861800944642</v>
      </c>
      <c r="P23" s="33">
        <f>412217/10000</f>
        <v>41.221699999999998</v>
      </c>
    </row>
    <row r="24" spans="1:16" ht="15.75" customHeight="1">
      <c r="A24" s="24" t="s">
        <v>14</v>
      </c>
      <c r="B24" s="422"/>
      <c r="C24" s="425"/>
      <c r="D24" s="436"/>
      <c r="E24" s="424"/>
      <c r="F24" s="331"/>
      <c r="G24" s="331"/>
      <c r="H24" s="331"/>
      <c r="I24" s="70" t="s">
        <v>1267</v>
      </c>
      <c r="J24" s="422"/>
      <c r="K24" s="425"/>
      <c r="L24" s="424"/>
      <c r="M24" s="424"/>
      <c r="N24" s="331"/>
      <c r="O24" s="331"/>
    </row>
    <row r="25" spans="1:16" ht="15.75" customHeight="1">
      <c r="A25" s="24" t="s">
        <v>44</v>
      </c>
      <c r="B25" s="422">
        <f>1500000/10000</f>
        <v>150</v>
      </c>
      <c r="C25" s="425"/>
      <c r="D25" s="436">
        <v>89</v>
      </c>
      <c r="E25" s="424">
        <f>890319/10000</f>
        <v>89.031899999999993</v>
      </c>
      <c r="F25" s="331">
        <f t="shared" si="3"/>
        <v>100.0358426966292</v>
      </c>
      <c r="G25" s="331">
        <f>(E25-H25)/H25</f>
        <v>-0.55354888119721413</v>
      </c>
      <c r="H25" s="331">
        <f>1994213.84/10000</f>
        <v>199.42138400000002</v>
      </c>
      <c r="I25" s="70" t="s">
        <v>883</v>
      </c>
      <c r="J25" s="422">
        <f>16200/10000</f>
        <v>1.62</v>
      </c>
      <c r="K25" s="425"/>
      <c r="L25" s="424">
        <f>22500/10000</f>
        <v>2.25</v>
      </c>
      <c r="M25" s="424">
        <f>22500/10000</f>
        <v>2.25</v>
      </c>
      <c r="N25" s="331">
        <f t="shared" si="1"/>
        <v>100</v>
      </c>
      <c r="O25" s="331"/>
    </row>
    <row r="26" spans="1:16" ht="15.75" customHeight="1">
      <c r="A26" s="24" t="s">
        <v>932</v>
      </c>
      <c r="B26" s="422"/>
      <c r="C26" s="425"/>
      <c r="D26" s="436"/>
      <c r="E26" s="424"/>
      <c r="F26" s="331"/>
      <c r="G26" s="331"/>
      <c r="H26" s="331">
        <v>0</v>
      </c>
      <c r="I26" s="70" t="s">
        <v>1268</v>
      </c>
      <c r="J26" s="422">
        <f>800000/10000</f>
        <v>80</v>
      </c>
      <c r="K26" s="425"/>
      <c r="L26" s="424"/>
      <c r="M26" s="424"/>
      <c r="N26" s="331"/>
      <c r="O26" s="331"/>
    </row>
    <row r="27" spans="1:16" ht="15.75" customHeight="1">
      <c r="A27" s="24" t="s">
        <v>191</v>
      </c>
      <c r="B27" s="424"/>
      <c r="C27" s="424"/>
      <c r="D27" s="424"/>
      <c r="E27" s="424"/>
      <c r="F27" s="331"/>
      <c r="G27" s="333"/>
      <c r="H27" s="333">
        <v>0</v>
      </c>
      <c r="I27" s="70" t="s">
        <v>1090</v>
      </c>
      <c r="J27" s="422"/>
      <c r="K27" s="426"/>
      <c r="L27" s="422">
        <f t="shared" si="2"/>
        <v>0</v>
      </c>
      <c r="M27" s="426"/>
      <c r="N27" s="331"/>
      <c r="O27" s="331"/>
    </row>
    <row r="28" spans="1:16" ht="15.75" customHeight="1">
      <c r="A28" s="24" t="s">
        <v>15</v>
      </c>
      <c r="B28" s="424"/>
      <c r="C28" s="424"/>
      <c r="D28" s="424"/>
      <c r="E28" s="424"/>
      <c r="F28" s="331"/>
      <c r="G28" s="331">
        <f>(E28-H28)/H28</f>
        <v>-1</v>
      </c>
      <c r="H28" s="333">
        <f>28000/10000</f>
        <v>2.8</v>
      </c>
      <c r="I28" s="70" t="s">
        <v>1269</v>
      </c>
      <c r="J28" s="426"/>
      <c r="K28" s="426"/>
      <c r="L28" s="422">
        <f t="shared" si="2"/>
        <v>0</v>
      </c>
      <c r="M28" s="426"/>
      <c r="N28" s="331"/>
      <c r="O28" s="331"/>
    </row>
    <row r="29" spans="1:16" ht="15.75" customHeight="1">
      <c r="A29" s="333"/>
      <c r="B29" s="426"/>
      <c r="C29" s="426"/>
      <c r="D29" s="426"/>
      <c r="E29" s="426"/>
      <c r="F29" s="335"/>
      <c r="G29" s="333"/>
      <c r="H29" s="333"/>
      <c r="I29" s="70" t="s">
        <v>1270</v>
      </c>
      <c r="J29" s="426"/>
      <c r="K29" s="426"/>
      <c r="L29" s="422"/>
      <c r="M29" s="426"/>
      <c r="N29" s="331"/>
      <c r="O29" s="331"/>
    </row>
    <row r="30" spans="1:16" ht="15.75" customHeight="1">
      <c r="A30" s="3" t="s">
        <v>17</v>
      </c>
      <c r="B30" s="421">
        <f>SUM(B31:B35,B38)</f>
        <v>2771.4145000000003</v>
      </c>
      <c r="C30" s="421">
        <f t="shared" ref="C30:E30" si="4">SUM(C31:C35,C38)</f>
        <v>0</v>
      </c>
      <c r="D30" s="421">
        <f t="shared" si="4"/>
        <v>5659.0990000000002</v>
      </c>
      <c r="E30" s="421">
        <f t="shared" si="4"/>
        <v>5658.6361999999999</v>
      </c>
      <c r="F30" s="259" t="s">
        <v>40</v>
      </c>
      <c r="G30" s="317" t="s">
        <v>40</v>
      </c>
      <c r="H30" s="216">
        <f t="shared" ref="H30" si="5">SUM(H31:H35,H38)</f>
        <v>3870.5250720000004</v>
      </c>
      <c r="I30" s="3" t="s">
        <v>18</v>
      </c>
      <c r="J30" s="421">
        <f t="shared" ref="J30:L30" si="6">SUM(J31:J33,J36:J37)</f>
        <v>0</v>
      </c>
      <c r="K30" s="421">
        <f t="shared" si="6"/>
        <v>0</v>
      </c>
      <c r="L30" s="421">
        <f t="shared" si="6"/>
        <v>934.580107</v>
      </c>
      <c r="M30" s="421">
        <f>SUM(M31:M33,M36:M37)</f>
        <v>934.580107</v>
      </c>
      <c r="N30" s="317" t="s">
        <v>40</v>
      </c>
      <c r="O30" s="331">
        <f>(M30-P30)/P30</f>
        <v>0.42804905364592988</v>
      </c>
      <c r="P30" s="216">
        <f>SUM(P31:P33,P36:P37)</f>
        <v>654.445381</v>
      </c>
    </row>
    <row r="31" spans="1:16" ht="15.75" customHeight="1">
      <c r="A31" s="336" t="s">
        <v>315</v>
      </c>
      <c r="B31" s="376">
        <f>22868773/10000</f>
        <v>2286.8773000000001</v>
      </c>
      <c r="C31" s="376"/>
      <c r="D31" s="424">
        <f>48990990/10000</f>
        <v>4899.0990000000002</v>
      </c>
      <c r="E31" s="424">
        <f>48990990/10000</f>
        <v>4899.0990000000002</v>
      </c>
      <c r="F31" s="331"/>
      <c r="G31" s="24"/>
      <c r="H31" s="24">
        <f>(22373258+14281865-8900)/10000</f>
        <v>3664.6223</v>
      </c>
      <c r="I31" s="336" t="s">
        <v>318</v>
      </c>
      <c r="J31" s="424"/>
      <c r="K31" s="428"/>
      <c r="L31" s="424">
        <f>35100.99/10000</f>
        <v>3.5100989999999999</v>
      </c>
      <c r="M31" s="424">
        <f>35100.99/10000</f>
        <v>3.5100989999999999</v>
      </c>
      <c r="N31" s="337"/>
      <c r="O31" s="331">
        <f>(M31-P31)/P31</f>
        <v>1.1667277777777776</v>
      </c>
      <c r="P31" s="33">
        <f>16200/10000</f>
        <v>1.62</v>
      </c>
    </row>
    <row r="32" spans="1:16" ht="15.75" customHeight="1">
      <c r="A32" s="336" t="s">
        <v>317</v>
      </c>
      <c r="B32" s="376"/>
      <c r="C32" s="376"/>
      <c r="D32" s="424"/>
      <c r="E32" s="424"/>
      <c r="F32" s="331"/>
      <c r="G32" s="24"/>
      <c r="H32" s="24"/>
      <c r="I32" s="336" t="s">
        <v>319</v>
      </c>
      <c r="J32" s="424"/>
      <c r="K32" s="428"/>
      <c r="L32" s="424"/>
      <c r="M32" s="424"/>
      <c r="N32" s="337"/>
      <c r="O32" s="334"/>
    </row>
    <row r="33" spans="1:17" ht="15.75" customHeight="1">
      <c r="A33" s="336" t="s">
        <v>1188</v>
      </c>
      <c r="B33" s="376">
        <f>4835124/10000</f>
        <v>483.51240000000001</v>
      </c>
      <c r="C33" s="376"/>
      <c r="D33" s="424">
        <v>759</v>
      </c>
      <c r="E33" s="424">
        <f>7585124/10000</f>
        <v>758.51239999999996</v>
      </c>
      <c r="F33" s="331"/>
      <c r="G33" s="24"/>
      <c r="H33" s="24">
        <f>2048779.72/10000</f>
        <v>204.877972</v>
      </c>
      <c r="I33" s="336" t="s">
        <v>70</v>
      </c>
      <c r="J33" s="424"/>
      <c r="K33" s="424">
        <f t="shared" ref="K33" si="7">SUM(K34:K35)</f>
        <v>0</v>
      </c>
      <c r="L33" s="424">
        <v>0</v>
      </c>
      <c r="M33" s="424">
        <v>0</v>
      </c>
      <c r="N33" s="337"/>
      <c r="O33" s="334"/>
    </row>
    <row r="34" spans="1:17" ht="15.75" customHeight="1">
      <c r="A34" s="336" t="s">
        <v>38</v>
      </c>
      <c r="C34" s="424"/>
      <c r="D34" s="424"/>
      <c r="E34" s="424"/>
      <c r="F34" s="331"/>
      <c r="G34" s="24"/>
      <c r="H34" s="24"/>
      <c r="I34" s="336" t="s">
        <v>71</v>
      </c>
      <c r="J34" s="424"/>
      <c r="K34" s="428"/>
      <c r="L34" s="424"/>
      <c r="M34" s="424"/>
      <c r="N34" s="337"/>
      <c r="O34" s="334"/>
    </row>
    <row r="35" spans="1:17" ht="15.75" customHeight="1">
      <c r="A35" s="336" t="s">
        <v>358</v>
      </c>
      <c r="B35" s="376">
        <f>SUM(B36:B37)</f>
        <v>0</v>
      </c>
      <c r="C35" s="424">
        <f t="shared" ref="C35:D35" si="8">SUM(C36:C37)</f>
        <v>0</v>
      </c>
      <c r="D35" s="424">
        <f t="shared" si="8"/>
        <v>0</v>
      </c>
      <c r="E35" s="424">
        <f>SUM(E36:E37)</f>
        <v>0</v>
      </c>
      <c r="F35" s="331"/>
      <c r="G35" s="24"/>
      <c r="H35" s="24"/>
      <c r="I35" s="336" t="s">
        <v>99</v>
      </c>
      <c r="J35" s="424"/>
      <c r="K35" s="424"/>
      <c r="L35" s="424"/>
      <c r="M35" s="424"/>
      <c r="N35" s="337"/>
      <c r="O35" s="334"/>
    </row>
    <row r="36" spans="1:17" ht="15.75" customHeight="1">
      <c r="A36" s="336" t="s">
        <v>359</v>
      </c>
      <c r="B36" s="376"/>
      <c r="C36" s="428"/>
      <c r="D36" s="428"/>
      <c r="E36" s="424"/>
      <c r="F36" s="331"/>
      <c r="G36" s="24"/>
      <c r="H36" s="24"/>
      <c r="I36" s="336" t="s">
        <v>1189</v>
      </c>
      <c r="J36" s="424"/>
      <c r="K36" s="428"/>
      <c r="L36" s="424">
        <f>2617545.05/10000</f>
        <v>261.75450499999999</v>
      </c>
      <c r="M36" s="424">
        <f>2617545.05/10000</f>
        <v>261.75450499999999</v>
      </c>
      <c r="N36" s="337"/>
      <c r="O36" s="331">
        <f>(M36-P36)/P36</f>
        <v>-0.59841320699896705</v>
      </c>
      <c r="P36" s="33">
        <f>6518005.81/10000</f>
        <v>651.80058099999997</v>
      </c>
    </row>
    <row r="37" spans="1:17" ht="15.75" customHeight="1">
      <c r="A37" s="336" t="s">
        <v>360</v>
      </c>
      <c r="B37" s="376"/>
      <c r="C37" s="425"/>
      <c r="D37" s="425"/>
      <c r="E37" s="424"/>
      <c r="F37" s="331"/>
      <c r="G37" s="24"/>
      <c r="H37" s="24"/>
      <c r="I37" s="336" t="s">
        <v>394</v>
      </c>
      <c r="J37" s="424"/>
      <c r="K37" s="428"/>
      <c r="L37" s="424">
        <f>6693155.03/10000</f>
        <v>669.31550300000004</v>
      </c>
      <c r="M37" s="424">
        <f>6693155.03/10000</f>
        <v>669.31550300000004</v>
      </c>
      <c r="N37" s="337"/>
      <c r="O37" s="334"/>
      <c r="P37" s="33">
        <f>10248/10000</f>
        <v>1.0247999999999999</v>
      </c>
    </row>
    <row r="38" spans="1:17" ht="15.75" customHeight="1">
      <c r="A38" s="336" t="s">
        <v>39</v>
      </c>
      <c r="B38" s="429">
        <f>10248/10000</f>
        <v>1.0247999999999999</v>
      </c>
      <c r="C38" s="428"/>
      <c r="D38" s="428">
        <v>1</v>
      </c>
      <c r="E38" s="424">
        <f>10248/10000</f>
        <v>1.0247999999999999</v>
      </c>
      <c r="F38" s="331"/>
      <c r="G38" s="24"/>
      <c r="H38" s="24">
        <f>10248/10000</f>
        <v>1.0247999999999999</v>
      </c>
      <c r="I38" s="336"/>
      <c r="J38" s="425"/>
      <c r="K38" s="425"/>
      <c r="L38" s="424"/>
      <c r="M38" s="424"/>
      <c r="N38" s="337"/>
      <c r="O38" s="334"/>
    </row>
    <row r="39" spans="1:17" ht="15.75" customHeight="1">
      <c r="A39" s="336"/>
      <c r="B39" s="430"/>
      <c r="C39" s="428"/>
      <c r="D39" s="428"/>
      <c r="E39" s="424"/>
      <c r="F39" s="331"/>
      <c r="G39" s="333"/>
      <c r="H39" s="333"/>
      <c r="I39" s="336"/>
      <c r="J39" s="428"/>
      <c r="K39" s="428"/>
      <c r="L39" s="428"/>
      <c r="M39" s="424"/>
      <c r="N39" s="337"/>
      <c r="O39" s="335"/>
    </row>
    <row r="40" spans="1:17" ht="15.75" customHeight="1">
      <c r="A40" s="336"/>
      <c r="C40" s="426"/>
      <c r="D40" s="426"/>
      <c r="E40" s="426"/>
      <c r="F40" s="335"/>
      <c r="G40" s="333"/>
      <c r="H40" s="333"/>
      <c r="I40" s="336"/>
      <c r="J40" s="426"/>
      <c r="K40" s="426"/>
      <c r="L40" s="426"/>
      <c r="M40" s="426"/>
      <c r="N40" s="333"/>
      <c r="O40" s="335"/>
    </row>
    <row r="41" spans="1:17" ht="15.75" customHeight="1">
      <c r="A41" s="333"/>
      <c r="B41" s="426"/>
      <c r="C41" s="426"/>
      <c r="D41" s="426"/>
      <c r="E41" s="426"/>
      <c r="F41" s="335"/>
      <c r="G41" s="333"/>
      <c r="H41" s="333"/>
      <c r="I41" s="336"/>
      <c r="J41" s="426"/>
      <c r="K41" s="426"/>
      <c r="L41" s="426"/>
      <c r="M41" s="426"/>
      <c r="N41" s="333"/>
      <c r="O41" s="335"/>
      <c r="P41" s="69"/>
      <c r="Q41" s="69"/>
    </row>
    <row r="42" spans="1:17" s="69" customFormat="1" ht="86.25" customHeight="1">
      <c r="A42" s="442" t="s">
        <v>1217</v>
      </c>
      <c r="B42" s="442"/>
      <c r="C42" s="442"/>
      <c r="D42" s="442"/>
      <c r="E42" s="442"/>
      <c r="F42" s="442"/>
      <c r="G42" s="442"/>
      <c r="H42" s="443"/>
      <c r="I42" s="442"/>
      <c r="J42" s="442"/>
      <c r="K42" s="442"/>
      <c r="L42" s="442"/>
      <c r="M42" s="442"/>
      <c r="N42" s="442"/>
      <c r="O42" s="442"/>
      <c r="P42" s="33"/>
      <c r="Q42" s="33"/>
    </row>
  </sheetData>
  <mergeCells count="3">
    <mergeCell ref="A2:O2"/>
    <mergeCell ref="A1:O1"/>
    <mergeCell ref="A42:O42"/>
  </mergeCells>
  <phoneticPr fontId="1" type="noConversion"/>
  <printOptions horizontalCentered="1"/>
  <pageMargins left="0.44" right="0.45" top="0.39370078740157483" bottom="0" header="0.15748031496062992" footer="0.31496062992125984"/>
  <pageSetup paperSize="9" scale="67" fitToWidth="0" orientation="landscape" blackAndWhite="1" errors="blank"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codeName="Sheet4" filterMode="1"/>
  <dimension ref="A1:XFD16622"/>
  <sheetViews>
    <sheetView showZeros="0" topLeftCell="A267" workbookViewId="0">
      <selection activeCell="A2" sqref="A2:B2"/>
    </sheetView>
  </sheetViews>
  <sheetFormatPr defaultColWidth="21.5" defaultRowHeight="21.95" customHeight="1"/>
  <cols>
    <col min="1" max="1" width="48.125" style="4" customWidth="1"/>
    <col min="2" max="2" width="16.875" style="213" customWidth="1"/>
    <col min="3" max="16384" width="21.5" style="4"/>
  </cols>
  <sheetData>
    <row r="1" spans="1:2" ht="21.95" customHeight="1">
      <c r="A1" s="441" t="s">
        <v>211</v>
      </c>
      <c r="B1" s="441"/>
    </row>
    <row r="2" spans="1:2" s="5" customFormat="1" ht="21.95" customHeight="1">
      <c r="A2" s="444" t="s">
        <v>1317</v>
      </c>
      <c r="B2" s="444"/>
    </row>
    <row r="3" spans="1:2" s="5" customFormat="1" ht="18.75" customHeight="1">
      <c r="A3" s="65"/>
      <c r="B3" s="210"/>
    </row>
    <row r="4" spans="1:2" ht="24" customHeight="1">
      <c r="A4" s="445" t="s">
        <v>212</v>
      </c>
      <c r="B4" s="445"/>
    </row>
    <row r="5" spans="1:2" ht="21" customHeight="1">
      <c r="A5" s="20" t="s">
        <v>213</v>
      </c>
      <c r="B5" s="211" t="s">
        <v>214</v>
      </c>
    </row>
    <row r="6" spans="1:2" ht="21" customHeight="1">
      <c r="A6" s="68" t="s">
        <v>215</v>
      </c>
      <c r="B6" s="323">
        <f>B7+B107+B114+B166+B177+B209+B282+B333+B362+B469+B514+B529</f>
        <v>4813.0879930000001</v>
      </c>
    </row>
    <row r="7" spans="1:2" ht="21" customHeight="1">
      <c r="A7" s="177" t="s">
        <v>851</v>
      </c>
      <c r="B7" s="252">
        <f>B22+B33+B41+B82</f>
        <v>850.93532400000004</v>
      </c>
    </row>
    <row r="8" spans="1:2" ht="21" hidden="1" customHeight="1">
      <c r="A8" s="175" t="s">
        <v>192</v>
      </c>
      <c r="B8" s="212"/>
    </row>
    <row r="9" spans="1:2" ht="21" hidden="1" customHeight="1">
      <c r="A9" s="175" t="s">
        <v>120</v>
      </c>
      <c r="B9" s="212"/>
    </row>
    <row r="10" spans="1:2" ht="21" hidden="1" customHeight="1">
      <c r="A10" s="175" t="s">
        <v>440</v>
      </c>
      <c r="B10" s="212"/>
    </row>
    <row r="11" spans="1:2" ht="21" hidden="1" customHeight="1">
      <c r="A11" s="175" t="s">
        <v>441</v>
      </c>
      <c r="B11" s="212"/>
    </row>
    <row r="12" spans="1:2" ht="21" hidden="1" customHeight="1">
      <c r="A12" s="175" t="s">
        <v>442</v>
      </c>
      <c r="B12" s="212"/>
    </row>
    <row r="13" spans="1:2" ht="21" hidden="1" customHeight="1">
      <c r="A13" s="175" t="s">
        <v>443</v>
      </c>
      <c r="B13" s="212"/>
    </row>
    <row r="14" spans="1:2" ht="21" hidden="1" customHeight="1">
      <c r="A14" s="175" t="s">
        <v>444</v>
      </c>
      <c r="B14" s="212"/>
    </row>
    <row r="15" spans="1:2" ht="21" hidden="1" customHeight="1">
      <c r="A15" s="175" t="s">
        <v>445</v>
      </c>
      <c r="B15" s="212"/>
    </row>
    <row r="16" spans="1:2" ht="21" hidden="1" customHeight="1">
      <c r="A16" s="175" t="s">
        <v>120</v>
      </c>
      <c r="B16" s="212"/>
    </row>
    <row r="17" spans="1:2" ht="21" hidden="1" customHeight="1">
      <c r="A17" s="175" t="s">
        <v>440</v>
      </c>
      <c r="B17" s="212"/>
    </row>
    <row r="18" spans="1:2" ht="21" hidden="1" customHeight="1">
      <c r="A18" s="175" t="s">
        <v>446</v>
      </c>
      <c r="B18" s="212"/>
    </row>
    <row r="19" spans="1:2" ht="21" hidden="1" customHeight="1">
      <c r="A19" s="175" t="s">
        <v>447</v>
      </c>
      <c r="B19" s="212"/>
    </row>
    <row r="20" spans="1:2" ht="36.75" hidden="1" customHeight="1">
      <c r="A20" s="175" t="s">
        <v>448</v>
      </c>
      <c r="B20" s="212"/>
    </row>
    <row r="21" spans="1:2" ht="21.95" hidden="1" customHeight="1">
      <c r="A21" s="175" t="s">
        <v>444</v>
      </c>
      <c r="B21" s="212"/>
    </row>
    <row r="22" spans="1:2" ht="21.95" customHeight="1">
      <c r="A22" s="175" t="s">
        <v>449</v>
      </c>
      <c r="B22" s="212">
        <f>SUM(B23:B27)</f>
        <v>800.54025799999999</v>
      </c>
    </row>
    <row r="23" spans="1:2" ht="21.95" customHeight="1">
      <c r="A23" s="175" t="s">
        <v>120</v>
      </c>
      <c r="B23" s="212">
        <f>8005402.58/10000</f>
        <v>800.54025799999999</v>
      </c>
    </row>
    <row r="24" spans="1:2" ht="21.95" hidden="1" customHeight="1">
      <c r="A24" s="175" t="s">
        <v>440</v>
      </c>
      <c r="B24" s="212"/>
    </row>
    <row r="25" spans="1:2" ht="21.95" hidden="1" customHeight="1">
      <c r="A25" s="175" t="s">
        <v>450</v>
      </c>
      <c r="B25" s="212"/>
    </row>
    <row r="26" spans="1:2" ht="21.95" hidden="1" customHeight="1">
      <c r="A26" s="175" t="s">
        <v>451</v>
      </c>
      <c r="B26" s="212"/>
    </row>
    <row r="27" spans="1:2" ht="21.95" hidden="1" customHeight="1">
      <c r="A27" s="175" t="s">
        <v>444</v>
      </c>
      <c r="B27" s="212"/>
    </row>
    <row r="28" spans="1:2" ht="21.95" hidden="1" customHeight="1">
      <c r="A28" s="175" t="s">
        <v>452</v>
      </c>
      <c r="B28" s="212"/>
    </row>
    <row r="29" spans="1:2" ht="21.95" hidden="1" customHeight="1">
      <c r="A29" s="175" t="s">
        <v>120</v>
      </c>
      <c r="B29" s="212"/>
    </row>
    <row r="30" spans="1:2" ht="21.95" hidden="1" customHeight="1">
      <c r="A30" s="175" t="s">
        <v>440</v>
      </c>
      <c r="B30" s="212"/>
    </row>
    <row r="31" spans="1:2" ht="21.95" hidden="1" customHeight="1">
      <c r="A31" s="175" t="s">
        <v>453</v>
      </c>
      <c r="B31" s="212"/>
    </row>
    <row r="32" spans="1:2" ht="21.95" hidden="1" customHeight="1">
      <c r="A32" s="175" t="s">
        <v>444</v>
      </c>
      <c r="B32" s="212"/>
    </row>
    <row r="33" spans="1:2" ht="21.95" customHeight="1">
      <c r="A33" s="175" t="s">
        <v>454</v>
      </c>
      <c r="B33" s="212">
        <f>SUM(B34:B40)</f>
        <v>4.8282559999999997</v>
      </c>
    </row>
    <row r="34" spans="1:2" ht="21.95" hidden="1" customHeight="1">
      <c r="A34" s="175" t="s">
        <v>120</v>
      </c>
      <c r="B34" s="212"/>
    </row>
    <row r="35" spans="1:2" ht="21.95" hidden="1" customHeight="1">
      <c r="A35" s="175" t="s">
        <v>440</v>
      </c>
      <c r="B35" s="212"/>
    </row>
    <row r="36" spans="1:2" ht="21.95" hidden="1" customHeight="1">
      <c r="A36" s="175" t="s">
        <v>455</v>
      </c>
      <c r="B36" s="212"/>
    </row>
    <row r="37" spans="1:2" ht="21.95" hidden="1" customHeight="1">
      <c r="A37" s="175" t="s">
        <v>456</v>
      </c>
      <c r="B37" s="212"/>
    </row>
    <row r="38" spans="1:2" ht="21.95" hidden="1" customHeight="1">
      <c r="A38" s="175" t="s">
        <v>457</v>
      </c>
      <c r="B38" s="212"/>
    </row>
    <row r="39" spans="1:2" ht="21.95" hidden="1" customHeight="1">
      <c r="A39" s="175" t="s">
        <v>444</v>
      </c>
      <c r="B39" s="212"/>
    </row>
    <row r="40" spans="1:2" ht="21.95" customHeight="1">
      <c r="A40" s="175" t="s">
        <v>1303</v>
      </c>
      <c r="B40" s="212">
        <f>48282.56/10000</f>
        <v>4.8282559999999997</v>
      </c>
    </row>
    <row r="41" spans="1:2" ht="21.95" customHeight="1">
      <c r="A41" s="175" t="s">
        <v>1302</v>
      </c>
      <c r="B41" s="212">
        <f>SUM(B42:B45)</f>
        <v>21.15851</v>
      </c>
    </row>
    <row r="42" spans="1:2" ht="21.95" hidden="1" customHeight="1">
      <c r="A42" s="175" t="s">
        <v>120</v>
      </c>
      <c r="B42" s="212"/>
    </row>
    <row r="43" spans="1:2" ht="21.95" hidden="1" customHeight="1">
      <c r="A43" s="175" t="s">
        <v>440</v>
      </c>
      <c r="B43" s="212"/>
    </row>
    <row r="44" spans="1:2" ht="21.95" hidden="1" customHeight="1">
      <c r="A44" s="175" t="s">
        <v>444</v>
      </c>
      <c r="B44" s="212"/>
    </row>
    <row r="45" spans="1:2" ht="21.95" customHeight="1">
      <c r="A45" s="175" t="s">
        <v>459</v>
      </c>
      <c r="B45" s="212">
        <f>211585.1/10000</f>
        <v>21.15851</v>
      </c>
    </row>
    <row r="46" spans="1:2" ht="21.95" hidden="1" customHeight="1">
      <c r="A46" s="175" t="s">
        <v>460</v>
      </c>
      <c r="B46" s="212"/>
    </row>
    <row r="47" spans="1:2" ht="21.95" hidden="1" customHeight="1">
      <c r="A47" s="175" t="s">
        <v>440</v>
      </c>
      <c r="B47" s="212"/>
    </row>
    <row r="48" spans="1:2" ht="21.95" hidden="1" customHeight="1">
      <c r="A48" s="175" t="s">
        <v>461</v>
      </c>
      <c r="B48" s="212"/>
    </row>
    <row r="49" spans="1:2" ht="21.95" hidden="1" customHeight="1">
      <c r="A49" s="175" t="s">
        <v>462</v>
      </c>
      <c r="B49" s="212"/>
    </row>
    <row r="50" spans="1:2" ht="21.95" hidden="1" customHeight="1">
      <c r="A50" s="175" t="s">
        <v>463</v>
      </c>
      <c r="B50" s="212"/>
    </row>
    <row r="51" spans="1:2" ht="21.95" hidden="1" customHeight="1">
      <c r="A51" s="175" t="s">
        <v>464</v>
      </c>
      <c r="B51" s="212"/>
    </row>
    <row r="52" spans="1:2" ht="21.95" hidden="1" customHeight="1">
      <c r="A52" s="175" t="s">
        <v>120</v>
      </c>
      <c r="B52" s="212"/>
    </row>
    <row r="53" spans="1:2" ht="21.95" hidden="1" customHeight="1">
      <c r="A53" s="175" t="s">
        <v>440</v>
      </c>
      <c r="B53" s="212"/>
    </row>
    <row r="54" spans="1:2" ht="21.95" hidden="1" customHeight="1">
      <c r="A54" s="175" t="s">
        <v>465</v>
      </c>
      <c r="B54" s="212"/>
    </row>
    <row r="55" spans="1:2" ht="21.95" hidden="1" customHeight="1">
      <c r="A55" s="175" t="s">
        <v>466</v>
      </c>
      <c r="B55" s="212"/>
    </row>
    <row r="56" spans="1:2" ht="21.95" hidden="1" customHeight="1">
      <c r="A56" s="175" t="s">
        <v>467</v>
      </c>
      <c r="B56" s="212"/>
    </row>
    <row r="57" spans="1:2" ht="21.95" hidden="1" customHeight="1">
      <c r="A57" s="175" t="s">
        <v>120</v>
      </c>
      <c r="B57" s="212"/>
    </row>
    <row r="58" spans="1:2" ht="21.95" hidden="1" customHeight="1">
      <c r="A58" s="175" t="s">
        <v>440</v>
      </c>
      <c r="B58" s="212"/>
    </row>
    <row r="59" spans="1:2" ht="21.95" hidden="1" customHeight="1">
      <c r="A59" s="175" t="s">
        <v>468</v>
      </c>
      <c r="B59" s="212"/>
    </row>
    <row r="60" spans="1:2" ht="21.95" hidden="1" customHeight="1">
      <c r="A60" s="175" t="s">
        <v>444</v>
      </c>
      <c r="B60" s="212"/>
    </row>
    <row r="61" spans="1:2" ht="21.95" hidden="1" customHeight="1">
      <c r="A61" s="175" t="s">
        <v>469</v>
      </c>
      <c r="B61" s="212"/>
    </row>
    <row r="62" spans="1:2" ht="21.95" hidden="1" customHeight="1">
      <c r="A62" s="175" t="s">
        <v>120</v>
      </c>
      <c r="B62" s="212"/>
    </row>
    <row r="63" spans="1:2" ht="21.95" hidden="1" customHeight="1">
      <c r="A63" s="175" t="s">
        <v>440</v>
      </c>
      <c r="B63" s="212"/>
    </row>
    <row r="64" spans="1:2" ht="21.95" hidden="1" customHeight="1">
      <c r="A64" s="175" t="s">
        <v>470</v>
      </c>
      <c r="B64" s="212"/>
    </row>
    <row r="65" spans="1:2" ht="21.95" hidden="1" customHeight="1">
      <c r="A65" s="175" t="s">
        <v>444</v>
      </c>
      <c r="B65" s="212"/>
    </row>
    <row r="66" spans="1:2" ht="21.95" hidden="1" customHeight="1">
      <c r="A66" s="175" t="s">
        <v>471</v>
      </c>
      <c r="B66" s="212"/>
    </row>
    <row r="67" spans="1:2" ht="21.95" hidden="1" customHeight="1">
      <c r="A67" s="175" t="s">
        <v>120</v>
      </c>
      <c r="B67" s="212"/>
    </row>
    <row r="68" spans="1:2" ht="21.95" hidden="1" customHeight="1">
      <c r="A68" s="175" t="s">
        <v>472</v>
      </c>
      <c r="B68" s="212"/>
    </row>
    <row r="69" spans="1:2" ht="21.95" hidden="1" customHeight="1">
      <c r="A69" s="175" t="s">
        <v>444</v>
      </c>
      <c r="B69" s="212"/>
    </row>
    <row r="70" spans="1:2" ht="21.95" hidden="1" customHeight="1">
      <c r="A70" s="175" t="s">
        <v>473</v>
      </c>
      <c r="B70" s="212"/>
    </row>
    <row r="71" spans="1:2" ht="21.95" hidden="1" customHeight="1">
      <c r="A71" s="175" t="s">
        <v>120</v>
      </c>
      <c r="B71" s="212"/>
    </row>
    <row r="72" spans="1:2" ht="21.95" hidden="1" customHeight="1">
      <c r="A72" s="175" t="s">
        <v>474</v>
      </c>
      <c r="B72" s="212"/>
    </row>
    <row r="73" spans="1:2" ht="21.95" hidden="1" customHeight="1">
      <c r="A73" s="175" t="s">
        <v>475</v>
      </c>
      <c r="B73" s="212"/>
    </row>
    <row r="74" spans="1:2" ht="21.95" hidden="1" customHeight="1">
      <c r="A74" s="175" t="s">
        <v>120</v>
      </c>
      <c r="B74" s="212"/>
    </row>
    <row r="75" spans="1:2" ht="21.95" hidden="1" customHeight="1">
      <c r="A75" s="175" t="s">
        <v>440</v>
      </c>
      <c r="B75" s="212"/>
    </row>
    <row r="76" spans="1:2" ht="21.95" hidden="1" customHeight="1">
      <c r="A76" s="175" t="s">
        <v>476</v>
      </c>
      <c r="B76" s="212"/>
    </row>
    <row r="77" spans="1:2" ht="21.95" hidden="1" customHeight="1">
      <c r="A77" s="175" t="s">
        <v>477</v>
      </c>
      <c r="B77" s="212"/>
    </row>
    <row r="78" spans="1:2" ht="21.95" hidden="1" customHeight="1">
      <c r="A78" s="175" t="s">
        <v>120</v>
      </c>
      <c r="B78" s="212"/>
    </row>
    <row r="79" spans="1:2" ht="21.95" hidden="1" customHeight="1">
      <c r="A79" s="175" t="s">
        <v>440</v>
      </c>
      <c r="B79" s="212"/>
    </row>
    <row r="80" spans="1:2" ht="21.95" hidden="1" customHeight="1">
      <c r="A80" s="175" t="s">
        <v>444</v>
      </c>
      <c r="B80" s="212"/>
    </row>
    <row r="81" spans="1:2" ht="21.95" hidden="1" customHeight="1">
      <c r="A81" s="175" t="s">
        <v>478</v>
      </c>
      <c r="B81" s="212"/>
    </row>
    <row r="82" spans="1:2" ht="21.95" customHeight="1">
      <c r="A82" s="175" t="s">
        <v>479</v>
      </c>
      <c r="B82" s="212">
        <f>SUM(B83:B87)</f>
        <v>24.408300000000001</v>
      </c>
    </row>
    <row r="83" spans="1:2" ht="21.95" hidden="1" customHeight="1">
      <c r="A83" s="175" t="s">
        <v>120</v>
      </c>
      <c r="B83" s="212"/>
    </row>
    <row r="84" spans="1:2" ht="21.95" hidden="1" customHeight="1">
      <c r="A84" s="175" t="s">
        <v>440</v>
      </c>
      <c r="B84" s="212"/>
    </row>
    <row r="85" spans="1:2" ht="21.95" hidden="1" customHeight="1">
      <c r="A85" s="175" t="s">
        <v>480</v>
      </c>
      <c r="B85" s="212"/>
    </row>
    <row r="86" spans="1:2" ht="21.95" hidden="1" customHeight="1">
      <c r="A86" s="175" t="s">
        <v>444</v>
      </c>
      <c r="B86" s="212"/>
    </row>
    <row r="87" spans="1:2" ht="21.95" customHeight="1">
      <c r="A87" s="175" t="s">
        <v>1304</v>
      </c>
      <c r="B87" s="212">
        <f>244083/10000</f>
        <v>24.408300000000001</v>
      </c>
    </row>
    <row r="88" spans="1:2" ht="21.95" hidden="1" customHeight="1">
      <c r="A88" s="175" t="s">
        <v>481</v>
      </c>
      <c r="B88" s="212"/>
    </row>
    <row r="89" spans="1:2" ht="21.95" hidden="1" customHeight="1">
      <c r="A89" s="175" t="s">
        <v>120</v>
      </c>
      <c r="B89" s="212"/>
    </row>
    <row r="90" spans="1:2" ht="21.95" hidden="1" customHeight="1">
      <c r="A90" s="175" t="s">
        <v>440</v>
      </c>
      <c r="B90" s="212"/>
    </row>
    <row r="91" spans="1:2" ht="21.95" hidden="1" customHeight="1">
      <c r="A91" s="175" t="s">
        <v>482</v>
      </c>
      <c r="B91" s="212"/>
    </row>
    <row r="92" spans="1:2" ht="21.95" hidden="1" customHeight="1">
      <c r="A92" s="175" t="s">
        <v>444</v>
      </c>
      <c r="B92" s="212"/>
    </row>
    <row r="93" spans="1:2" ht="21.95" hidden="1" customHeight="1">
      <c r="A93" s="175" t="s">
        <v>483</v>
      </c>
      <c r="B93" s="212"/>
    </row>
    <row r="94" spans="1:2" ht="21.95" hidden="1" customHeight="1">
      <c r="A94" s="175" t="s">
        <v>484</v>
      </c>
      <c r="B94" s="212"/>
    </row>
    <row r="95" spans="1:2" ht="21.95" hidden="1" customHeight="1">
      <c r="A95" s="175" t="s">
        <v>120</v>
      </c>
      <c r="B95" s="212"/>
    </row>
    <row r="96" spans="1:2" ht="21.95" hidden="1" customHeight="1">
      <c r="A96" s="175" t="s">
        <v>440</v>
      </c>
      <c r="B96" s="212"/>
    </row>
    <row r="97" spans="1:2" ht="21.95" hidden="1" customHeight="1">
      <c r="A97" s="175" t="s">
        <v>444</v>
      </c>
      <c r="B97" s="212"/>
    </row>
    <row r="98" spans="1:2" ht="21.95" hidden="1" customHeight="1">
      <c r="A98" s="175" t="s">
        <v>485</v>
      </c>
      <c r="B98" s="212"/>
    </row>
    <row r="99" spans="1:2" ht="21.95" hidden="1" customHeight="1">
      <c r="A99" s="175" t="s">
        <v>120</v>
      </c>
      <c r="B99" s="212"/>
    </row>
    <row r="100" spans="1:2" ht="21.95" hidden="1" customHeight="1">
      <c r="A100" s="175" t="s">
        <v>440</v>
      </c>
      <c r="B100" s="212"/>
    </row>
    <row r="101" spans="1:2" ht="21.95" hidden="1" customHeight="1">
      <c r="A101" s="175" t="s">
        <v>486</v>
      </c>
      <c r="B101" s="212"/>
    </row>
    <row r="102" spans="1:2" ht="21.95" hidden="1" customHeight="1">
      <c r="A102" s="175" t="s">
        <v>444</v>
      </c>
      <c r="B102" s="212"/>
    </row>
    <row r="103" spans="1:2" ht="21.95" hidden="1" customHeight="1">
      <c r="A103" s="175" t="s">
        <v>487</v>
      </c>
      <c r="B103" s="212"/>
    </row>
    <row r="104" spans="1:2" ht="21.95" hidden="1" customHeight="1">
      <c r="A104" s="175" t="s">
        <v>440</v>
      </c>
      <c r="B104" s="212"/>
    </row>
    <row r="105" spans="1:2" ht="21.95" hidden="1" customHeight="1">
      <c r="A105" s="175" t="s">
        <v>488</v>
      </c>
      <c r="B105" s="212"/>
    </row>
    <row r="106" spans="1:2" ht="21.95" hidden="1" customHeight="1">
      <c r="A106" s="175" t="s">
        <v>489</v>
      </c>
      <c r="B106" s="212"/>
    </row>
    <row r="107" spans="1:2" ht="21.95" customHeight="1">
      <c r="A107" s="177" t="s">
        <v>853</v>
      </c>
      <c r="B107" s="252">
        <f>B108</f>
        <v>2.55206</v>
      </c>
    </row>
    <row r="108" spans="1:2" ht="21.95" customHeight="1">
      <c r="A108" s="175" t="s">
        <v>490</v>
      </c>
      <c r="B108" s="212">
        <f>SUM(B109:B113)</f>
        <v>2.55206</v>
      </c>
    </row>
    <row r="109" spans="1:2" ht="21.95" hidden="1" customHeight="1">
      <c r="A109" s="175" t="s">
        <v>491</v>
      </c>
      <c r="B109" s="212"/>
    </row>
    <row r="110" spans="1:2" ht="21.95" hidden="1" customHeight="1">
      <c r="A110" s="175" t="s">
        <v>492</v>
      </c>
      <c r="B110" s="212"/>
    </row>
    <row r="111" spans="1:2" ht="21.95" hidden="1" customHeight="1">
      <c r="A111" s="175" t="s">
        <v>493</v>
      </c>
      <c r="B111" s="212"/>
    </row>
    <row r="112" spans="1:2" ht="21.95" hidden="1" customHeight="1">
      <c r="A112" s="175" t="s">
        <v>494</v>
      </c>
      <c r="B112" s="212"/>
    </row>
    <row r="113" spans="1:2" ht="21.95" customHeight="1">
      <c r="A113" s="175" t="s">
        <v>495</v>
      </c>
      <c r="B113" s="212">
        <f>25520.6/10000</f>
        <v>2.55206</v>
      </c>
    </row>
    <row r="114" spans="1:2" ht="21.95" customHeight="1">
      <c r="A114" s="177" t="s">
        <v>855</v>
      </c>
      <c r="B114" s="253">
        <f>B135</f>
        <v>140.53379699999999</v>
      </c>
    </row>
    <row r="115" spans="1:2" ht="21.95" hidden="1" customHeight="1">
      <c r="A115" s="175" t="s">
        <v>496</v>
      </c>
      <c r="B115" s="212"/>
    </row>
    <row r="116" spans="1:2" ht="21.95" hidden="1" customHeight="1">
      <c r="A116" s="175" t="s">
        <v>497</v>
      </c>
      <c r="B116" s="212"/>
    </row>
    <row r="117" spans="1:2" ht="21.95" hidden="1" customHeight="1">
      <c r="A117" s="175" t="s">
        <v>498</v>
      </c>
      <c r="B117" s="212"/>
    </row>
    <row r="118" spans="1:2" ht="21.95" hidden="1" customHeight="1">
      <c r="A118" s="175" t="s">
        <v>120</v>
      </c>
      <c r="B118" s="212"/>
    </row>
    <row r="119" spans="1:2" ht="21.95" hidden="1" customHeight="1">
      <c r="A119" s="175" t="s">
        <v>440</v>
      </c>
      <c r="B119" s="212"/>
    </row>
    <row r="120" spans="1:2" ht="21.95" hidden="1" customHeight="1">
      <c r="A120" s="175" t="s">
        <v>499</v>
      </c>
      <c r="B120" s="212"/>
    </row>
    <row r="121" spans="1:2" ht="21.95" hidden="1" customHeight="1">
      <c r="A121" s="175" t="s">
        <v>500</v>
      </c>
      <c r="B121" s="212"/>
    </row>
    <row r="122" spans="1:2" ht="21.95" hidden="1" customHeight="1">
      <c r="A122" s="175" t="s">
        <v>501</v>
      </c>
      <c r="B122" s="212"/>
    </row>
    <row r="123" spans="1:2" ht="21.95" hidden="1" customHeight="1">
      <c r="A123" s="175" t="s">
        <v>502</v>
      </c>
      <c r="B123" s="212"/>
    </row>
    <row r="124" spans="1:2" ht="21.95" hidden="1" customHeight="1">
      <c r="A124" s="175" t="s">
        <v>503</v>
      </c>
      <c r="B124" s="212"/>
    </row>
    <row r="125" spans="1:2" ht="21.95" hidden="1" customHeight="1">
      <c r="A125" s="175" t="s">
        <v>120</v>
      </c>
      <c r="B125" s="212"/>
    </row>
    <row r="126" spans="1:2" ht="21.95" hidden="1" customHeight="1">
      <c r="A126" s="175" t="s">
        <v>440</v>
      </c>
      <c r="B126" s="212"/>
    </row>
    <row r="127" spans="1:2" ht="21.95" hidden="1" customHeight="1">
      <c r="A127" s="175" t="s">
        <v>504</v>
      </c>
      <c r="B127" s="212"/>
    </row>
    <row r="128" spans="1:2" ht="21.95" hidden="1" customHeight="1">
      <c r="A128" s="175" t="s">
        <v>505</v>
      </c>
      <c r="B128" s="212"/>
    </row>
    <row r="129" spans="1:2" ht="21.95" hidden="1" customHeight="1">
      <c r="A129" s="175" t="s">
        <v>506</v>
      </c>
      <c r="B129" s="212"/>
    </row>
    <row r="130" spans="1:2" ht="21.95" hidden="1" customHeight="1">
      <c r="A130" s="175" t="s">
        <v>507</v>
      </c>
      <c r="B130" s="212"/>
    </row>
    <row r="131" spans="1:2" ht="21.95" hidden="1" customHeight="1">
      <c r="A131" s="175" t="s">
        <v>508</v>
      </c>
      <c r="B131" s="212"/>
    </row>
    <row r="132" spans="1:2" ht="21.95" hidden="1" customHeight="1">
      <c r="A132" s="175" t="s">
        <v>509</v>
      </c>
      <c r="B132" s="212"/>
    </row>
    <row r="133" spans="1:2" ht="21.95" hidden="1" customHeight="1">
      <c r="A133" s="175" t="s">
        <v>444</v>
      </c>
      <c r="B133" s="212"/>
    </row>
    <row r="134" spans="1:2" ht="21.95" hidden="1" customHeight="1">
      <c r="A134" s="175" t="s">
        <v>510</v>
      </c>
      <c r="B134" s="212"/>
    </row>
    <row r="135" spans="1:2" ht="21.95" customHeight="1">
      <c r="A135" s="175" t="s">
        <v>1306</v>
      </c>
      <c r="B135" s="212">
        <f>B136</f>
        <v>140.53379699999999</v>
      </c>
    </row>
    <row r="136" spans="1:2" ht="21.95" customHeight="1">
      <c r="A136" s="175" t="s">
        <v>1305</v>
      </c>
      <c r="B136" s="212">
        <f>1405337.97/10000</f>
        <v>140.53379699999999</v>
      </c>
    </row>
    <row r="137" spans="1:2" ht="21.95" hidden="1" customHeight="1">
      <c r="A137" s="177" t="s">
        <v>857</v>
      </c>
      <c r="B137" s="252"/>
    </row>
    <row r="138" spans="1:2" ht="21.95" hidden="1" customHeight="1">
      <c r="A138" s="175" t="s">
        <v>511</v>
      </c>
      <c r="B138" s="212"/>
    </row>
    <row r="139" spans="1:2" ht="21.95" hidden="1" customHeight="1">
      <c r="A139" s="175" t="s">
        <v>120</v>
      </c>
      <c r="B139" s="212"/>
    </row>
    <row r="140" spans="1:2" ht="21.95" hidden="1" customHeight="1">
      <c r="A140" s="175" t="s">
        <v>440</v>
      </c>
      <c r="B140" s="212"/>
    </row>
    <row r="141" spans="1:2" ht="21.95" hidden="1" customHeight="1">
      <c r="A141" s="175" t="s">
        <v>480</v>
      </c>
      <c r="B141" s="212"/>
    </row>
    <row r="142" spans="1:2" ht="21.95" hidden="1" customHeight="1">
      <c r="A142" s="175" t="s">
        <v>512</v>
      </c>
      <c r="B142" s="212"/>
    </row>
    <row r="143" spans="1:2" ht="21.95" hidden="1" customHeight="1">
      <c r="A143" s="175" t="s">
        <v>513</v>
      </c>
      <c r="B143" s="212"/>
    </row>
    <row r="144" spans="1:2" ht="21.95" hidden="1" customHeight="1">
      <c r="A144" s="175" t="s">
        <v>514</v>
      </c>
      <c r="B144" s="212"/>
    </row>
    <row r="145" spans="1:2" ht="21.95" hidden="1" customHeight="1">
      <c r="A145" s="175" t="s">
        <v>515</v>
      </c>
      <c r="B145" s="212"/>
    </row>
    <row r="146" spans="1:2" ht="21.95" hidden="1" customHeight="1">
      <c r="A146" s="175" t="s">
        <v>516</v>
      </c>
      <c r="B146" s="212"/>
    </row>
    <row r="147" spans="1:2" ht="21.95" hidden="1" customHeight="1">
      <c r="A147" s="175" t="s">
        <v>517</v>
      </c>
      <c r="B147" s="212"/>
    </row>
    <row r="148" spans="1:2" ht="21.95" hidden="1" customHeight="1">
      <c r="A148" s="175" t="s">
        <v>518</v>
      </c>
      <c r="B148" s="212"/>
    </row>
    <row r="149" spans="1:2" ht="21.95" hidden="1" customHeight="1">
      <c r="A149" s="175" t="s">
        <v>519</v>
      </c>
      <c r="B149" s="212"/>
    </row>
    <row r="150" spans="1:2" ht="21.95" hidden="1" customHeight="1">
      <c r="A150" s="175" t="s">
        <v>520</v>
      </c>
      <c r="B150" s="212"/>
    </row>
    <row r="151" spans="1:2" ht="21.95" hidden="1" customHeight="1">
      <c r="A151" s="175" t="s">
        <v>521</v>
      </c>
      <c r="B151" s="212"/>
    </row>
    <row r="152" spans="1:2" ht="21.95" hidden="1" customHeight="1">
      <c r="A152" s="175" t="s">
        <v>522</v>
      </c>
      <c r="B152" s="212"/>
    </row>
    <row r="153" spans="1:2" ht="21.95" hidden="1" customHeight="1">
      <c r="A153" s="175" t="s">
        <v>523</v>
      </c>
      <c r="B153" s="212"/>
    </row>
    <row r="154" spans="1:2" ht="21.95" hidden="1" customHeight="1">
      <c r="A154" s="175" t="s">
        <v>524</v>
      </c>
      <c r="B154" s="212"/>
    </row>
    <row r="155" spans="1:2" ht="21.95" hidden="1" customHeight="1">
      <c r="A155" s="175" t="s">
        <v>525</v>
      </c>
      <c r="B155" s="212"/>
    </row>
    <row r="156" spans="1:2" ht="21.95" hidden="1" customHeight="1">
      <c r="A156" s="175" t="s">
        <v>526</v>
      </c>
      <c r="B156" s="212"/>
    </row>
    <row r="157" spans="1:2" ht="21.95" hidden="1" customHeight="1">
      <c r="A157" s="175" t="s">
        <v>527</v>
      </c>
      <c r="B157" s="212"/>
    </row>
    <row r="158" spans="1:2" ht="21.95" hidden="1" customHeight="1">
      <c r="A158" s="175" t="s">
        <v>528</v>
      </c>
      <c r="B158" s="212"/>
    </row>
    <row r="159" spans="1:2" ht="21.95" hidden="1" customHeight="1">
      <c r="A159" s="175" t="s">
        <v>529</v>
      </c>
      <c r="B159" s="212"/>
    </row>
    <row r="160" spans="1:2" ht="21.95" hidden="1" customHeight="1">
      <c r="A160" s="175" t="s">
        <v>530</v>
      </c>
      <c r="B160" s="212"/>
    </row>
    <row r="161" spans="1:2" ht="21.95" hidden="1" customHeight="1">
      <c r="A161" s="175" t="s">
        <v>531</v>
      </c>
      <c r="B161" s="212"/>
    </row>
    <row r="162" spans="1:2" ht="21.95" hidden="1" customHeight="1">
      <c r="A162" s="175" t="s">
        <v>532</v>
      </c>
      <c r="B162" s="212"/>
    </row>
    <row r="163" spans="1:2" ht="21.95" hidden="1" customHeight="1">
      <c r="A163" s="175" t="s">
        <v>533</v>
      </c>
      <c r="B163" s="212"/>
    </row>
    <row r="164" spans="1:2" ht="21.95" hidden="1" customHeight="1">
      <c r="A164" s="175" t="s">
        <v>534</v>
      </c>
      <c r="B164" s="212"/>
    </row>
    <row r="165" spans="1:2" ht="21.95" hidden="1" customHeight="1">
      <c r="A165" s="175" t="s">
        <v>535</v>
      </c>
      <c r="B165" s="212"/>
    </row>
    <row r="166" spans="1:2" ht="21.95" customHeight="1">
      <c r="A166" s="177" t="s">
        <v>859</v>
      </c>
      <c r="B166" s="252">
        <f>B172</f>
        <v>1270.551181</v>
      </c>
    </row>
    <row r="167" spans="1:2" ht="21.95" hidden="1" customHeight="1">
      <c r="A167" s="175" t="s">
        <v>536</v>
      </c>
      <c r="B167" s="212"/>
    </row>
    <row r="168" spans="1:2" ht="21.95" hidden="1" customHeight="1">
      <c r="A168" s="175" t="s">
        <v>120</v>
      </c>
      <c r="B168" s="212"/>
    </row>
    <row r="169" spans="1:2" ht="21.95" hidden="1" customHeight="1">
      <c r="A169" s="175" t="s">
        <v>440</v>
      </c>
      <c r="B169" s="212"/>
    </row>
    <row r="170" spans="1:2" ht="21.95" hidden="1" customHeight="1">
      <c r="A170" s="175" t="s">
        <v>480</v>
      </c>
      <c r="B170" s="212"/>
    </row>
    <row r="171" spans="1:2" ht="21.95" hidden="1" customHeight="1">
      <c r="A171" s="175" t="s">
        <v>537</v>
      </c>
      <c r="B171" s="212"/>
    </row>
    <row r="172" spans="1:2" ht="21.95" customHeight="1">
      <c r="A172" s="175" t="s">
        <v>538</v>
      </c>
      <c r="B172" s="212">
        <f>B174</f>
        <v>1270.551181</v>
      </c>
    </row>
    <row r="173" spans="1:2" ht="21.95" hidden="1" customHeight="1">
      <c r="A173" s="175" t="s">
        <v>539</v>
      </c>
      <c r="B173" s="212"/>
    </row>
    <row r="174" spans="1:2" ht="21.95" customHeight="1">
      <c r="A174" s="175" t="s">
        <v>540</v>
      </c>
      <c r="B174" s="212">
        <f>12705511.81/10000</f>
        <v>1270.551181</v>
      </c>
    </row>
    <row r="175" spans="1:2" ht="21.95" hidden="1" customHeight="1">
      <c r="A175" s="175" t="s">
        <v>541</v>
      </c>
      <c r="B175" s="212"/>
    </row>
    <row r="176" spans="1:2" ht="21.95" hidden="1" customHeight="1">
      <c r="A176" s="175" t="s">
        <v>542</v>
      </c>
      <c r="B176" s="212"/>
    </row>
    <row r="177" spans="1:2" ht="21.95" customHeight="1">
      <c r="A177" s="177" t="s">
        <v>861</v>
      </c>
      <c r="B177" s="252">
        <f>B178</f>
        <v>82.872100000000003</v>
      </c>
    </row>
    <row r="178" spans="1:2" ht="21.95" customHeight="1">
      <c r="A178" s="175" t="s">
        <v>543</v>
      </c>
      <c r="B178" s="212">
        <f>B185</f>
        <v>82.872100000000003</v>
      </c>
    </row>
    <row r="179" spans="1:2" ht="21.95" hidden="1" customHeight="1">
      <c r="A179" s="175" t="s">
        <v>120</v>
      </c>
      <c r="B179" s="212"/>
    </row>
    <row r="180" spans="1:2" ht="21.95" hidden="1" customHeight="1">
      <c r="A180" s="175" t="s">
        <v>440</v>
      </c>
      <c r="B180" s="212"/>
    </row>
    <row r="181" spans="1:2" ht="21.95" hidden="1" customHeight="1">
      <c r="A181" s="175" t="s">
        <v>544</v>
      </c>
      <c r="B181" s="212"/>
    </row>
    <row r="182" spans="1:2" ht="21.95" hidden="1" customHeight="1">
      <c r="A182" s="175" t="s">
        <v>545</v>
      </c>
      <c r="B182" s="212"/>
    </row>
    <row r="183" spans="1:2" ht="21.95" hidden="1" customHeight="1">
      <c r="A183" s="175" t="s">
        <v>546</v>
      </c>
      <c r="B183" s="212"/>
    </row>
    <row r="184" spans="1:2" ht="21.95" hidden="1" customHeight="1">
      <c r="A184" s="175" t="s">
        <v>547</v>
      </c>
      <c r="B184" s="212"/>
    </row>
    <row r="185" spans="1:2" ht="21.95" customHeight="1">
      <c r="A185" s="175" t="s">
        <v>548</v>
      </c>
      <c r="B185" s="212">
        <f>828721/10000</f>
        <v>82.872100000000003</v>
      </c>
    </row>
    <row r="186" spans="1:2" ht="21.95" hidden="1" customHeight="1">
      <c r="A186" s="175" t="s">
        <v>549</v>
      </c>
      <c r="B186" s="212"/>
    </row>
    <row r="187" spans="1:2" ht="21.95" hidden="1" customHeight="1">
      <c r="A187" s="175" t="s">
        <v>550</v>
      </c>
      <c r="B187" s="212"/>
    </row>
    <row r="188" spans="1:2" ht="21.95" hidden="1" customHeight="1">
      <c r="A188" s="175" t="s">
        <v>551</v>
      </c>
      <c r="B188" s="212"/>
    </row>
    <row r="189" spans="1:2" ht="21.95" hidden="1" customHeight="1">
      <c r="A189" s="175" t="s">
        <v>552</v>
      </c>
      <c r="B189" s="212"/>
    </row>
    <row r="190" spans="1:2" ht="21.95" hidden="1" customHeight="1">
      <c r="A190" s="175" t="s">
        <v>553</v>
      </c>
      <c r="B190" s="212"/>
    </row>
    <row r="191" spans="1:2" ht="21.95" hidden="1" customHeight="1">
      <c r="A191" s="175" t="s">
        <v>554</v>
      </c>
      <c r="B191" s="212"/>
    </row>
    <row r="192" spans="1:2" ht="21.95" hidden="1" customHeight="1">
      <c r="A192" s="175" t="s">
        <v>555</v>
      </c>
      <c r="B192" s="212"/>
    </row>
    <row r="193" spans="1:2" ht="21.95" hidden="1" customHeight="1">
      <c r="A193" s="175" t="s">
        <v>556</v>
      </c>
      <c r="B193" s="212"/>
    </row>
    <row r="194" spans="1:2" ht="21.95" hidden="1" customHeight="1">
      <c r="A194" s="175" t="s">
        <v>557</v>
      </c>
      <c r="B194" s="212"/>
    </row>
    <row r="195" spans="1:2" ht="21.95" hidden="1" customHeight="1">
      <c r="A195" s="175" t="s">
        <v>440</v>
      </c>
      <c r="B195" s="212"/>
    </row>
    <row r="196" spans="1:2" ht="21.95" hidden="1" customHeight="1">
      <c r="A196" s="175" t="s">
        <v>558</v>
      </c>
      <c r="B196" s="212"/>
    </row>
    <row r="197" spans="1:2" ht="21.95" hidden="1" customHeight="1">
      <c r="A197" s="175" t="s">
        <v>559</v>
      </c>
      <c r="B197" s="212"/>
    </row>
    <row r="198" spans="1:2" ht="21.95" hidden="1" customHeight="1">
      <c r="A198" s="175" t="s">
        <v>560</v>
      </c>
      <c r="B198" s="212"/>
    </row>
    <row r="199" spans="1:2" ht="21.95" hidden="1" customHeight="1">
      <c r="A199" s="175" t="s">
        <v>561</v>
      </c>
      <c r="B199" s="212"/>
    </row>
    <row r="200" spans="1:2" ht="21.95" hidden="1" customHeight="1">
      <c r="A200" s="175" t="s">
        <v>562</v>
      </c>
      <c r="B200" s="212"/>
    </row>
    <row r="201" spans="1:2" ht="21.95" hidden="1" customHeight="1">
      <c r="A201" s="175" t="s">
        <v>563</v>
      </c>
      <c r="B201" s="212"/>
    </row>
    <row r="202" spans="1:2" ht="21.95" hidden="1" customHeight="1">
      <c r="A202" s="175" t="s">
        <v>564</v>
      </c>
      <c r="B202" s="212"/>
    </row>
    <row r="203" spans="1:2" ht="21.95" hidden="1" customHeight="1">
      <c r="A203" s="175" t="s">
        <v>565</v>
      </c>
      <c r="B203" s="212"/>
    </row>
    <row r="204" spans="1:2" ht="21.95" hidden="1" customHeight="1">
      <c r="A204" s="175" t="s">
        <v>566</v>
      </c>
      <c r="B204" s="212"/>
    </row>
    <row r="205" spans="1:2" ht="21.95" hidden="1" customHeight="1">
      <c r="A205" s="175" t="s">
        <v>567</v>
      </c>
      <c r="B205" s="212"/>
    </row>
    <row r="206" spans="1:2" ht="21.95" hidden="1" customHeight="1">
      <c r="A206" s="175" t="s">
        <v>568</v>
      </c>
      <c r="B206" s="212"/>
    </row>
    <row r="207" spans="1:2" ht="21.95" hidden="1" customHeight="1">
      <c r="A207" s="175" t="s">
        <v>569</v>
      </c>
      <c r="B207" s="212"/>
    </row>
    <row r="208" spans="1:2" ht="21.95" hidden="1" customHeight="1">
      <c r="A208" s="175" t="s">
        <v>570</v>
      </c>
      <c r="B208" s="212"/>
    </row>
    <row r="209" spans="1:2" ht="21.95" customHeight="1">
      <c r="A209" s="177" t="s">
        <v>863</v>
      </c>
      <c r="B209" s="252">
        <f>B210+B219+B226+B233+B235+B241+B248+B253+B261+B264+B267+B270+B275+B280</f>
        <v>1564.4765070000003</v>
      </c>
    </row>
    <row r="210" spans="1:2" ht="21.95" customHeight="1">
      <c r="A210" s="175" t="s">
        <v>571</v>
      </c>
      <c r="B210" s="212">
        <f>SUM(B211:B218)</f>
        <v>140.257374</v>
      </c>
    </row>
    <row r="211" spans="1:2" ht="21.95" hidden="1" customHeight="1">
      <c r="A211" s="175" t="s">
        <v>120</v>
      </c>
      <c r="B211" s="212"/>
    </row>
    <row r="212" spans="1:2" ht="21.95" hidden="1" customHeight="1">
      <c r="A212" s="175" t="s">
        <v>440</v>
      </c>
      <c r="B212" s="212"/>
    </row>
    <row r="213" spans="1:2" ht="21.95" hidden="1" customHeight="1">
      <c r="A213" s="175" t="s">
        <v>572</v>
      </c>
      <c r="B213" s="212"/>
    </row>
    <row r="214" spans="1:2" ht="21.95" hidden="1" customHeight="1">
      <c r="A214" s="175" t="s">
        <v>573</v>
      </c>
      <c r="B214" s="212"/>
    </row>
    <row r="215" spans="1:2" ht="21.95" hidden="1" customHeight="1">
      <c r="A215" s="175" t="s">
        <v>574</v>
      </c>
      <c r="B215" s="212"/>
    </row>
    <row r="216" spans="1:2" ht="21.95" customHeight="1">
      <c r="A216" s="175" t="s">
        <v>575</v>
      </c>
      <c r="B216" s="212">
        <f>1402573.74/10000</f>
        <v>140.257374</v>
      </c>
    </row>
    <row r="217" spans="1:2" ht="21.95" hidden="1" customHeight="1">
      <c r="A217" s="175" t="s">
        <v>576</v>
      </c>
      <c r="B217" s="212"/>
    </row>
    <row r="218" spans="1:2" ht="21.95" hidden="1" customHeight="1">
      <c r="A218" s="175" t="s">
        <v>577</v>
      </c>
      <c r="B218" s="212"/>
    </row>
    <row r="219" spans="1:2" ht="21.95" customHeight="1">
      <c r="A219" s="175" t="s">
        <v>578</v>
      </c>
      <c r="B219" s="212">
        <f>SUM(B220:B225)</f>
        <v>831.07421799999997</v>
      </c>
    </row>
    <row r="220" spans="1:2" ht="21.95" hidden="1" customHeight="1">
      <c r="A220" s="175" t="s">
        <v>120</v>
      </c>
      <c r="B220" s="212"/>
    </row>
    <row r="221" spans="1:2" ht="21.95" hidden="1" customHeight="1">
      <c r="A221" s="175" t="s">
        <v>440</v>
      </c>
      <c r="B221" s="212"/>
    </row>
    <row r="222" spans="1:2" ht="21.95" hidden="1" customHeight="1">
      <c r="A222" s="175" t="s">
        <v>579</v>
      </c>
      <c r="B222" s="212"/>
    </row>
    <row r="223" spans="1:2" ht="21.95" hidden="1" customHeight="1">
      <c r="A223" s="175" t="s">
        <v>580</v>
      </c>
      <c r="B223" s="212"/>
    </row>
    <row r="224" spans="1:2" ht="21.95" customHeight="1">
      <c r="A224" s="175" t="s">
        <v>581</v>
      </c>
      <c r="B224" s="212">
        <f>8270773.61/10000</f>
        <v>827.077361</v>
      </c>
    </row>
    <row r="225" spans="1:2" ht="21.95" customHeight="1">
      <c r="A225" s="175" t="s">
        <v>582</v>
      </c>
      <c r="B225" s="212">
        <f>39968.57/10000</f>
        <v>3.9968569999999999</v>
      </c>
    </row>
    <row r="226" spans="1:2" ht="21.95" customHeight="1">
      <c r="A226" s="175" t="s">
        <v>583</v>
      </c>
      <c r="B226" s="212">
        <f>SUM(B227:B232)</f>
        <v>148.62959300000003</v>
      </c>
    </row>
    <row r="227" spans="1:2" ht="21.95" customHeight="1">
      <c r="A227" s="175" t="s">
        <v>584</v>
      </c>
      <c r="B227" s="212">
        <f>591818.04/10000</f>
        <v>59.181804000000007</v>
      </c>
    </row>
    <row r="228" spans="1:2" ht="21.95" customHeight="1">
      <c r="A228" s="175" t="s">
        <v>585</v>
      </c>
      <c r="B228" s="212">
        <f>80622.13/10000</f>
        <v>8.0622129999999999</v>
      </c>
    </row>
    <row r="229" spans="1:2" ht="21.95" customHeight="1">
      <c r="A229" s="175" t="s">
        <v>586</v>
      </c>
      <c r="B229" s="212">
        <f>572514.84/10000</f>
        <v>57.251483999999998</v>
      </c>
    </row>
    <row r="230" spans="1:2" ht="21.95" customHeight="1">
      <c r="A230" s="175" t="s">
        <v>587</v>
      </c>
      <c r="B230" s="212">
        <f>235928.8/10000</f>
        <v>23.592879999999997</v>
      </c>
    </row>
    <row r="231" spans="1:2" ht="21.95" hidden="1" customHeight="1">
      <c r="A231" s="175" t="s">
        <v>588</v>
      </c>
      <c r="B231" s="212"/>
    </row>
    <row r="232" spans="1:2" ht="21.95" customHeight="1">
      <c r="A232" s="175" t="s">
        <v>589</v>
      </c>
      <c r="B232" s="212">
        <f>5412.12/10000</f>
        <v>0.54121200000000003</v>
      </c>
    </row>
    <row r="233" spans="1:2" ht="21.95" hidden="1" customHeight="1">
      <c r="A233" s="175" t="s">
        <v>590</v>
      </c>
      <c r="B233" s="212"/>
    </row>
    <row r="234" spans="1:2" ht="21.95" hidden="1" customHeight="1">
      <c r="A234" s="175" t="s">
        <v>591</v>
      </c>
      <c r="B234" s="212"/>
    </row>
    <row r="235" spans="1:2" ht="21.95" customHeight="1">
      <c r="A235" s="175" t="s">
        <v>592</v>
      </c>
      <c r="B235" s="212">
        <f>SUM(B236:B240)</f>
        <v>90.684832</v>
      </c>
    </row>
    <row r="236" spans="1:2" ht="21.95" hidden="1" customHeight="1">
      <c r="A236" s="175" t="s">
        <v>593</v>
      </c>
      <c r="B236" s="212"/>
    </row>
    <row r="237" spans="1:2" ht="21.95" hidden="1" customHeight="1">
      <c r="A237" s="175" t="s">
        <v>594</v>
      </c>
      <c r="B237" s="212"/>
    </row>
    <row r="238" spans="1:2" ht="21.95" hidden="1" customHeight="1">
      <c r="A238" s="175" t="s">
        <v>595</v>
      </c>
      <c r="B238" s="212"/>
    </row>
    <row r="239" spans="1:2" ht="21.95" customHeight="1">
      <c r="A239" s="175" t="s">
        <v>1307</v>
      </c>
      <c r="B239" s="212">
        <f>732550/10000</f>
        <v>73.254999999999995</v>
      </c>
    </row>
    <row r="240" spans="1:2" ht="21.95" customHeight="1">
      <c r="A240" s="175" t="s">
        <v>596</v>
      </c>
      <c r="B240" s="212">
        <f>174298.32/10000</f>
        <v>17.429832000000001</v>
      </c>
    </row>
    <row r="241" spans="1:18" ht="21.95" hidden="1" customHeight="1">
      <c r="A241" s="175" t="s">
        <v>597</v>
      </c>
      <c r="B241" s="212"/>
      <c r="D241" s="4">
        <v>732550</v>
      </c>
    </row>
    <row r="242" spans="1:18" ht="21.95" hidden="1" customHeight="1">
      <c r="A242" s="175" t="s">
        <v>598</v>
      </c>
      <c r="B242" s="212"/>
      <c r="D242" s="4">
        <v>174298.32</v>
      </c>
    </row>
    <row r="243" spans="1:18" ht="21.95" hidden="1" customHeight="1">
      <c r="A243" s="175" t="s">
        <v>599</v>
      </c>
      <c r="B243" s="212"/>
      <c r="E243" s="4" t="s">
        <v>1307</v>
      </c>
      <c r="F243" s="4">
        <v>732550</v>
      </c>
    </row>
    <row r="244" spans="1:18" ht="21.95" hidden="1" customHeight="1">
      <c r="A244" s="175" t="s">
        <v>600</v>
      </c>
      <c r="B244" s="212"/>
      <c r="E244" s="4" t="s">
        <v>596</v>
      </c>
      <c r="F244" s="4">
        <v>174298.32</v>
      </c>
    </row>
    <row r="245" spans="1:18" ht="21.95" hidden="1" customHeight="1">
      <c r="A245" s="175" t="s">
        <v>601</v>
      </c>
      <c r="B245" s="212"/>
      <c r="G245" s="4" t="s">
        <v>1307</v>
      </c>
      <c r="H245" s="4">
        <v>732550</v>
      </c>
    </row>
    <row r="246" spans="1:18" ht="21.95" hidden="1" customHeight="1">
      <c r="A246" s="175" t="s">
        <v>602</v>
      </c>
      <c r="B246" s="212"/>
      <c r="G246" s="4" t="s">
        <v>596</v>
      </c>
      <c r="H246" s="4">
        <v>174298.32</v>
      </c>
    </row>
    <row r="247" spans="1:18" ht="21.95" hidden="1" customHeight="1">
      <c r="A247" s="175" t="s">
        <v>603</v>
      </c>
      <c r="B247" s="212"/>
      <c r="I247" s="4" t="s">
        <v>1307</v>
      </c>
      <c r="J247" s="4">
        <v>732550</v>
      </c>
    </row>
    <row r="248" spans="1:18" ht="21.95" customHeight="1">
      <c r="A248" s="175" t="s">
        <v>604</v>
      </c>
      <c r="B248" s="212">
        <f>SUM(B249:B252)</f>
        <v>2.7665000000000002</v>
      </c>
    </row>
    <row r="249" spans="1:18" ht="21.95" hidden="1" customHeight="1">
      <c r="A249" s="175" t="s">
        <v>605</v>
      </c>
      <c r="B249" s="212"/>
      <c r="K249" s="4" t="s">
        <v>1307</v>
      </c>
      <c r="L249" s="4">
        <v>732550</v>
      </c>
    </row>
    <row r="250" spans="1:18" ht="21.95" hidden="1" customHeight="1">
      <c r="A250" s="175" t="s">
        <v>606</v>
      </c>
      <c r="B250" s="212"/>
      <c r="K250" s="4" t="s">
        <v>596</v>
      </c>
      <c r="L250" s="4">
        <v>174298.32</v>
      </c>
    </row>
    <row r="251" spans="1:18" ht="21.95" customHeight="1">
      <c r="A251" s="175" t="s">
        <v>607</v>
      </c>
      <c r="B251" s="212">
        <f>27665/10000</f>
        <v>2.7665000000000002</v>
      </c>
    </row>
    <row r="252" spans="1:18" ht="21.95" hidden="1" customHeight="1">
      <c r="A252" s="175" t="s">
        <v>608</v>
      </c>
      <c r="B252" s="212"/>
      <c r="M252" s="4" t="s">
        <v>596</v>
      </c>
      <c r="N252" s="4">
        <v>174298.32</v>
      </c>
    </row>
    <row r="253" spans="1:18" ht="21.95" customHeight="1">
      <c r="A253" s="175" t="s">
        <v>609</v>
      </c>
      <c r="B253" s="212">
        <f>SUM(B254:B260)</f>
        <v>6.2663599999999997</v>
      </c>
    </row>
    <row r="254" spans="1:18" ht="21.95" hidden="1" customHeight="1">
      <c r="A254" s="175" t="s">
        <v>120</v>
      </c>
      <c r="B254" s="212"/>
      <c r="O254" s="4" t="s">
        <v>596</v>
      </c>
      <c r="P254" s="4">
        <v>174298.32</v>
      </c>
    </row>
    <row r="255" spans="1:18" ht="21.95" hidden="1" customHeight="1">
      <c r="A255" s="175" t="s">
        <v>440</v>
      </c>
      <c r="B255" s="212"/>
      <c r="Q255" s="4" t="s">
        <v>1307</v>
      </c>
      <c r="R255" s="4">
        <v>732550</v>
      </c>
    </row>
    <row r="256" spans="1:18" ht="21.95" hidden="1" customHeight="1">
      <c r="A256" s="175" t="s">
        <v>610</v>
      </c>
      <c r="B256" s="212"/>
      <c r="Q256" s="4" t="s">
        <v>596</v>
      </c>
      <c r="R256" s="4">
        <v>174298.32</v>
      </c>
    </row>
    <row r="257" spans="1:34" ht="21.95" hidden="1" customHeight="1">
      <c r="A257" s="175" t="s">
        <v>611</v>
      </c>
      <c r="B257" s="212"/>
      <c r="S257" s="4" t="s">
        <v>1307</v>
      </c>
      <c r="T257" s="4">
        <v>732550</v>
      </c>
    </row>
    <row r="258" spans="1:34" ht="21.95" hidden="1" customHeight="1">
      <c r="A258" s="175" t="s">
        <v>612</v>
      </c>
      <c r="B258" s="212"/>
      <c r="S258" s="4" t="s">
        <v>596</v>
      </c>
      <c r="T258" s="4">
        <v>174298.32</v>
      </c>
    </row>
    <row r="259" spans="1:34" ht="21.95" hidden="1" customHeight="1">
      <c r="A259" s="175" t="s">
        <v>613</v>
      </c>
      <c r="B259" s="212"/>
      <c r="U259" s="4" t="s">
        <v>1307</v>
      </c>
      <c r="V259" s="4">
        <v>732550</v>
      </c>
    </row>
    <row r="260" spans="1:34" ht="21.95" customHeight="1">
      <c r="A260" s="175" t="s">
        <v>614</v>
      </c>
      <c r="B260" s="212">
        <f>62663.6/10000</f>
        <v>6.2663599999999997</v>
      </c>
    </row>
    <row r="261" spans="1:34" ht="21.95" customHeight="1">
      <c r="A261" s="175" t="s">
        <v>615</v>
      </c>
      <c r="B261" s="212">
        <f>SUM(B262:B263)</f>
        <v>316.48430000000002</v>
      </c>
    </row>
    <row r="262" spans="1:34" ht="21.95" customHeight="1">
      <c r="A262" s="175" t="s">
        <v>616</v>
      </c>
      <c r="B262" s="212">
        <f>3164843/10000</f>
        <v>316.48430000000002</v>
      </c>
    </row>
    <row r="263" spans="1:34" ht="21.95" hidden="1" customHeight="1">
      <c r="A263" s="175" t="s">
        <v>617</v>
      </c>
      <c r="B263" s="212"/>
      <c r="Y263" s="4" t="s">
        <v>1307</v>
      </c>
      <c r="Z263" s="4">
        <v>732550</v>
      </c>
    </row>
    <row r="264" spans="1:34" ht="21.95" hidden="1" customHeight="1">
      <c r="A264" s="175" t="s">
        <v>618</v>
      </c>
      <c r="B264" s="212"/>
      <c r="Y264" s="4" t="s">
        <v>596</v>
      </c>
      <c r="Z264" s="4">
        <v>174298.32</v>
      </c>
    </row>
    <row r="265" spans="1:34" ht="21.95" hidden="1" customHeight="1">
      <c r="A265" s="175" t="s">
        <v>619</v>
      </c>
      <c r="B265" s="212"/>
      <c r="AA265" s="4" t="s">
        <v>1307</v>
      </c>
      <c r="AB265" s="4">
        <v>732550</v>
      </c>
    </row>
    <row r="266" spans="1:34" ht="21.95" hidden="1" customHeight="1">
      <c r="A266" s="175" t="s">
        <v>620</v>
      </c>
      <c r="B266" s="212"/>
      <c r="AA266" s="4" t="s">
        <v>596</v>
      </c>
      <c r="AB266" s="4">
        <v>174298.32</v>
      </c>
    </row>
    <row r="267" spans="1:34" ht="21.95" customHeight="1">
      <c r="A267" s="175" t="s">
        <v>621</v>
      </c>
      <c r="B267" s="212">
        <f>SUM(B268:B269)</f>
        <v>27.228529999999999</v>
      </c>
    </row>
    <row r="268" spans="1:34" ht="21.95" customHeight="1">
      <c r="A268" s="175" t="s">
        <v>622</v>
      </c>
      <c r="B268" s="212">
        <f>272285.3/10000</f>
        <v>27.228529999999999</v>
      </c>
    </row>
    <row r="269" spans="1:34" ht="21.95" hidden="1" customHeight="1">
      <c r="A269" s="175" t="s">
        <v>623</v>
      </c>
      <c r="B269" s="212"/>
      <c r="AE269" s="4" t="s">
        <v>1307</v>
      </c>
      <c r="AF269" s="4">
        <v>732550</v>
      </c>
    </row>
    <row r="270" spans="1:34" ht="21.95" hidden="1" customHeight="1">
      <c r="A270" s="175" t="s">
        <v>624</v>
      </c>
      <c r="B270" s="212"/>
      <c r="AE270" s="4" t="s">
        <v>596</v>
      </c>
      <c r="AF270" s="4">
        <v>174298.32</v>
      </c>
    </row>
    <row r="271" spans="1:34" ht="21.95" hidden="1" customHeight="1">
      <c r="A271" s="175" t="s">
        <v>625</v>
      </c>
      <c r="B271" s="212"/>
      <c r="AG271" s="4" t="s">
        <v>1307</v>
      </c>
      <c r="AH271" s="4">
        <v>732550</v>
      </c>
    </row>
    <row r="272" spans="1:34" ht="21.95" hidden="1" customHeight="1">
      <c r="A272" s="175" t="s">
        <v>626</v>
      </c>
      <c r="B272" s="212"/>
      <c r="AG272" s="4" t="s">
        <v>596</v>
      </c>
      <c r="AH272" s="4">
        <v>174298.32</v>
      </c>
    </row>
    <row r="273" spans="1:50" ht="21.95" hidden="1" customHeight="1">
      <c r="A273" s="175" t="s">
        <v>627</v>
      </c>
      <c r="B273" s="212"/>
      <c r="AI273" s="4" t="s">
        <v>1307</v>
      </c>
      <c r="AJ273" s="4">
        <v>732550</v>
      </c>
    </row>
    <row r="274" spans="1:50" ht="21.95" hidden="1" customHeight="1">
      <c r="A274" s="175" t="s">
        <v>628</v>
      </c>
      <c r="B274" s="212"/>
      <c r="AI274" s="4" t="s">
        <v>596</v>
      </c>
      <c r="AJ274" s="4">
        <v>174298.32</v>
      </c>
    </row>
    <row r="275" spans="1:50" ht="21.95" hidden="1" customHeight="1">
      <c r="A275" s="175" t="s">
        <v>629</v>
      </c>
      <c r="B275" s="212"/>
      <c r="AK275" s="4" t="s">
        <v>1307</v>
      </c>
      <c r="AL275" s="4">
        <v>732550</v>
      </c>
    </row>
    <row r="276" spans="1:50" ht="21.95" hidden="1" customHeight="1">
      <c r="A276" s="175" t="s">
        <v>120</v>
      </c>
      <c r="B276" s="212"/>
      <c r="AK276" s="4" t="s">
        <v>596</v>
      </c>
      <c r="AL276" s="4">
        <v>174298.32</v>
      </c>
    </row>
    <row r="277" spans="1:50" ht="21.95" hidden="1" customHeight="1">
      <c r="A277" s="175" t="s">
        <v>630</v>
      </c>
      <c r="B277" s="212"/>
      <c r="AM277" s="4" t="s">
        <v>1307</v>
      </c>
      <c r="AN277" s="4">
        <v>732550</v>
      </c>
    </row>
    <row r="278" spans="1:50" ht="21.95" hidden="1" customHeight="1">
      <c r="A278" s="175" t="s">
        <v>444</v>
      </c>
      <c r="B278" s="212"/>
      <c r="AM278" s="4" t="s">
        <v>596</v>
      </c>
      <c r="AN278" s="4">
        <v>174298.32</v>
      </c>
    </row>
    <row r="279" spans="1:50" ht="21.95" hidden="1" customHeight="1">
      <c r="A279" s="175" t="s">
        <v>631</v>
      </c>
      <c r="B279" s="212"/>
      <c r="AO279" s="4" t="s">
        <v>1307</v>
      </c>
      <c r="AP279" s="4">
        <v>732550</v>
      </c>
    </row>
    <row r="280" spans="1:50" ht="21.95" customHeight="1">
      <c r="A280" s="175" t="s">
        <v>632</v>
      </c>
      <c r="B280" s="212">
        <f>SUM(B281)</f>
        <v>1.0848</v>
      </c>
    </row>
    <row r="281" spans="1:50" ht="21.95" customHeight="1">
      <c r="A281" s="175" t="s">
        <v>633</v>
      </c>
      <c r="B281" s="212">
        <f>10848/10000</f>
        <v>1.0848</v>
      </c>
    </row>
    <row r="282" spans="1:50" ht="21.95" customHeight="1">
      <c r="A282" s="177" t="s">
        <v>1222</v>
      </c>
      <c r="B282" s="252">
        <f>B283+B288+B292+B296+B304+B307+B311+B316+B318</f>
        <v>64.525228999999996</v>
      </c>
    </row>
    <row r="283" spans="1:50" ht="21.95" hidden="1" customHeight="1">
      <c r="A283" s="175" t="s">
        <v>1223</v>
      </c>
      <c r="B283" s="212"/>
      <c r="AS283" s="4" t="s">
        <v>1307</v>
      </c>
      <c r="AT283" s="4">
        <v>732550</v>
      </c>
    </row>
    <row r="284" spans="1:50" ht="21.95" hidden="1" customHeight="1">
      <c r="A284" s="175" t="s">
        <v>120</v>
      </c>
      <c r="B284" s="212"/>
      <c r="AS284" s="4" t="s">
        <v>596</v>
      </c>
      <c r="AT284" s="4">
        <v>174298.32</v>
      </c>
    </row>
    <row r="285" spans="1:50" ht="21.95" hidden="1" customHeight="1">
      <c r="A285" s="175" t="s">
        <v>440</v>
      </c>
      <c r="B285" s="212"/>
      <c r="AU285" s="4" t="s">
        <v>1307</v>
      </c>
      <c r="AV285" s="4">
        <v>732550</v>
      </c>
    </row>
    <row r="286" spans="1:50" ht="21.95" hidden="1" customHeight="1">
      <c r="A286" s="175" t="s">
        <v>480</v>
      </c>
      <c r="B286" s="212"/>
      <c r="AU286" s="4" t="s">
        <v>596</v>
      </c>
      <c r="AV286" s="4">
        <v>174298.32</v>
      </c>
    </row>
    <row r="287" spans="1:50" ht="21.95" hidden="1" customHeight="1">
      <c r="A287" s="175" t="s">
        <v>634</v>
      </c>
      <c r="B287" s="212"/>
      <c r="AW287" s="4" t="s">
        <v>1307</v>
      </c>
      <c r="AX287" s="4">
        <v>732550</v>
      </c>
    </row>
    <row r="288" spans="1:50" ht="21.95" hidden="1" customHeight="1">
      <c r="A288" s="175" t="s">
        <v>635</v>
      </c>
      <c r="B288" s="212"/>
      <c r="AW288" s="4" t="s">
        <v>596</v>
      </c>
      <c r="AX288" s="4">
        <v>174298.32</v>
      </c>
    </row>
    <row r="289" spans="1:66" ht="21.95" hidden="1" customHeight="1">
      <c r="A289" s="175" t="s">
        <v>636</v>
      </c>
      <c r="B289" s="212"/>
      <c r="AY289" s="4" t="s">
        <v>1307</v>
      </c>
      <c r="AZ289" s="4">
        <v>732550</v>
      </c>
    </row>
    <row r="290" spans="1:66" ht="21.95" hidden="1" customHeight="1">
      <c r="A290" s="175" t="s">
        <v>637</v>
      </c>
      <c r="B290" s="212"/>
      <c r="AY290" s="4" t="s">
        <v>596</v>
      </c>
      <c r="AZ290" s="4">
        <v>174298.32</v>
      </c>
    </row>
    <row r="291" spans="1:66" ht="21.95" hidden="1" customHeight="1">
      <c r="A291" s="175" t="s">
        <v>638</v>
      </c>
      <c r="B291" s="212"/>
      <c r="BA291" s="4" t="s">
        <v>1307</v>
      </c>
      <c r="BB291" s="4">
        <v>732550</v>
      </c>
    </row>
    <row r="292" spans="1:66" ht="21.95" hidden="1" customHeight="1">
      <c r="A292" s="175" t="s">
        <v>639</v>
      </c>
      <c r="B292" s="212"/>
      <c r="BA292" s="4" t="s">
        <v>596</v>
      </c>
      <c r="BB292" s="4">
        <v>174298.32</v>
      </c>
    </row>
    <row r="293" spans="1:66" ht="21.95" hidden="1" customHeight="1">
      <c r="A293" s="175" t="s">
        <v>640</v>
      </c>
      <c r="B293" s="212"/>
      <c r="BC293" s="4" t="s">
        <v>1307</v>
      </c>
      <c r="BD293" s="4">
        <v>732550</v>
      </c>
    </row>
    <row r="294" spans="1:66" ht="21.95" hidden="1" customHeight="1">
      <c r="A294" s="175" t="s">
        <v>641</v>
      </c>
      <c r="B294" s="212"/>
      <c r="BC294" s="4" t="s">
        <v>596</v>
      </c>
      <c r="BD294" s="4">
        <v>174298.32</v>
      </c>
    </row>
    <row r="295" spans="1:66" ht="21.95" hidden="1" customHeight="1">
      <c r="A295" s="175" t="s">
        <v>642</v>
      </c>
      <c r="B295" s="212"/>
      <c r="BE295" s="4" t="s">
        <v>1307</v>
      </c>
      <c r="BF295" s="4">
        <v>732550</v>
      </c>
    </row>
    <row r="296" spans="1:66" ht="21.95" hidden="1" customHeight="1">
      <c r="A296" s="175" t="s">
        <v>643</v>
      </c>
      <c r="B296" s="212"/>
      <c r="BE296" s="4" t="s">
        <v>596</v>
      </c>
      <c r="BF296" s="4">
        <v>174298.32</v>
      </c>
    </row>
    <row r="297" spans="1:66" ht="21.95" hidden="1" customHeight="1">
      <c r="A297" s="175" t="s">
        <v>644</v>
      </c>
      <c r="B297" s="212"/>
      <c r="BG297" s="4" t="s">
        <v>1307</v>
      </c>
      <c r="BH297" s="4">
        <v>732550</v>
      </c>
    </row>
    <row r="298" spans="1:66" ht="21.95" hidden="1" customHeight="1">
      <c r="A298" s="175" t="s">
        <v>645</v>
      </c>
      <c r="B298" s="212"/>
      <c r="BG298" s="4" t="s">
        <v>596</v>
      </c>
      <c r="BH298" s="4">
        <v>174298.32</v>
      </c>
    </row>
    <row r="299" spans="1:66" ht="21.95" hidden="1" customHeight="1">
      <c r="A299" s="175" t="s">
        <v>646</v>
      </c>
      <c r="B299" s="212"/>
      <c r="BI299" s="4" t="s">
        <v>1307</v>
      </c>
      <c r="BJ299" s="4">
        <v>732550</v>
      </c>
    </row>
    <row r="300" spans="1:66" ht="21.95" hidden="1" customHeight="1">
      <c r="A300" s="175" t="s">
        <v>647</v>
      </c>
      <c r="B300" s="212"/>
      <c r="BI300" s="4" t="s">
        <v>596</v>
      </c>
      <c r="BJ300" s="4">
        <v>174298.32</v>
      </c>
    </row>
    <row r="301" spans="1:66" ht="21.95" hidden="1" customHeight="1">
      <c r="A301" s="175" t="s">
        <v>648</v>
      </c>
      <c r="B301" s="212"/>
      <c r="BK301" s="4" t="s">
        <v>1307</v>
      </c>
      <c r="BL301" s="4">
        <v>732550</v>
      </c>
    </row>
    <row r="302" spans="1:66" ht="21.95" hidden="1" customHeight="1">
      <c r="A302" s="175" t="s">
        <v>649</v>
      </c>
      <c r="B302" s="212"/>
      <c r="BK302" s="4" t="s">
        <v>596</v>
      </c>
      <c r="BL302" s="4">
        <v>174298.32</v>
      </c>
    </row>
    <row r="303" spans="1:66" ht="21.95" hidden="1" customHeight="1">
      <c r="A303" s="175" t="s">
        <v>650</v>
      </c>
      <c r="B303" s="212"/>
      <c r="BM303" s="4" t="s">
        <v>1307</v>
      </c>
      <c r="BN303" s="4">
        <v>732550</v>
      </c>
    </row>
    <row r="304" spans="1:66" ht="21.95" hidden="1" customHeight="1">
      <c r="A304" s="175" t="s">
        <v>651</v>
      </c>
      <c r="B304" s="212"/>
      <c r="BM304" s="4" t="s">
        <v>596</v>
      </c>
      <c r="BN304" s="4">
        <v>174298.32</v>
      </c>
    </row>
    <row r="305" spans="1:82" ht="21.95" hidden="1" customHeight="1">
      <c r="A305" s="175" t="s">
        <v>652</v>
      </c>
      <c r="B305" s="212"/>
      <c r="BO305" s="4" t="s">
        <v>1307</v>
      </c>
      <c r="BP305" s="4">
        <v>732550</v>
      </c>
    </row>
    <row r="306" spans="1:82" ht="21.95" hidden="1" customHeight="1">
      <c r="A306" s="175" t="s">
        <v>653</v>
      </c>
      <c r="B306" s="212"/>
      <c r="BO306" s="4" t="s">
        <v>596</v>
      </c>
      <c r="BP306" s="4">
        <v>174298.32</v>
      </c>
    </row>
    <row r="307" spans="1:82" ht="21.95" customHeight="1">
      <c r="A307" s="175" t="s">
        <v>654</v>
      </c>
      <c r="B307" s="212">
        <f>SUM(B308:B310)</f>
        <v>19.377333</v>
      </c>
    </row>
    <row r="308" spans="1:82" ht="21.95" hidden="1" customHeight="1">
      <c r="A308" s="175" t="s">
        <v>655</v>
      </c>
      <c r="B308" s="212"/>
      <c r="BQ308" s="4" t="s">
        <v>596</v>
      </c>
      <c r="BR308" s="4">
        <v>174298.32</v>
      </c>
    </row>
    <row r="309" spans="1:82" ht="21.95" hidden="1" customHeight="1">
      <c r="A309" s="175" t="s">
        <v>656</v>
      </c>
      <c r="B309" s="212"/>
      <c r="BS309" s="4" t="s">
        <v>1307</v>
      </c>
      <c r="BT309" s="4">
        <v>732550</v>
      </c>
    </row>
    <row r="310" spans="1:82" ht="21.95" customHeight="1">
      <c r="A310" s="175" t="s">
        <v>657</v>
      </c>
      <c r="B310" s="212">
        <f>193773.33/10000</f>
        <v>19.377333</v>
      </c>
    </row>
    <row r="311" spans="1:82" ht="21.95" customHeight="1">
      <c r="A311" s="175" t="s">
        <v>658</v>
      </c>
      <c r="B311" s="212">
        <f>SUM(B312:B315)</f>
        <v>45.147896000000003</v>
      </c>
    </row>
    <row r="312" spans="1:82" ht="21.95" customHeight="1">
      <c r="A312" s="175" t="s">
        <v>659</v>
      </c>
      <c r="B312" s="212">
        <f>252383.97/10000</f>
        <v>25.238396999999999</v>
      </c>
    </row>
    <row r="313" spans="1:82" ht="21.95" customHeight="1">
      <c r="A313" s="175" t="s">
        <v>660</v>
      </c>
      <c r="B313" s="212">
        <f>86294.99/10000</f>
        <v>8.6294990000000009</v>
      </c>
    </row>
    <row r="314" spans="1:82" ht="21.95" customHeight="1">
      <c r="A314" s="175" t="s">
        <v>661</v>
      </c>
      <c r="B314" s="212">
        <f>80400/10000</f>
        <v>8.0399999999999991</v>
      </c>
    </row>
    <row r="315" spans="1:82" ht="21.95" customHeight="1">
      <c r="A315" s="175" t="s">
        <v>662</v>
      </c>
      <c r="B315" s="212">
        <f>32400/10000</f>
        <v>3.24</v>
      </c>
    </row>
    <row r="316" spans="1:82" ht="21.95" hidden="1" customHeight="1">
      <c r="A316" s="175" t="s">
        <v>663</v>
      </c>
      <c r="B316" s="212"/>
      <c r="BY316" s="4" t="s">
        <v>596</v>
      </c>
      <c r="BZ316" s="4">
        <v>174298.32</v>
      </c>
    </row>
    <row r="317" spans="1:82" ht="21.95" hidden="1" customHeight="1">
      <c r="A317" s="175" t="s">
        <v>664</v>
      </c>
      <c r="B317" s="212"/>
      <c r="CA317" s="4" t="s">
        <v>1307</v>
      </c>
      <c r="CB317" s="4">
        <v>732550</v>
      </c>
    </row>
    <row r="318" spans="1:82" ht="21.95" hidden="1" customHeight="1">
      <c r="A318" s="175" t="s">
        <v>665</v>
      </c>
      <c r="B318" s="212"/>
      <c r="CA318" s="4" t="s">
        <v>596</v>
      </c>
      <c r="CB318" s="4">
        <v>174298.32</v>
      </c>
    </row>
    <row r="319" spans="1:82" ht="21.95" hidden="1" customHeight="1">
      <c r="A319" s="175" t="s">
        <v>666</v>
      </c>
      <c r="B319" s="212"/>
      <c r="CC319" s="4" t="s">
        <v>1307</v>
      </c>
      <c r="CD319" s="4">
        <v>732550</v>
      </c>
    </row>
    <row r="320" spans="1:82" ht="21.95" hidden="1" customHeight="1">
      <c r="A320" s="175" t="s">
        <v>667</v>
      </c>
      <c r="B320" s="212"/>
      <c r="CC320" s="4" t="s">
        <v>596</v>
      </c>
      <c r="CD320" s="4">
        <v>174298.32</v>
      </c>
    </row>
    <row r="321" spans="1:98" ht="21.95" hidden="1" customHeight="1">
      <c r="A321" s="175" t="s">
        <v>668</v>
      </c>
      <c r="B321" s="212"/>
      <c r="CE321" s="4" t="s">
        <v>1307</v>
      </c>
      <c r="CF321" s="4">
        <v>732550</v>
      </c>
    </row>
    <row r="322" spans="1:98" ht="21.95" hidden="1" customHeight="1">
      <c r="A322" s="175" t="s">
        <v>669</v>
      </c>
      <c r="B322" s="212"/>
      <c r="CE322" s="4" t="s">
        <v>596</v>
      </c>
      <c r="CF322" s="4">
        <v>174298.32</v>
      </c>
    </row>
    <row r="323" spans="1:98" ht="21.95" hidden="1" customHeight="1">
      <c r="A323" s="175" t="s">
        <v>670</v>
      </c>
      <c r="B323" s="212"/>
      <c r="CG323" s="4" t="s">
        <v>1307</v>
      </c>
      <c r="CH323" s="4">
        <v>732550</v>
      </c>
    </row>
    <row r="324" spans="1:98" ht="21.95" hidden="1" customHeight="1">
      <c r="A324" s="175" t="s">
        <v>120</v>
      </c>
      <c r="B324" s="212"/>
      <c r="CG324" s="4" t="s">
        <v>596</v>
      </c>
      <c r="CH324" s="4">
        <v>174298.32</v>
      </c>
    </row>
    <row r="325" spans="1:98" ht="21.95" hidden="1" customHeight="1">
      <c r="A325" s="175" t="s">
        <v>440</v>
      </c>
      <c r="B325" s="212"/>
      <c r="CI325" s="4" t="s">
        <v>1307</v>
      </c>
      <c r="CJ325" s="4">
        <v>732550</v>
      </c>
    </row>
    <row r="326" spans="1:98" ht="21.95" hidden="1" customHeight="1">
      <c r="A326" s="175" t="s">
        <v>671</v>
      </c>
      <c r="B326" s="212"/>
      <c r="CI326" s="4" t="s">
        <v>596</v>
      </c>
      <c r="CJ326" s="4">
        <v>174298.32</v>
      </c>
    </row>
    <row r="327" spans="1:98" ht="21.95" hidden="1" customHeight="1">
      <c r="A327" s="175" t="s">
        <v>672</v>
      </c>
      <c r="B327" s="212"/>
      <c r="CK327" s="4" t="s">
        <v>1307</v>
      </c>
      <c r="CL327" s="4">
        <v>732550</v>
      </c>
    </row>
    <row r="328" spans="1:98" ht="21.95" hidden="1" customHeight="1">
      <c r="A328" s="175" t="s">
        <v>444</v>
      </c>
      <c r="B328" s="212"/>
      <c r="CK328" s="4" t="s">
        <v>596</v>
      </c>
      <c r="CL328" s="4">
        <v>174298.32</v>
      </c>
    </row>
    <row r="329" spans="1:98" ht="21.95" hidden="1" customHeight="1">
      <c r="A329" s="175" t="s">
        <v>673</v>
      </c>
      <c r="B329" s="212"/>
      <c r="CM329" s="4" t="s">
        <v>1307</v>
      </c>
      <c r="CN329" s="4">
        <v>732550</v>
      </c>
    </row>
    <row r="330" spans="1:98" ht="21.95" hidden="1" customHeight="1">
      <c r="A330" s="175" t="s">
        <v>674</v>
      </c>
      <c r="B330" s="212"/>
      <c r="CM330" s="4" t="s">
        <v>596</v>
      </c>
      <c r="CN330" s="4">
        <v>174298.32</v>
      </c>
    </row>
    <row r="331" spans="1:98" ht="21.95" hidden="1" customHeight="1">
      <c r="A331" s="175" t="s">
        <v>675</v>
      </c>
      <c r="B331" s="212"/>
      <c r="CO331" s="4" t="s">
        <v>1307</v>
      </c>
      <c r="CP331" s="4">
        <v>732550</v>
      </c>
    </row>
    <row r="332" spans="1:98" ht="21.95" hidden="1" customHeight="1">
      <c r="A332" s="175" t="s">
        <v>676</v>
      </c>
      <c r="B332" s="212"/>
      <c r="CO332" s="4" t="s">
        <v>596</v>
      </c>
      <c r="CP332" s="4">
        <v>174298.32</v>
      </c>
    </row>
    <row r="333" spans="1:98" ht="21.95" customHeight="1">
      <c r="A333" s="177" t="s">
        <v>866</v>
      </c>
      <c r="B333" s="252">
        <f>B360</f>
        <v>93.918134999999992</v>
      </c>
    </row>
    <row r="334" spans="1:98" ht="21.95" hidden="1" customHeight="1">
      <c r="A334" s="175" t="s">
        <v>677</v>
      </c>
      <c r="B334" s="212"/>
      <c r="CQ334" s="4" t="s">
        <v>596</v>
      </c>
      <c r="CR334" s="4">
        <v>174298.32</v>
      </c>
    </row>
    <row r="335" spans="1:98" ht="21.95" hidden="1" customHeight="1">
      <c r="A335" s="175" t="s">
        <v>120</v>
      </c>
      <c r="B335" s="212"/>
      <c r="CS335" s="4" t="s">
        <v>1307</v>
      </c>
      <c r="CT335" s="4">
        <v>732550</v>
      </c>
    </row>
    <row r="336" spans="1:98" ht="21.95" hidden="1" customHeight="1">
      <c r="A336" s="175" t="s">
        <v>440</v>
      </c>
      <c r="B336" s="212"/>
      <c r="CS336" s="4" t="s">
        <v>596</v>
      </c>
      <c r="CT336" s="4">
        <v>174298.32</v>
      </c>
    </row>
    <row r="337" spans="1:114" ht="21.95" hidden="1" customHeight="1">
      <c r="A337" s="175" t="s">
        <v>678</v>
      </c>
      <c r="B337" s="212"/>
      <c r="CU337" s="4" t="s">
        <v>1307</v>
      </c>
      <c r="CV337" s="4">
        <v>732550</v>
      </c>
    </row>
    <row r="338" spans="1:114" ht="21.95" hidden="1" customHeight="1">
      <c r="A338" s="175" t="s">
        <v>679</v>
      </c>
      <c r="B338" s="212"/>
      <c r="CU338" s="4" t="s">
        <v>596</v>
      </c>
      <c r="CV338" s="4">
        <v>174298.32</v>
      </c>
    </row>
    <row r="339" spans="1:114" ht="21.95" hidden="1" customHeight="1">
      <c r="A339" s="175" t="s">
        <v>680</v>
      </c>
      <c r="B339" s="212"/>
      <c r="CW339" s="4" t="s">
        <v>1307</v>
      </c>
      <c r="CX339" s="4">
        <v>732550</v>
      </c>
    </row>
    <row r="340" spans="1:114" ht="21.95" hidden="1" customHeight="1">
      <c r="A340" s="175" t="s">
        <v>681</v>
      </c>
      <c r="B340" s="212"/>
      <c r="CW340" s="4" t="s">
        <v>596</v>
      </c>
      <c r="CX340" s="4">
        <v>174298.32</v>
      </c>
    </row>
    <row r="341" spans="1:114" ht="21.95" hidden="1" customHeight="1">
      <c r="A341" s="175" t="s">
        <v>682</v>
      </c>
      <c r="B341" s="212"/>
      <c r="CY341" s="4" t="s">
        <v>1307</v>
      </c>
      <c r="CZ341" s="4">
        <v>732550</v>
      </c>
    </row>
    <row r="342" spans="1:114" ht="21.95" hidden="1" customHeight="1">
      <c r="A342" s="175" t="s">
        <v>683</v>
      </c>
      <c r="B342" s="212"/>
      <c r="CY342" s="4" t="s">
        <v>596</v>
      </c>
      <c r="CZ342" s="4">
        <v>174298.32</v>
      </c>
    </row>
    <row r="343" spans="1:114" ht="21.95" hidden="1" customHeight="1">
      <c r="A343" s="175" t="s">
        <v>684</v>
      </c>
      <c r="B343" s="212"/>
      <c r="DA343" s="4" t="s">
        <v>1307</v>
      </c>
      <c r="DB343" s="4">
        <v>732550</v>
      </c>
    </row>
    <row r="344" spans="1:114" ht="21.95" hidden="1" customHeight="1">
      <c r="A344" s="175" t="s">
        <v>685</v>
      </c>
      <c r="B344" s="212"/>
      <c r="DA344" s="4" t="s">
        <v>596</v>
      </c>
      <c r="DB344" s="4">
        <v>174298.32</v>
      </c>
    </row>
    <row r="345" spans="1:114" ht="21.95" hidden="1" customHeight="1">
      <c r="A345" s="175" t="s">
        <v>686</v>
      </c>
      <c r="B345" s="212"/>
      <c r="DC345" s="4" t="s">
        <v>1307</v>
      </c>
      <c r="DD345" s="4">
        <v>732550</v>
      </c>
    </row>
    <row r="346" spans="1:114" ht="21.95" hidden="1" customHeight="1">
      <c r="A346" s="175" t="s">
        <v>687</v>
      </c>
      <c r="B346" s="212"/>
      <c r="DC346" s="4" t="s">
        <v>596</v>
      </c>
      <c r="DD346" s="4">
        <v>174298.32</v>
      </c>
    </row>
    <row r="347" spans="1:114" ht="21.95" hidden="1" customHeight="1">
      <c r="A347" s="175" t="s">
        <v>688</v>
      </c>
      <c r="B347" s="212"/>
      <c r="DE347" s="4" t="s">
        <v>1307</v>
      </c>
      <c r="DF347" s="4">
        <v>732550</v>
      </c>
    </row>
    <row r="348" spans="1:114" ht="21.95" hidden="1" customHeight="1">
      <c r="A348" s="175" t="s">
        <v>689</v>
      </c>
      <c r="B348" s="212"/>
      <c r="DE348" s="4" t="s">
        <v>596</v>
      </c>
      <c r="DF348" s="4">
        <v>174298.32</v>
      </c>
    </row>
    <row r="349" spans="1:114" ht="21.95" hidden="1" customHeight="1">
      <c r="A349" s="175" t="s">
        <v>690</v>
      </c>
      <c r="B349" s="212"/>
      <c r="DG349" s="4" t="s">
        <v>1307</v>
      </c>
      <c r="DH349" s="4">
        <v>732550</v>
      </c>
    </row>
    <row r="350" spans="1:114" ht="21.95" hidden="1" customHeight="1">
      <c r="A350" s="175" t="s">
        <v>691</v>
      </c>
      <c r="B350" s="212"/>
      <c r="DG350" s="4" t="s">
        <v>596</v>
      </c>
      <c r="DH350" s="4">
        <v>174298.32</v>
      </c>
    </row>
    <row r="351" spans="1:114" ht="21.95" hidden="1" customHeight="1">
      <c r="A351" s="175" t="s">
        <v>692</v>
      </c>
      <c r="B351" s="212"/>
      <c r="DI351" s="4" t="s">
        <v>1307</v>
      </c>
      <c r="DJ351" s="4">
        <v>732550</v>
      </c>
    </row>
    <row r="352" spans="1:114" ht="21.95" hidden="1" customHeight="1">
      <c r="A352" s="175" t="s">
        <v>693</v>
      </c>
      <c r="B352" s="212"/>
      <c r="DI352" s="4" t="s">
        <v>596</v>
      </c>
      <c r="DJ352" s="4">
        <v>174298.32</v>
      </c>
    </row>
    <row r="353" spans="1:130" ht="21.95" hidden="1" customHeight="1">
      <c r="A353" s="175" t="s">
        <v>694</v>
      </c>
      <c r="B353" s="212"/>
      <c r="DK353" s="4" t="s">
        <v>1307</v>
      </c>
      <c r="DL353" s="4">
        <v>732550</v>
      </c>
    </row>
    <row r="354" spans="1:130" ht="21.95" hidden="1" customHeight="1">
      <c r="A354" s="175" t="s">
        <v>695</v>
      </c>
      <c r="B354" s="212"/>
      <c r="DK354" s="4" t="s">
        <v>596</v>
      </c>
      <c r="DL354" s="4">
        <v>174298.32</v>
      </c>
    </row>
    <row r="355" spans="1:130" ht="21.95" hidden="1" customHeight="1">
      <c r="A355" s="175" t="s">
        <v>696</v>
      </c>
      <c r="B355" s="212"/>
      <c r="DM355" s="4" t="s">
        <v>1307</v>
      </c>
      <c r="DN355" s="4">
        <v>732550</v>
      </c>
    </row>
    <row r="356" spans="1:130" ht="21.95" hidden="1" customHeight="1">
      <c r="A356" s="175" t="s">
        <v>697</v>
      </c>
      <c r="B356" s="212"/>
      <c r="DM356" s="4" t="s">
        <v>596</v>
      </c>
      <c r="DN356" s="4">
        <v>174298.32</v>
      </c>
    </row>
    <row r="357" spans="1:130" ht="21.95" hidden="1" customHeight="1">
      <c r="A357" s="175" t="s">
        <v>698</v>
      </c>
      <c r="B357" s="212"/>
      <c r="DO357" s="4" t="s">
        <v>1307</v>
      </c>
      <c r="DP357" s="4">
        <v>732550</v>
      </c>
    </row>
    <row r="358" spans="1:130" ht="21.95" hidden="1" customHeight="1">
      <c r="A358" s="175" t="s">
        <v>699</v>
      </c>
      <c r="B358" s="212"/>
      <c r="DO358" s="4" t="s">
        <v>596</v>
      </c>
      <c r="DP358" s="4">
        <v>174298.32</v>
      </c>
    </row>
    <row r="359" spans="1:130" ht="21.95" hidden="1" customHeight="1">
      <c r="A359" s="175" t="s">
        <v>700</v>
      </c>
      <c r="B359" s="212"/>
      <c r="DQ359" s="4" t="s">
        <v>1307</v>
      </c>
      <c r="DR359" s="4">
        <v>732550</v>
      </c>
    </row>
    <row r="360" spans="1:130" ht="21.95" customHeight="1">
      <c r="A360" s="175" t="s">
        <v>701</v>
      </c>
      <c r="B360" s="212">
        <f>B361</f>
        <v>93.918134999999992</v>
      </c>
    </row>
    <row r="361" spans="1:130" ht="21.95" customHeight="1">
      <c r="A361" s="175" t="s">
        <v>702</v>
      </c>
      <c r="B361" s="212">
        <f>939181.35/10000</f>
        <v>93.918134999999992</v>
      </c>
    </row>
    <row r="362" spans="1:130" ht="21.95" customHeight="1">
      <c r="A362" s="177" t="s">
        <v>868</v>
      </c>
      <c r="B362" s="252">
        <f>B363+B370+B372+B374+B376+B378</f>
        <v>665.60156000000006</v>
      </c>
    </row>
    <row r="363" spans="1:130" ht="21.95" customHeight="1">
      <c r="A363" s="175" t="s">
        <v>703</v>
      </c>
      <c r="B363" s="212">
        <f>SUM(B364:B369)</f>
        <v>439.209292</v>
      </c>
    </row>
    <row r="364" spans="1:130" ht="21.95" hidden="1" customHeight="1">
      <c r="A364" s="175" t="s">
        <v>120</v>
      </c>
      <c r="B364" s="212"/>
      <c r="DU364" s="4" t="s">
        <v>596</v>
      </c>
      <c r="DV364" s="4">
        <v>174298.32</v>
      </c>
    </row>
    <row r="365" spans="1:130" ht="21.95" hidden="1" customHeight="1">
      <c r="A365" s="175" t="s">
        <v>440</v>
      </c>
      <c r="B365" s="212"/>
      <c r="DW365" s="4" t="s">
        <v>1307</v>
      </c>
      <c r="DX365" s="4">
        <v>732550</v>
      </c>
    </row>
    <row r="366" spans="1:130" ht="21.95" hidden="1" customHeight="1">
      <c r="A366" s="175" t="s">
        <v>480</v>
      </c>
      <c r="B366" s="212"/>
      <c r="DW366" s="4" t="s">
        <v>596</v>
      </c>
      <c r="DX366" s="4">
        <v>174298.32</v>
      </c>
    </row>
    <row r="367" spans="1:130" ht="21.95" customHeight="1">
      <c r="A367" s="175" t="s">
        <v>704</v>
      </c>
      <c r="B367" s="212">
        <f>4392092.92/10000</f>
        <v>439.209292</v>
      </c>
    </row>
    <row r="368" spans="1:130" ht="21.95" hidden="1" customHeight="1">
      <c r="A368" s="175" t="s">
        <v>705</v>
      </c>
      <c r="B368" s="212"/>
      <c r="DY368" s="4" t="s">
        <v>596</v>
      </c>
      <c r="DZ368" s="4">
        <v>174298.32</v>
      </c>
    </row>
    <row r="369" spans="1:146" ht="21.95" hidden="1" customHeight="1">
      <c r="A369" s="175" t="s">
        <v>706</v>
      </c>
      <c r="B369" s="212"/>
      <c r="EA369" s="4" t="s">
        <v>1307</v>
      </c>
      <c r="EB369" s="4">
        <v>732550</v>
      </c>
    </row>
    <row r="370" spans="1:146" ht="21.95" customHeight="1">
      <c r="A370" s="175" t="s">
        <v>707</v>
      </c>
      <c r="B370" s="212">
        <f>B371</f>
        <v>0</v>
      </c>
    </row>
    <row r="371" spans="1:146" ht="21.95" hidden="1" customHeight="1">
      <c r="A371" s="175" t="s">
        <v>708</v>
      </c>
      <c r="B371" s="212"/>
      <c r="EC371" s="4" t="s">
        <v>1307</v>
      </c>
      <c r="ED371" s="4">
        <v>732550</v>
      </c>
    </row>
    <row r="372" spans="1:146" ht="21.95" customHeight="1">
      <c r="A372" s="175" t="s">
        <v>709</v>
      </c>
      <c r="B372" s="212">
        <f>B373</f>
        <v>0</v>
      </c>
    </row>
    <row r="373" spans="1:146" ht="21.95" hidden="1" customHeight="1">
      <c r="A373" s="175" t="s">
        <v>710</v>
      </c>
      <c r="B373" s="212"/>
      <c r="EE373" s="4" t="s">
        <v>1307</v>
      </c>
      <c r="EF373" s="4">
        <v>732550</v>
      </c>
    </row>
    <row r="374" spans="1:146" ht="21.95" customHeight="1">
      <c r="A374" s="175" t="s">
        <v>711</v>
      </c>
      <c r="B374" s="212">
        <f>B375</f>
        <v>213.48016800000002</v>
      </c>
    </row>
    <row r="375" spans="1:146" ht="21.95" customHeight="1">
      <c r="A375" s="175" t="s">
        <v>712</v>
      </c>
      <c r="B375" s="212">
        <f>2134801.68/10000</f>
        <v>213.48016800000002</v>
      </c>
    </row>
    <row r="376" spans="1:146" ht="21.95" customHeight="1">
      <c r="A376" s="175" t="s">
        <v>713</v>
      </c>
      <c r="B376" s="212">
        <f>B377</f>
        <v>0</v>
      </c>
    </row>
    <row r="377" spans="1:146" ht="21.95" hidden="1" customHeight="1">
      <c r="A377" s="175" t="s">
        <v>714</v>
      </c>
      <c r="B377" s="212"/>
      <c r="EI377" s="4" t="s">
        <v>1307</v>
      </c>
      <c r="EJ377" s="4">
        <v>732550</v>
      </c>
    </row>
    <row r="378" spans="1:146" ht="21.95" customHeight="1">
      <c r="A378" s="175" t="s">
        <v>715</v>
      </c>
      <c r="B378" s="212">
        <f>B379</f>
        <v>12.912100000000001</v>
      </c>
    </row>
    <row r="379" spans="1:146" ht="21.95" customHeight="1">
      <c r="A379" s="175" t="s">
        <v>716</v>
      </c>
      <c r="B379" s="212">
        <f>129121/10000</f>
        <v>12.912100000000001</v>
      </c>
    </row>
    <row r="380" spans="1:146" ht="21.95" hidden="1" customHeight="1">
      <c r="A380" s="177" t="s">
        <v>870</v>
      </c>
      <c r="B380" s="252"/>
      <c r="EK380" s="4" t="s">
        <v>596</v>
      </c>
      <c r="EL380" s="4">
        <v>174298.32</v>
      </c>
    </row>
    <row r="381" spans="1:146" ht="21.95" hidden="1" customHeight="1">
      <c r="A381" s="175" t="s">
        <v>717</v>
      </c>
      <c r="B381" s="212"/>
      <c r="EM381" s="4" t="s">
        <v>1307</v>
      </c>
      <c r="EN381" s="4">
        <v>732550</v>
      </c>
    </row>
    <row r="382" spans="1:146" ht="21.95" hidden="1" customHeight="1">
      <c r="A382" s="175" t="s">
        <v>120</v>
      </c>
      <c r="B382" s="212"/>
      <c r="EM382" s="4" t="s">
        <v>596</v>
      </c>
      <c r="EN382" s="4">
        <v>174298.32</v>
      </c>
    </row>
    <row r="383" spans="1:146" ht="21.95" hidden="1" customHeight="1">
      <c r="A383" s="175" t="s">
        <v>440</v>
      </c>
      <c r="B383" s="212"/>
      <c r="EO383" s="4" t="s">
        <v>1307</v>
      </c>
      <c r="EP383" s="4">
        <v>732550</v>
      </c>
    </row>
    <row r="384" spans="1:146" ht="21.95" hidden="1" customHeight="1">
      <c r="A384" s="175" t="s">
        <v>444</v>
      </c>
      <c r="B384" s="212"/>
      <c r="EO384" s="4" t="s">
        <v>596</v>
      </c>
      <c r="EP384" s="4">
        <v>174298.32</v>
      </c>
    </row>
    <row r="385" spans="1:162" ht="21.95" hidden="1" customHeight="1">
      <c r="A385" s="175" t="s">
        <v>718</v>
      </c>
      <c r="B385" s="212"/>
      <c r="EQ385" s="4" t="s">
        <v>1307</v>
      </c>
      <c r="ER385" s="4">
        <v>732550</v>
      </c>
    </row>
    <row r="386" spans="1:162" ht="21.95" hidden="1" customHeight="1">
      <c r="A386" s="175" t="s">
        <v>719</v>
      </c>
      <c r="B386" s="212"/>
      <c r="EQ386" s="4" t="s">
        <v>596</v>
      </c>
      <c r="ER386" s="4">
        <v>174298.32</v>
      </c>
    </row>
    <row r="387" spans="1:162" ht="21.95" hidden="1" customHeight="1">
      <c r="A387" s="175" t="s">
        <v>720</v>
      </c>
      <c r="B387" s="212"/>
      <c r="ES387" s="4" t="s">
        <v>1307</v>
      </c>
      <c r="ET387" s="4">
        <v>732550</v>
      </c>
    </row>
    <row r="388" spans="1:162" ht="21.95" hidden="1" customHeight="1">
      <c r="A388" s="175" t="s">
        <v>721</v>
      </c>
      <c r="B388" s="212"/>
      <c r="ES388" s="4" t="s">
        <v>596</v>
      </c>
      <c r="ET388" s="4">
        <v>174298.32</v>
      </c>
    </row>
    <row r="389" spans="1:162" ht="21.95" hidden="1" customHeight="1">
      <c r="A389" s="175" t="s">
        <v>722</v>
      </c>
      <c r="B389" s="212"/>
      <c r="EU389" s="4" t="s">
        <v>1307</v>
      </c>
      <c r="EV389" s="4">
        <v>732550</v>
      </c>
    </row>
    <row r="390" spans="1:162" ht="21.95" hidden="1" customHeight="1">
      <c r="A390" s="175" t="s">
        <v>723</v>
      </c>
      <c r="B390" s="212"/>
      <c r="EU390" s="4" t="s">
        <v>596</v>
      </c>
      <c r="EV390" s="4">
        <v>174298.32</v>
      </c>
    </row>
    <row r="391" spans="1:162" ht="21.95" hidden="1" customHeight="1">
      <c r="A391" s="175" t="s">
        <v>724</v>
      </c>
      <c r="B391" s="212"/>
      <c r="EW391" s="4" t="s">
        <v>1307</v>
      </c>
      <c r="EX391" s="4">
        <v>732550</v>
      </c>
    </row>
    <row r="392" spans="1:162" ht="21.95" hidden="1" customHeight="1">
      <c r="A392" s="175" t="s">
        <v>725</v>
      </c>
      <c r="B392" s="212"/>
      <c r="EW392" s="4" t="s">
        <v>596</v>
      </c>
      <c r="EX392" s="4">
        <v>174298.32</v>
      </c>
    </row>
    <row r="393" spans="1:162" ht="21.95" hidden="1" customHeight="1">
      <c r="A393" s="175" t="s">
        <v>726</v>
      </c>
      <c r="B393" s="212"/>
      <c r="EY393" s="4" t="s">
        <v>1307</v>
      </c>
      <c r="EZ393" s="4">
        <v>732550</v>
      </c>
    </row>
    <row r="394" spans="1:162" ht="21.95" hidden="1" customHeight="1">
      <c r="A394" s="175" t="s">
        <v>727</v>
      </c>
      <c r="B394" s="212"/>
      <c r="EY394" s="4" t="s">
        <v>596</v>
      </c>
      <c r="EZ394" s="4">
        <v>174298.32</v>
      </c>
    </row>
    <row r="395" spans="1:162" ht="21.95" hidden="1" customHeight="1">
      <c r="A395" s="175" t="s">
        <v>728</v>
      </c>
      <c r="B395" s="212"/>
      <c r="FA395" s="4" t="s">
        <v>1307</v>
      </c>
      <c r="FB395" s="4">
        <v>732550</v>
      </c>
    </row>
    <row r="396" spans="1:162" ht="21.95" hidden="1" customHeight="1">
      <c r="A396" s="175" t="s">
        <v>729</v>
      </c>
      <c r="B396" s="212"/>
      <c r="FA396" s="4" t="s">
        <v>596</v>
      </c>
      <c r="FB396" s="4">
        <v>174298.32</v>
      </c>
    </row>
    <row r="397" spans="1:162" ht="21.95" hidden="1" customHeight="1">
      <c r="A397" s="175" t="s">
        <v>730</v>
      </c>
      <c r="B397" s="212"/>
      <c r="FC397" s="4" t="s">
        <v>1307</v>
      </c>
      <c r="FD397" s="4">
        <v>732550</v>
      </c>
    </row>
    <row r="398" spans="1:162" ht="21.95" hidden="1" customHeight="1">
      <c r="A398" s="175" t="s">
        <v>731</v>
      </c>
      <c r="B398" s="212"/>
      <c r="FC398" s="4" t="s">
        <v>596</v>
      </c>
      <c r="FD398" s="4">
        <v>174298.32</v>
      </c>
    </row>
    <row r="399" spans="1:162" ht="21.95" hidden="1" customHeight="1">
      <c r="A399" s="175" t="s">
        <v>732</v>
      </c>
      <c r="B399" s="212"/>
      <c r="FE399" s="4" t="s">
        <v>1307</v>
      </c>
      <c r="FF399" s="4">
        <v>732550</v>
      </c>
    </row>
    <row r="400" spans="1:162" ht="21.95" hidden="1" customHeight="1">
      <c r="A400" s="175" t="s">
        <v>733</v>
      </c>
      <c r="B400" s="212"/>
      <c r="FE400" s="4" t="s">
        <v>596</v>
      </c>
      <c r="FF400" s="4">
        <v>174298.32</v>
      </c>
    </row>
    <row r="401" spans="1:178" ht="21.95" hidden="1" customHeight="1">
      <c r="A401" s="175" t="s">
        <v>120</v>
      </c>
      <c r="B401" s="212"/>
      <c r="FG401" s="4" t="s">
        <v>1307</v>
      </c>
      <c r="FH401" s="4">
        <v>732550</v>
      </c>
    </row>
    <row r="402" spans="1:178" ht="21.95" hidden="1" customHeight="1">
      <c r="A402" s="175" t="s">
        <v>440</v>
      </c>
      <c r="B402" s="212"/>
      <c r="FG402" s="4" t="s">
        <v>596</v>
      </c>
      <c r="FH402" s="4">
        <v>174298.32</v>
      </c>
    </row>
    <row r="403" spans="1:178" ht="21.95" hidden="1" customHeight="1">
      <c r="A403" s="175" t="s">
        <v>734</v>
      </c>
      <c r="B403" s="212"/>
      <c r="FI403" s="4" t="s">
        <v>1307</v>
      </c>
      <c r="FJ403" s="4">
        <v>732550</v>
      </c>
    </row>
    <row r="404" spans="1:178" ht="21.95" hidden="1" customHeight="1">
      <c r="A404" s="175" t="s">
        <v>735</v>
      </c>
      <c r="B404" s="212"/>
      <c r="FI404" s="4" t="s">
        <v>596</v>
      </c>
      <c r="FJ404" s="4">
        <v>174298.32</v>
      </c>
    </row>
    <row r="405" spans="1:178" ht="21.95" hidden="1" customHeight="1">
      <c r="A405" s="175" t="s">
        <v>736</v>
      </c>
      <c r="B405" s="212"/>
      <c r="FK405" s="4" t="s">
        <v>1307</v>
      </c>
      <c r="FL405" s="4">
        <v>732550</v>
      </c>
    </row>
    <row r="406" spans="1:178" ht="21.95" hidden="1" customHeight="1">
      <c r="A406" s="175" t="s">
        <v>737</v>
      </c>
      <c r="B406" s="212"/>
      <c r="FK406" s="4" t="s">
        <v>596</v>
      </c>
      <c r="FL406" s="4">
        <v>174298.32</v>
      </c>
    </row>
    <row r="407" spans="1:178" ht="21.95" hidden="1" customHeight="1">
      <c r="A407" s="175" t="s">
        <v>738</v>
      </c>
      <c r="B407" s="212"/>
      <c r="FM407" s="4" t="s">
        <v>1307</v>
      </c>
      <c r="FN407" s="4">
        <v>732550</v>
      </c>
    </row>
    <row r="408" spans="1:178" ht="21.95" hidden="1" customHeight="1">
      <c r="A408" s="175" t="s">
        <v>739</v>
      </c>
      <c r="B408" s="212"/>
      <c r="FM408" s="4" t="s">
        <v>596</v>
      </c>
      <c r="FN408" s="4">
        <v>174298.32</v>
      </c>
    </row>
    <row r="409" spans="1:178" ht="21.95" hidden="1" customHeight="1">
      <c r="A409" s="175" t="s">
        <v>740</v>
      </c>
      <c r="B409" s="212"/>
      <c r="FO409" s="4" t="s">
        <v>1307</v>
      </c>
      <c r="FP409" s="4">
        <v>732550</v>
      </c>
    </row>
    <row r="410" spans="1:178" ht="21.95" hidden="1" customHeight="1">
      <c r="A410" s="175" t="s">
        <v>741</v>
      </c>
      <c r="B410" s="212"/>
      <c r="FO410" s="4" t="s">
        <v>596</v>
      </c>
      <c r="FP410" s="4">
        <v>174298.32</v>
      </c>
    </row>
    <row r="411" spans="1:178" ht="21.95" hidden="1" customHeight="1">
      <c r="A411" s="175" t="s">
        <v>742</v>
      </c>
      <c r="B411" s="212"/>
      <c r="FQ411" s="4" t="s">
        <v>1307</v>
      </c>
      <c r="FR411" s="4">
        <v>732550</v>
      </c>
    </row>
    <row r="412" spans="1:178" ht="21.95" hidden="1" customHeight="1">
      <c r="A412" s="175" t="s">
        <v>743</v>
      </c>
      <c r="B412" s="212"/>
      <c r="FQ412" s="4" t="s">
        <v>596</v>
      </c>
      <c r="FR412" s="4">
        <v>174298.32</v>
      </c>
    </row>
    <row r="413" spans="1:178" ht="21.95" hidden="1" customHeight="1">
      <c r="A413" s="175" t="s">
        <v>744</v>
      </c>
      <c r="B413" s="212"/>
      <c r="FS413" s="4" t="s">
        <v>1307</v>
      </c>
      <c r="FT413" s="4">
        <v>732550</v>
      </c>
    </row>
    <row r="414" spans="1:178" ht="21.95" hidden="1" customHeight="1">
      <c r="A414" s="175" t="s">
        <v>120</v>
      </c>
      <c r="B414" s="212"/>
      <c r="FS414" s="4" t="s">
        <v>596</v>
      </c>
      <c r="FT414" s="4">
        <v>174298.32</v>
      </c>
    </row>
    <row r="415" spans="1:178" ht="21.95" hidden="1" customHeight="1">
      <c r="A415" s="175" t="s">
        <v>440</v>
      </c>
      <c r="B415" s="212"/>
      <c r="FU415" s="4" t="s">
        <v>1307</v>
      </c>
      <c r="FV415" s="4">
        <v>732550</v>
      </c>
    </row>
    <row r="416" spans="1:178" ht="21.95" hidden="1" customHeight="1">
      <c r="A416" s="175" t="s">
        <v>745</v>
      </c>
      <c r="B416" s="212"/>
      <c r="FU416" s="4" t="s">
        <v>596</v>
      </c>
      <c r="FV416" s="4">
        <v>174298.32</v>
      </c>
    </row>
    <row r="417" spans="1:194" ht="21.95" hidden="1" customHeight="1">
      <c r="A417" s="175" t="s">
        <v>746</v>
      </c>
      <c r="B417" s="212"/>
      <c r="FW417" s="4" t="s">
        <v>1307</v>
      </c>
      <c r="FX417" s="4">
        <v>732550</v>
      </c>
    </row>
    <row r="418" spans="1:194" ht="21.95" hidden="1" customHeight="1">
      <c r="A418" s="175" t="s">
        <v>747</v>
      </c>
      <c r="B418" s="212"/>
      <c r="FW418" s="4" t="s">
        <v>596</v>
      </c>
      <c r="FX418" s="4">
        <v>174298.32</v>
      </c>
    </row>
    <row r="419" spans="1:194" ht="21.95" hidden="1" customHeight="1">
      <c r="A419" s="175" t="s">
        <v>748</v>
      </c>
      <c r="B419" s="212"/>
      <c r="FY419" s="4" t="s">
        <v>1307</v>
      </c>
      <c r="FZ419" s="4">
        <v>732550</v>
      </c>
    </row>
    <row r="420" spans="1:194" ht="21.95" hidden="1" customHeight="1">
      <c r="A420" s="175" t="s">
        <v>749</v>
      </c>
      <c r="B420" s="212"/>
      <c r="FY420" s="4" t="s">
        <v>596</v>
      </c>
      <c r="FZ420" s="4">
        <v>174298.32</v>
      </c>
    </row>
    <row r="421" spans="1:194" ht="21.95" hidden="1" customHeight="1">
      <c r="A421" s="175" t="s">
        <v>750</v>
      </c>
      <c r="B421" s="212"/>
      <c r="GA421" s="4" t="s">
        <v>1307</v>
      </c>
      <c r="GB421" s="4">
        <v>732550</v>
      </c>
    </row>
    <row r="422" spans="1:194" ht="21.95" hidden="1" customHeight="1">
      <c r="A422" s="175" t="s">
        <v>751</v>
      </c>
      <c r="B422" s="212"/>
      <c r="GA422" s="4" t="s">
        <v>596</v>
      </c>
      <c r="GB422" s="4">
        <v>174298.32</v>
      </c>
    </row>
    <row r="423" spans="1:194" ht="21.95" hidden="1" customHeight="1">
      <c r="A423" s="175" t="s">
        <v>752</v>
      </c>
      <c r="B423" s="212"/>
      <c r="GC423" s="4" t="s">
        <v>1307</v>
      </c>
      <c r="GD423" s="4">
        <v>732550</v>
      </c>
    </row>
    <row r="424" spans="1:194" ht="21.95" hidden="1" customHeight="1">
      <c r="A424" s="175" t="s">
        <v>753</v>
      </c>
      <c r="B424" s="212"/>
      <c r="GC424" s="4" t="s">
        <v>596</v>
      </c>
      <c r="GD424" s="4">
        <v>174298.32</v>
      </c>
    </row>
    <row r="425" spans="1:194" ht="21.95" hidden="1" customHeight="1">
      <c r="A425" s="175" t="s">
        <v>754</v>
      </c>
      <c r="B425" s="212"/>
      <c r="GE425" s="4" t="s">
        <v>1307</v>
      </c>
      <c r="GF425" s="4">
        <v>732550</v>
      </c>
    </row>
    <row r="426" spans="1:194" ht="21.95" hidden="1" customHeight="1">
      <c r="A426" s="175" t="s">
        <v>755</v>
      </c>
      <c r="B426" s="212"/>
      <c r="GE426" s="4" t="s">
        <v>596</v>
      </c>
      <c r="GF426" s="4">
        <v>174298.32</v>
      </c>
    </row>
    <row r="427" spans="1:194" ht="21.95" hidden="1" customHeight="1">
      <c r="A427" s="175" t="s">
        <v>756</v>
      </c>
      <c r="B427" s="212"/>
      <c r="GG427" s="4" t="s">
        <v>1307</v>
      </c>
      <c r="GH427" s="4">
        <v>732550</v>
      </c>
    </row>
    <row r="428" spans="1:194" ht="21.95" hidden="1" customHeight="1">
      <c r="A428" s="175" t="s">
        <v>757</v>
      </c>
      <c r="B428" s="212"/>
      <c r="GG428" s="4" t="s">
        <v>596</v>
      </c>
      <c r="GH428" s="4">
        <v>174298.32</v>
      </c>
    </row>
    <row r="429" spans="1:194" ht="21.95" hidden="1" customHeight="1">
      <c r="A429" s="175" t="s">
        <v>758</v>
      </c>
      <c r="B429" s="212"/>
      <c r="GI429" s="4" t="s">
        <v>1307</v>
      </c>
      <c r="GJ429" s="4">
        <v>732550</v>
      </c>
    </row>
    <row r="430" spans="1:194" ht="21.95" hidden="1" customHeight="1">
      <c r="A430" s="175" t="s">
        <v>759</v>
      </c>
      <c r="B430" s="212"/>
      <c r="GI430" s="4" t="s">
        <v>596</v>
      </c>
      <c r="GJ430" s="4">
        <v>174298.32</v>
      </c>
    </row>
    <row r="431" spans="1:194" ht="21.95" hidden="1" customHeight="1">
      <c r="A431" s="175" t="s">
        <v>760</v>
      </c>
      <c r="B431" s="212"/>
      <c r="GK431" s="4" t="s">
        <v>1307</v>
      </c>
      <c r="GL431" s="4">
        <v>732550</v>
      </c>
    </row>
    <row r="432" spans="1:194" ht="21.95" hidden="1" customHeight="1">
      <c r="A432" s="175" t="s">
        <v>761</v>
      </c>
      <c r="B432" s="212"/>
      <c r="GK432" s="4" t="s">
        <v>596</v>
      </c>
      <c r="GL432" s="4">
        <v>174298.32</v>
      </c>
    </row>
    <row r="433" spans="1:210" ht="21.95" hidden="1" customHeight="1">
      <c r="A433" s="175" t="s">
        <v>762</v>
      </c>
      <c r="B433" s="212"/>
      <c r="GM433" s="4" t="s">
        <v>1307</v>
      </c>
      <c r="GN433" s="4">
        <v>732550</v>
      </c>
    </row>
    <row r="434" spans="1:210" ht="21.95" hidden="1" customHeight="1">
      <c r="A434" s="175" t="s">
        <v>763</v>
      </c>
      <c r="B434" s="212"/>
      <c r="GM434" s="4" t="s">
        <v>596</v>
      </c>
      <c r="GN434" s="4">
        <v>174298.32</v>
      </c>
    </row>
    <row r="435" spans="1:210" ht="21.95" hidden="1" customHeight="1">
      <c r="A435" s="175" t="s">
        <v>764</v>
      </c>
      <c r="B435" s="212"/>
      <c r="GO435" s="4" t="s">
        <v>1307</v>
      </c>
      <c r="GP435" s="4">
        <v>732550</v>
      </c>
    </row>
    <row r="436" spans="1:210" ht="21.95" hidden="1" customHeight="1">
      <c r="A436" s="175" t="s">
        <v>765</v>
      </c>
      <c r="B436" s="212"/>
      <c r="GO436" s="4" t="s">
        <v>596</v>
      </c>
      <c r="GP436" s="4">
        <v>174298.32</v>
      </c>
    </row>
    <row r="437" spans="1:210" ht="21.95" hidden="1" customHeight="1">
      <c r="A437" s="175" t="s">
        <v>766</v>
      </c>
      <c r="B437" s="212"/>
      <c r="GQ437" s="4" t="s">
        <v>1307</v>
      </c>
      <c r="GR437" s="4">
        <v>732550</v>
      </c>
    </row>
    <row r="438" spans="1:210" ht="21.95" hidden="1" customHeight="1">
      <c r="A438" s="175" t="s">
        <v>767</v>
      </c>
      <c r="B438" s="212"/>
      <c r="GQ438" s="4" t="s">
        <v>596</v>
      </c>
      <c r="GR438" s="4">
        <v>174298.32</v>
      </c>
    </row>
    <row r="439" spans="1:210" ht="21.95" hidden="1" customHeight="1">
      <c r="A439" s="175" t="s">
        <v>768</v>
      </c>
      <c r="B439" s="212"/>
      <c r="GS439" s="4" t="s">
        <v>1307</v>
      </c>
      <c r="GT439" s="4">
        <v>732550</v>
      </c>
    </row>
    <row r="440" spans="1:210" ht="21.95" hidden="1" customHeight="1">
      <c r="A440" s="175" t="s">
        <v>769</v>
      </c>
      <c r="B440" s="212"/>
      <c r="GS440" s="4" t="s">
        <v>596</v>
      </c>
      <c r="GT440" s="4">
        <v>174298.32</v>
      </c>
    </row>
    <row r="441" spans="1:210" ht="21.95" hidden="1" customHeight="1">
      <c r="A441" s="175" t="s">
        <v>770</v>
      </c>
      <c r="B441" s="212"/>
      <c r="GU441" s="4" t="s">
        <v>1307</v>
      </c>
      <c r="GV441" s="4">
        <v>732550</v>
      </c>
    </row>
    <row r="442" spans="1:210" ht="21.95" hidden="1" customHeight="1">
      <c r="A442" s="175" t="s">
        <v>771</v>
      </c>
      <c r="B442" s="212"/>
      <c r="GU442" s="4" t="s">
        <v>596</v>
      </c>
      <c r="GV442" s="4">
        <v>174298.32</v>
      </c>
    </row>
    <row r="443" spans="1:210" ht="21.95" hidden="1" customHeight="1">
      <c r="A443" s="175" t="s">
        <v>772</v>
      </c>
      <c r="B443" s="212"/>
      <c r="GW443" s="4" t="s">
        <v>1307</v>
      </c>
      <c r="GX443" s="4">
        <v>732550</v>
      </c>
    </row>
    <row r="444" spans="1:210" ht="21.95" hidden="1" customHeight="1">
      <c r="A444" s="175" t="s">
        <v>773</v>
      </c>
      <c r="B444" s="212"/>
      <c r="GW444" s="4" t="s">
        <v>596</v>
      </c>
      <c r="GX444" s="4">
        <v>174298.32</v>
      </c>
    </row>
    <row r="445" spans="1:210" ht="21.95" hidden="1" customHeight="1">
      <c r="A445" s="175" t="s">
        <v>774</v>
      </c>
      <c r="B445" s="212"/>
      <c r="GY445" s="4" t="s">
        <v>1307</v>
      </c>
      <c r="GZ445" s="4">
        <v>732550</v>
      </c>
    </row>
    <row r="446" spans="1:210" ht="21.95" hidden="1" customHeight="1">
      <c r="A446" s="175" t="s">
        <v>775</v>
      </c>
      <c r="B446" s="212"/>
      <c r="GY446" s="4" t="s">
        <v>596</v>
      </c>
      <c r="GZ446" s="4">
        <v>174298.32</v>
      </c>
    </row>
    <row r="447" spans="1:210" ht="21.95" hidden="1" customHeight="1">
      <c r="A447" s="175" t="s">
        <v>776</v>
      </c>
      <c r="B447" s="212"/>
      <c r="HA447" s="4" t="s">
        <v>1307</v>
      </c>
      <c r="HB447" s="4">
        <v>732550</v>
      </c>
    </row>
    <row r="448" spans="1:210" ht="21.95" hidden="1" customHeight="1">
      <c r="A448" s="175" t="s">
        <v>777</v>
      </c>
      <c r="B448" s="212"/>
      <c r="HA448" s="4" t="s">
        <v>596</v>
      </c>
      <c r="HB448" s="4">
        <v>174298.32</v>
      </c>
    </row>
    <row r="449" spans="1:226" ht="21.95" hidden="1" customHeight="1">
      <c r="A449" s="177" t="s">
        <v>872</v>
      </c>
      <c r="B449" s="252"/>
      <c r="HC449" s="4" t="s">
        <v>1307</v>
      </c>
      <c r="HD449" s="4">
        <v>732550</v>
      </c>
    </row>
    <row r="450" spans="1:226" ht="21.95" hidden="1" customHeight="1">
      <c r="A450" s="175" t="s">
        <v>778</v>
      </c>
      <c r="B450" s="212"/>
      <c r="HC450" s="4" t="s">
        <v>596</v>
      </c>
      <c r="HD450" s="4">
        <v>174298.32</v>
      </c>
    </row>
    <row r="451" spans="1:226" ht="21.95" hidden="1" customHeight="1">
      <c r="A451" s="175" t="s">
        <v>120</v>
      </c>
      <c r="B451" s="212"/>
      <c r="HE451" s="4" t="s">
        <v>1307</v>
      </c>
      <c r="HF451" s="4">
        <v>732550</v>
      </c>
    </row>
    <row r="452" spans="1:226" ht="21.95" hidden="1" customHeight="1">
      <c r="A452" s="175" t="s">
        <v>440</v>
      </c>
      <c r="B452" s="212"/>
      <c r="HE452" s="4" t="s">
        <v>596</v>
      </c>
      <c r="HF452" s="4">
        <v>174298.32</v>
      </c>
    </row>
    <row r="453" spans="1:226" ht="21.95" hidden="1" customHeight="1">
      <c r="A453" s="175" t="s">
        <v>779</v>
      </c>
      <c r="B453" s="212"/>
      <c r="HG453" s="4" t="s">
        <v>1307</v>
      </c>
      <c r="HH453" s="4">
        <v>732550</v>
      </c>
    </row>
    <row r="454" spans="1:226" ht="21.95" hidden="1" customHeight="1">
      <c r="A454" s="175" t="s">
        <v>780</v>
      </c>
      <c r="B454" s="212"/>
      <c r="HG454" s="4" t="s">
        <v>596</v>
      </c>
      <c r="HH454" s="4">
        <v>174298.32</v>
      </c>
    </row>
    <row r="455" spans="1:226" ht="21.95" hidden="1" customHeight="1">
      <c r="A455" s="175" t="s">
        <v>781</v>
      </c>
      <c r="B455" s="212"/>
      <c r="HI455" s="4" t="s">
        <v>1307</v>
      </c>
      <c r="HJ455" s="4">
        <v>732550</v>
      </c>
    </row>
    <row r="456" spans="1:226" ht="21.95" hidden="1" customHeight="1">
      <c r="A456" s="175" t="s">
        <v>782</v>
      </c>
      <c r="B456" s="212"/>
      <c r="HI456" s="4" t="s">
        <v>596</v>
      </c>
      <c r="HJ456" s="4">
        <v>174298.32</v>
      </c>
    </row>
    <row r="457" spans="1:226" ht="21.95" hidden="1" customHeight="1">
      <c r="A457" s="175" t="s">
        <v>783</v>
      </c>
      <c r="B457" s="212"/>
      <c r="HK457" s="4" t="s">
        <v>1307</v>
      </c>
      <c r="HL457" s="4">
        <v>732550</v>
      </c>
    </row>
    <row r="458" spans="1:226" ht="21.95" hidden="1" customHeight="1">
      <c r="A458" s="175" t="s">
        <v>784</v>
      </c>
      <c r="B458" s="212"/>
      <c r="HK458" s="4" t="s">
        <v>596</v>
      </c>
      <c r="HL458" s="4">
        <v>174298.32</v>
      </c>
    </row>
    <row r="459" spans="1:226" ht="21.95" hidden="1" customHeight="1">
      <c r="A459" s="175" t="s">
        <v>785</v>
      </c>
      <c r="B459" s="212"/>
      <c r="HM459" s="4" t="s">
        <v>1307</v>
      </c>
      <c r="HN459" s="4">
        <v>732550</v>
      </c>
    </row>
    <row r="460" spans="1:226" ht="21.95" hidden="1" customHeight="1">
      <c r="A460" s="175" t="s">
        <v>786</v>
      </c>
      <c r="B460" s="212"/>
      <c r="HM460" s="4" t="s">
        <v>596</v>
      </c>
      <c r="HN460" s="4">
        <v>174298.32</v>
      </c>
    </row>
    <row r="461" spans="1:226" ht="21.95" hidden="1" customHeight="1">
      <c r="A461" s="175" t="s">
        <v>787</v>
      </c>
      <c r="B461" s="212"/>
      <c r="HO461" s="4" t="s">
        <v>1307</v>
      </c>
      <c r="HP461" s="4">
        <v>732550</v>
      </c>
    </row>
    <row r="462" spans="1:226" ht="21.95" hidden="1" customHeight="1">
      <c r="A462" s="175" t="s">
        <v>788</v>
      </c>
      <c r="B462" s="212"/>
      <c r="HO462" s="4" t="s">
        <v>596</v>
      </c>
      <c r="HP462" s="4">
        <v>174298.32</v>
      </c>
    </row>
    <row r="463" spans="1:226" ht="21.95" hidden="1" customHeight="1">
      <c r="A463" s="175" t="s">
        <v>789</v>
      </c>
      <c r="B463" s="212"/>
      <c r="HQ463" s="4" t="s">
        <v>1307</v>
      </c>
      <c r="HR463" s="4">
        <v>732550</v>
      </c>
    </row>
    <row r="464" spans="1:226" ht="21.95" hidden="1" customHeight="1">
      <c r="A464" s="175" t="s">
        <v>790</v>
      </c>
      <c r="B464" s="212"/>
      <c r="HQ464" s="4" t="s">
        <v>596</v>
      </c>
      <c r="HR464" s="4">
        <v>174298.32</v>
      </c>
    </row>
    <row r="465" spans="1:242" ht="21.95" hidden="1" customHeight="1">
      <c r="A465" s="175" t="s">
        <v>791</v>
      </c>
      <c r="B465" s="212"/>
      <c r="HS465" s="4" t="s">
        <v>1307</v>
      </c>
      <c r="HT465" s="4">
        <v>732550</v>
      </c>
    </row>
    <row r="466" spans="1:242" ht="21.95" hidden="1" customHeight="1">
      <c r="A466" s="175" t="s">
        <v>792</v>
      </c>
      <c r="B466" s="212"/>
      <c r="HS466" s="4" t="s">
        <v>596</v>
      </c>
      <c r="HT466" s="4">
        <v>174298.32</v>
      </c>
    </row>
    <row r="467" spans="1:242" ht="21.95" hidden="1" customHeight="1">
      <c r="A467" s="175" t="s">
        <v>793</v>
      </c>
      <c r="B467" s="212"/>
      <c r="HU467" s="4" t="s">
        <v>1307</v>
      </c>
      <c r="HV467" s="4">
        <v>732550</v>
      </c>
    </row>
    <row r="468" spans="1:242" ht="21.95" hidden="1" customHeight="1">
      <c r="A468" s="175" t="s">
        <v>794</v>
      </c>
      <c r="B468" s="212"/>
      <c r="HU468" s="4" t="s">
        <v>596</v>
      </c>
      <c r="HV468" s="4">
        <v>174298.32</v>
      </c>
    </row>
    <row r="469" spans="1:242" ht="21.95" customHeight="1">
      <c r="A469" s="177" t="s">
        <v>873</v>
      </c>
      <c r="B469" s="252">
        <f>B479</f>
        <v>0.96</v>
      </c>
    </row>
    <row r="470" spans="1:242" ht="21.95" hidden="1" customHeight="1">
      <c r="A470" s="175" t="s">
        <v>795</v>
      </c>
      <c r="B470" s="212"/>
      <c r="HW470" s="4" t="s">
        <v>596</v>
      </c>
      <c r="HX470" s="4">
        <v>174298.32</v>
      </c>
    </row>
    <row r="471" spans="1:242" ht="21.95" hidden="1" customHeight="1">
      <c r="A471" s="175" t="s">
        <v>796</v>
      </c>
      <c r="B471" s="212"/>
      <c r="HY471" s="4" t="s">
        <v>1307</v>
      </c>
      <c r="HZ471" s="4">
        <v>732550</v>
      </c>
    </row>
    <row r="472" spans="1:242" ht="21.95" hidden="1" customHeight="1">
      <c r="A472" s="175" t="s">
        <v>797</v>
      </c>
      <c r="B472" s="212"/>
      <c r="HY472" s="4" t="s">
        <v>596</v>
      </c>
      <c r="HZ472" s="4">
        <v>174298.32</v>
      </c>
    </row>
    <row r="473" spans="1:242" ht="21.95" hidden="1" customHeight="1">
      <c r="A473" s="175" t="s">
        <v>120</v>
      </c>
      <c r="B473" s="212"/>
      <c r="IA473" s="4" t="s">
        <v>1307</v>
      </c>
      <c r="IB473" s="4">
        <v>732550</v>
      </c>
    </row>
    <row r="474" spans="1:242" ht="21.95" hidden="1" customHeight="1">
      <c r="A474" s="175" t="s">
        <v>440</v>
      </c>
      <c r="B474" s="212"/>
      <c r="IA474" s="4" t="s">
        <v>596</v>
      </c>
      <c r="IB474" s="4">
        <v>174298.32</v>
      </c>
    </row>
    <row r="475" spans="1:242" ht="21.95" hidden="1" customHeight="1">
      <c r="A475" s="175" t="s">
        <v>798</v>
      </c>
      <c r="B475" s="212"/>
      <c r="IC475" s="4" t="s">
        <v>1307</v>
      </c>
      <c r="ID475" s="4">
        <v>732550</v>
      </c>
    </row>
    <row r="476" spans="1:242" ht="21.95" hidden="1" customHeight="1">
      <c r="A476" s="175" t="s">
        <v>799</v>
      </c>
      <c r="B476" s="212"/>
      <c r="IC476" s="4" t="s">
        <v>596</v>
      </c>
      <c r="ID476" s="4">
        <v>174298.32</v>
      </c>
    </row>
    <row r="477" spans="1:242" ht="21.95" hidden="1" customHeight="1">
      <c r="A477" s="175" t="s">
        <v>120</v>
      </c>
      <c r="B477" s="212"/>
      <c r="IE477" s="4" t="s">
        <v>1307</v>
      </c>
      <c r="IF477" s="4">
        <v>732550</v>
      </c>
    </row>
    <row r="478" spans="1:242" ht="21.95" hidden="1" customHeight="1">
      <c r="A478" s="175" t="s">
        <v>440</v>
      </c>
      <c r="B478" s="212"/>
      <c r="IE478" s="4" t="s">
        <v>596</v>
      </c>
      <c r="IF478" s="4">
        <v>174298.32</v>
      </c>
    </row>
    <row r="479" spans="1:242" ht="21.95" customHeight="1">
      <c r="A479" s="175" t="s">
        <v>800</v>
      </c>
      <c r="B479" s="212">
        <f>SUM(B480:B483)</f>
        <v>0.96</v>
      </c>
    </row>
    <row r="480" spans="1:242" ht="21.95" hidden="1" customHeight="1">
      <c r="A480" s="175" t="s">
        <v>120</v>
      </c>
      <c r="B480" s="212"/>
      <c r="IG480" s="4" t="s">
        <v>596</v>
      </c>
      <c r="IH480" s="4">
        <v>174298.32</v>
      </c>
    </row>
    <row r="481" spans="1:258" ht="21.95" hidden="1" customHeight="1">
      <c r="A481" s="175" t="s">
        <v>480</v>
      </c>
      <c r="B481" s="212"/>
      <c r="II481" s="4" t="s">
        <v>1307</v>
      </c>
      <c r="IJ481" s="4">
        <v>732550</v>
      </c>
    </row>
    <row r="482" spans="1:258" ht="21.95" hidden="1" customHeight="1">
      <c r="A482" s="175" t="s">
        <v>801</v>
      </c>
      <c r="B482" s="212"/>
      <c r="II482" s="4" t="s">
        <v>596</v>
      </c>
      <c r="IJ482" s="4">
        <v>174298.32</v>
      </c>
    </row>
    <row r="483" spans="1:258" ht="21.95" customHeight="1">
      <c r="A483" s="175" t="s">
        <v>802</v>
      </c>
      <c r="B483" s="212">
        <f>9600/10000</f>
        <v>0.96</v>
      </c>
    </row>
    <row r="484" spans="1:258" ht="21.95" hidden="1" customHeight="1">
      <c r="A484" s="175" t="s">
        <v>803</v>
      </c>
      <c r="B484" s="212"/>
      <c r="IK484" s="4" t="s">
        <v>596</v>
      </c>
      <c r="IL484" s="4">
        <v>174298.32</v>
      </c>
    </row>
    <row r="485" spans="1:258" ht="21.95" hidden="1" customHeight="1">
      <c r="A485" s="175" t="s">
        <v>804</v>
      </c>
      <c r="B485" s="212"/>
      <c r="IM485" s="4" t="s">
        <v>1307</v>
      </c>
      <c r="IN485" s="4">
        <v>732550</v>
      </c>
    </row>
    <row r="486" spans="1:258" ht="21.95" hidden="1" customHeight="1">
      <c r="A486" s="177" t="s">
        <v>875</v>
      </c>
      <c r="B486" s="252"/>
      <c r="IM486" s="4" t="s">
        <v>596</v>
      </c>
      <c r="IN486" s="4">
        <v>174298.32</v>
      </c>
    </row>
    <row r="487" spans="1:258" ht="21.95" hidden="1" customHeight="1">
      <c r="A487" s="175" t="s">
        <v>805</v>
      </c>
      <c r="B487" s="212"/>
      <c r="IO487" s="4" t="s">
        <v>1307</v>
      </c>
      <c r="IP487" s="4">
        <v>732550</v>
      </c>
    </row>
    <row r="488" spans="1:258" ht="21.95" hidden="1" customHeight="1">
      <c r="A488" s="175" t="s">
        <v>120</v>
      </c>
      <c r="B488" s="212"/>
      <c r="IO488" s="4" t="s">
        <v>596</v>
      </c>
      <c r="IP488" s="4">
        <v>174298.32</v>
      </c>
    </row>
    <row r="489" spans="1:258" ht="21.95" hidden="1" customHeight="1">
      <c r="A489" s="175" t="s">
        <v>440</v>
      </c>
      <c r="B489" s="212"/>
      <c r="IQ489" s="4" t="s">
        <v>1307</v>
      </c>
      <c r="IR489" s="4">
        <v>732550</v>
      </c>
    </row>
    <row r="490" spans="1:258" ht="21.95" hidden="1" customHeight="1">
      <c r="A490" s="175" t="s">
        <v>806</v>
      </c>
      <c r="B490" s="212"/>
      <c r="IQ490" s="4" t="s">
        <v>596</v>
      </c>
      <c r="IR490" s="4">
        <v>174298.32</v>
      </c>
    </row>
    <row r="491" spans="1:258" ht="21.95" hidden="1" customHeight="1">
      <c r="A491" s="175" t="s">
        <v>807</v>
      </c>
      <c r="B491" s="212"/>
      <c r="IS491" s="4" t="s">
        <v>1307</v>
      </c>
      <c r="IT491" s="4">
        <v>732550</v>
      </c>
    </row>
    <row r="492" spans="1:258" ht="21.95" hidden="1" customHeight="1">
      <c r="A492" s="175" t="s">
        <v>808</v>
      </c>
      <c r="B492" s="212"/>
      <c r="IS492" s="4" t="s">
        <v>596</v>
      </c>
      <c r="IT492" s="4">
        <v>174298.32</v>
      </c>
    </row>
    <row r="493" spans="1:258" ht="21.95" hidden="1" customHeight="1">
      <c r="A493" s="177" t="s">
        <v>877</v>
      </c>
      <c r="B493" s="252"/>
      <c r="IU493" s="4" t="s">
        <v>1307</v>
      </c>
      <c r="IV493" s="4">
        <v>732550</v>
      </c>
    </row>
    <row r="494" spans="1:258" ht="21.95" hidden="1" customHeight="1">
      <c r="A494" s="175" t="s">
        <v>809</v>
      </c>
      <c r="B494" s="212"/>
      <c r="IU494" s="4" t="s">
        <v>596</v>
      </c>
      <c r="IV494" s="4">
        <v>174298.32</v>
      </c>
    </row>
    <row r="495" spans="1:258" ht="21.95" hidden="1" customHeight="1">
      <c r="A495" s="175" t="s">
        <v>120</v>
      </c>
      <c r="B495" s="212"/>
      <c r="IW495" s="4" t="s">
        <v>1307</v>
      </c>
      <c r="IX495" s="4">
        <v>732550</v>
      </c>
    </row>
    <row r="496" spans="1:258" ht="21.95" hidden="1" customHeight="1">
      <c r="A496" s="175" t="s">
        <v>444</v>
      </c>
      <c r="B496" s="212"/>
      <c r="IW496" s="4" t="s">
        <v>596</v>
      </c>
      <c r="IX496" s="4">
        <v>174298.32</v>
      </c>
    </row>
    <row r="497" spans="1:274" ht="21.95" hidden="1" customHeight="1">
      <c r="A497" s="175" t="s">
        <v>810</v>
      </c>
      <c r="B497" s="212"/>
      <c r="IY497" s="4" t="s">
        <v>1307</v>
      </c>
      <c r="IZ497" s="4">
        <v>732550</v>
      </c>
    </row>
    <row r="498" spans="1:274" ht="21.95" hidden="1" customHeight="1">
      <c r="A498" s="175" t="s">
        <v>811</v>
      </c>
      <c r="B498" s="212"/>
      <c r="IY498" s="4" t="s">
        <v>596</v>
      </c>
      <c r="IZ498" s="4">
        <v>174298.32</v>
      </c>
    </row>
    <row r="499" spans="1:274" ht="21.95" hidden="1" customHeight="1">
      <c r="A499" s="175" t="s">
        <v>812</v>
      </c>
      <c r="B499" s="212"/>
      <c r="JA499" s="4" t="s">
        <v>1307</v>
      </c>
      <c r="JB499" s="4">
        <v>732550</v>
      </c>
    </row>
    <row r="500" spans="1:274" ht="21.95" hidden="1" customHeight="1">
      <c r="A500" s="175" t="s">
        <v>813</v>
      </c>
      <c r="B500" s="212"/>
      <c r="JA500" s="4" t="s">
        <v>596</v>
      </c>
      <c r="JB500" s="4">
        <v>174298.32</v>
      </c>
    </row>
    <row r="501" spans="1:274" ht="21.95" hidden="1" customHeight="1">
      <c r="A501" s="177" t="s">
        <v>879</v>
      </c>
      <c r="B501" s="252"/>
      <c r="JC501" s="4" t="s">
        <v>1307</v>
      </c>
      <c r="JD501" s="4">
        <v>732550</v>
      </c>
    </row>
    <row r="502" spans="1:274" ht="21.95" hidden="1" customHeight="1">
      <c r="A502" s="175" t="s">
        <v>814</v>
      </c>
      <c r="B502" s="212"/>
      <c r="JC502" s="4" t="s">
        <v>596</v>
      </c>
      <c r="JD502" s="4">
        <v>174298.32</v>
      </c>
    </row>
    <row r="503" spans="1:274" ht="21.95" hidden="1" customHeight="1">
      <c r="A503" s="175" t="s">
        <v>815</v>
      </c>
      <c r="B503" s="212"/>
      <c r="JE503" s="4" t="s">
        <v>1307</v>
      </c>
      <c r="JF503" s="4">
        <v>732550</v>
      </c>
    </row>
    <row r="504" spans="1:274" ht="21.95" hidden="1" customHeight="1">
      <c r="A504" s="175" t="s">
        <v>816</v>
      </c>
      <c r="B504" s="212"/>
      <c r="JE504" s="4" t="s">
        <v>596</v>
      </c>
      <c r="JF504" s="4">
        <v>174298.32</v>
      </c>
    </row>
    <row r="505" spans="1:274" ht="21.95" hidden="1" customHeight="1">
      <c r="A505" s="175" t="s">
        <v>444</v>
      </c>
      <c r="B505" s="212"/>
      <c r="JG505" s="4" t="s">
        <v>1307</v>
      </c>
      <c r="JH505" s="4">
        <v>732550</v>
      </c>
    </row>
    <row r="506" spans="1:274" ht="21.95" hidden="1" customHeight="1">
      <c r="A506" s="175" t="s">
        <v>817</v>
      </c>
      <c r="B506" s="212"/>
      <c r="JG506" s="4" t="s">
        <v>596</v>
      </c>
      <c r="JH506" s="4">
        <v>174298.32</v>
      </c>
    </row>
    <row r="507" spans="1:274" ht="21.95" hidden="1" customHeight="1">
      <c r="A507" s="175" t="s">
        <v>818</v>
      </c>
      <c r="B507" s="212"/>
      <c r="JI507" s="4" t="s">
        <v>1307</v>
      </c>
      <c r="JJ507" s="4">
        <v>732550</v>
      </c>
    </row>
    <row r="508" spans="1:274" ht="21.95" hidden="1" customHeight="1">
      <c r="A508" s="175" t="s">
        <v>819</v>
      </c>
      <c r="B508" s="212"/>
      <c r="JI508" s="4" t="s">
        <v>596</v>
      </c>
      <c r="JJ508" s="4">
        <v>174298.32</v>
      </c>
    </row>
    <row r="509" spans="1:274" ht="21.95" hidden="1" customHeight="1">
      <c r="A509" s="175" t="s">
        <v>820</v>
      </c>
      <c r="B509" s="212"/>
      <c r="JK509" s="4" t="s">
        <v>1307</v>
      </c>
      <c r="JL509" s="4">
        <v>732550</v>
      </c>
    </row>
    <row r="510" spans="1:274" ht="21.95" hidden="1" customHeight="1">
      <c r="A510" s="175" t="s">
        <v>821</v>
      </c>
      <c r="B510" s="212"/>
      <c r="JK510" s="4" t="s">
        <v>596</v>
      </c>
      <c r="JL510" s="4">
        <v>174298.32</v>
      </c>
    </row>
    <row r="511" spans="1:274" ht="21.95" hidden="1" customHeight="1">
      <c r="A511" s="175" t="s">
        <v>822</v>
      </c>
      <c r="B511" s="212"/>
      <c r="JM511" s="4" t="s">
        <v>1307</v>
      </c>
      <c r="JN511" s="4">
        <v>732550</v>
      </c>
    </row>
    <row r="512" spans="1:274" ht="21.95" hidden="1" customHeight="1">
      <c r="A512" s="175" t="s">
        <v>823</v>
      </c>
      <c r="B512" s="212"/>
      <c r="JM512" s="4" t="s">
        <v>596</v>
      </c>
      <c r="JN512" s="4">
        <v>174298.32</v>
      </c>
    </row>
    <row r="513" spans="1:290" ht="21.95" hidden="1" customHeight="1">
      <c r="A513" s="175" t="s">
        <v>824</v>
      </c>
      <c r="B513" s="212"/>
      <c r="JO513" s="4" t="s">
        <v>1307</v>
      </c>
      <c r="JP513" s="4">
        <v>732550</v>
      </c>
    </row>
    <row r="514" spans="1:290" ht="21.95" customHeight="1">
      <c r="A514" s="177" t="s">
        <v>881</v>
      </c>
      <c r="B514" s="252">
        <f>B521</f>
        <v>73.912099999999995</v>
      </c>
    </row>
    <row r="515" spans="1:290" ht="21.95" hidden="1" customHeight="1">
      <c r="A515" s="175" t="s">
        <v>825</v>
      </c>
      <c r="B515" s="212"/>
      <c r="JQ515" s="4" t="s">
        <v>1307</v>
      </c>
      <c r="JR515" s="4">
        <v>732550</v>
      </c>
    </row>
    <row r="516" spans="1:290" ht="21.95" hidden="1" customHeight="1">
      <c r="A516" s="175" t="s">
        <v>826</v>
      </c>
      <c r="B516" s="212"/>
      <c r="JQ516" s="4" t="s">
        <v>596</v>
      </c>
      <c r="JR516" s="4">
        <v>174298.32</v>
      </c>
    </row>
    <row r="517" spans="1:290" ht="21.95" hidden="1" customHeight="1">
      <c r="A517" s="175" t="s">
        <v>827</v>
      </c>
      <c r="B517" s="212"/>
      <c r="JS517" s="4" t="s">
        <v>1307</v>
      </c>
      <c r="JT517" s="4">
        <v>732550</v>
      </c>
    </row>
    <row r="518" spans="1:290" ht="21.95" hidden="1" customHeight="1">
      <c r="A518" s="175" t="s">
        <v>828</v>
      </c>
      <c r="B518" s="212"/>
      <c r="JS518" s="4" t="s">
        <v>596</v>
      </c>
      <c r="JT518" s="4">
        <v>174298.32</v>
      </c>
    </row>
    <row r="519" spans="1:290" ht="21.95" hidden="1" customHeight="1">
      <c r="A519" s="175" t="s">
        <v>829</v>
      </c>
      <c r="B519" s="212"/>
      <c r="JU519" s="4" t="s">
        <v>1307</v>
      </c>
      <c r="JV519" s="4">
        <v>732550</v>
      </c>
    </row>
    <row r="520" spans="1:290" ht="21.95" hidden="1" customHeight="1">
      <c r="A520" s="175" t="s">
        <v>830</v>
      </c>
      <c r="B520" s="212"/>
      <c r="JU520" s="4" t="s">
        <v>596</v>
      </c>
      <c r="JV520" s="4">
        <v>174298.32</v>
      </c>
    </row>
    <row r="521" spans="1:290" ht="21.95" customHeight="1">
      <c r="A521" s="175" t="s">
        <v>831</v>
      </c>
      <c r="B521" s="212">
        <f>SUM(B522:B523)</f>
        <v>73.912099999999995</v>
      </c>
    </row>
    <row r="522" spans="1:290" ht="21.95" customHeight="1">
      <c r="A522" s="175" t="s">
        <v>832</v>
      </c>
      <c r="B522" s="212">
        <f>700697/10000</f>
        <v>70.069699999999997</v>
      </c>
    </row>
    <row r="523" spans="1:290" ht="21.95" customHeight="1">
      <c r="A523" s="175" t="s">
        <v>833</v>
      </c>
      <c r="B523" s="212">
        <f>38424/10000</f>
        <v>3.8424</v>
      </c>
    </row>
    <row r="524" spans="1:290" ht="21.95" hidden="1" customHeight="1">
      <c r="A524" s="177" t="s">
        <v>882</v>
      </c>
      <c r="B524" s="252"/>
      <c r="JY524" s="4" t="s">
        <v>596</v>
      </c>
      <c r="JZ524" s="4">
        <v>174298.32</v>
      </c>
    </row>
    <row r="525" spans="1:290" ht="21.95" hidden="1" customHeight="1">
      <c r="A525" s="175" t="s">
        <v>834</v>
      </c>
      <c r="B525" s="212"/>
      <c r="KA525" s="4" t="s">
        <v>1307</v>
      </c>
      <c r="KB525" s="4">
        <v>732550</v>
      </c>
    </row>
    <row r="526" spans="1:290" ht="21.95" hidden="1" customHeight="1">
      <c r="A526" s="175" t="s">
        <v>835</v>
      </c>
      <c r="B526" s="212"/>
      <c r="KA526" s="4" t="s">
        <v>596</v>
      </c>
      <c r="KB526" s="4">
        <v>174298.32</v>
      </c>
    </row>
    <row r="527" spans="1:290" ht="21.95" hidden="1" customHeight="1">
      <c r="A527" s="175" t="s">
        <v>836</v>
      </c>
      <c r="B527" s="212"/>
      <c r="KC527" s="4" t="s">
        <v>1307</v>
      </c>
      <c r="KD527" s="4">
        <v>732550</v>
      </c>
    </row>
    <row r="528" spans="1:290" ht="21.95" hidden="1" customHeight="1">
      <c r="A528" s="175" t="s">
        <v>837</v>
      </c>
      <c r="B528" s="212"/>
      <c r="KC528" s="4" t="s">
        <v>596</v>
      </c>
      <c r="KD528" s="4">
        <v>174298.32</v>
      </c>
    </row>
    <row r="529" spans="1:306" ht="21.95" customHeight="1">
      <c r="A529" s="177" t="s">
        <v>883</v>
      </c>
      <c r="B529" s="252">
        <f>B530</f>
        <v>2.25</v>
      </c>
    </row>
    <row r="530" spans="1:306" ht="21.95" customHeight="1">
      <c r="A530" s="175" t="s">
        <v>838</v>
      </c>
      <c r="B530" s="212">
        <f>SUM(B531:B533)</f>
        <v>2.25</v>
      </c>
    </row>
    <row r="531" spans="1:306" ht="21.95" hidden="1" customHeight="1">
      <c r="A531" s="175" t="s">
        <v>120</v>
      </c>
      <c r="B531" s="212"/>
      <c r="KG531" s="4" t="s">
        <v>1307</v>
      </c>
      <c r="KH531" s="4">
        <v>732550</v>
      </c>
    </row>
    <row r="532" spans="1:306" ht="21.95" hidden="1" customHeight="1">
      <c r="A532" s="175" t="s">
        <v>440</v>
      </c>
      <c r="B532" s="212"/>
      <c r="KG532" s="4" t="s">
        <v>596</v>
      </c>
      <c r="KH532" s="4">
        <v>174298.32</v>
      </c>
    </row>
    <row r="533" spans="1:306" ht="21.95" customHeight="1">
      <c r="A533" s="175" t="s">
        <v>839</v>
      </c>
      <c r="B533" s="212">
        <f>22500/10000</f>
        <v>2.25</v>
      </c>
    </row>
    <row r="534" spans="1:306" ht="21.95" hidden="1" customHeight="1">
      <c r="A534" s="175" t="s">
        <v>840</v>
      </c>
      <c r="B534" s="212"/>
      <c r="KI534" s="4" t="s">
        <v>596</v>
      </c>
      <c r="KJ534" s="4">
        <v>174298.32</v>
      </c>
    </row>
    <row r="535" spans="1:306" ht="21.95" hidden="1" customHeight="1">
      <c r="A535" s="175" t="s">
        <v>841</v>
      </c>
      <c r="B535" s="212"/>
      <c r="KK535" s="4" t="s">
        <v>1307</v>
      </c>
      <c r="KL535" s="4">
        <v>732550</v>
      </c>
    </row>
    <row r="536" spans="1:306" ht="21.95" hidden="1" customHeight="1">
      <c r="A536" s="175" t="s">
        <v>842</v>
      </c>
      <c r="B536" s="212"/>
      <c r="KK536" s="4" t="s">
        <v>596</v>
      </c>
      <c r="KL536" s="4">
        <v>174298.32</v>
      </c>
    </row>
    <row r="537" spans="1:306" ht="21.95" hidden="1" customHeight="1">
      <c r="A537" s="175" t="s">
        <v>843</v>
      </c>
      <c r="B537" s="212"/>
      <c r="KM537" s="4" t="s">
        <v>1307</v>
      </c>
      <c r="KN537" s="4">
        <v>732550</v>
      </c>
    </row>
    <row r="538" spans="1:306" ht="21.95" hidden="1" customHeight="1">
      <c r="A538" s="175" t="s">
        <v>844</v>
      </c>
      <c r="B538" s="212"/>
      <c r="KM538" s="4" t="s">
        <v>596</v>
      </c>
      <c r="KN538" s="4">
        <v>174298.32</v>
      </c>
    </row>
    <row r="539" spans="1:306" ht="21.95" hidden="1" customHeight="1">
      <c r="A539" s="175" t="s">
        <v>845</v>
      </c>
      <c r="B539" s="212"/>
      <c r="KO539" s="4" t="s">
        <v>1307</v>
      </c>
      <c r="KP539" s="4">
        <v>732550</v>
      </c>
    </row>
    <row r="540" spans="1:306" ht="21.95" hidden="1" customHeight="1">
      <c r="A540" s="177" t="s">
        <v>864</v>
      </c>
      <c r="B540" s="252"/>
      <c r="KO540" s="4" t="s">
        <v>596</v>
      </c>
      <c r="KP540" s="4">
        <v>174298.32</v>
      </c>
    </row>
    <row r="541" spans="1:306" ht="21.95" hidden="1" customHeight="1">
      <c r="A541" s="175" t="s">
        <v>846</v>
      </c>
      <c r="B541" s="212"/>
      <c r="KQ541" s="4" t="s">
        <v>1307</v>
      </c>
      <c r="KR541" s="4">
        <v>732550</v>
      </c>
    </row>
    <row r="542" spans="1:306" ht="21.95" hidden="1" customHeight="1">
      <c r="A542" s="175" t="s">
        <v>847</v>
      </c>
      <c r="B542" s="212"/>
      <c r="KQ542" s="4" t="s">
        <v>596</v>
      </c>
      <c r="KR542" s="4">
        <v>174298.32</v>
      </c>
    </row>
    <row r="543" spans="1:306" ht="21.95" hidden="1" customHeight="1">
      <c r="A543" s="177" t="s">
        <v>884</v>
      </c>
      <c r="B543" s="252"/>
      <c r="KS543" s="4" t="s">
        <v>1307</v>
      </c>
      <c r="KT543" s="4">
        <v>732550</v>
      </c>
    </row>
    <row r="544" spans="1:306" ht="21.95" hidden="1" customHeight="1">
      <c r="A544" s="175" t="s">
        <v>848</v>
      </c>
      <c r="B544" s="212"/>
      <c r="KS544" s="4" t="s">
        <v>596</v>
      </c>
      <c r="KT544" s="4">
        <v>174298.32</v>
      </c>
    </row>
    <row r="545" spans="1:322" ht="21.95" hidden="1" customHeight="1">
      <c r="A545" s="175" t="s">
        <v>849</v>
      </c>
      <c r="B545" s="212"/>
      <c r="KU545" s="4" t="s">
        <v>1307</v>
      </c>
      <c r="KV545" s="4">
        <v>732550</v>
      </c>
    </row>
    <row r="546" spans="1:322" ht="21.95" hidden="1" customHeight="1">
      <c r="A546" s="177" t="s">
        <v>885</v>
      </c>
      <c r="B546" s="252"/>
      <c r="KU546" s="4" t="s">
        <v>596</v>
      </c>
      <c r="KV546" s="4">
        <v>174298.32</v>
      </c>
    </row>
    <row r="547" spans="1:322" ht="21.95" hidden="1" customHeight="1">
      <c r="A547" s="175" t="s">
        <v>850</v>
      </c>
      <c r="B547" s="212"/>
      <c r="KW547" s="4" t="s">
        <v>1307</v>
      </c>
      <c r="KX547" s="4">
        <v>732550</v>
      </c>
    </row>
    <row r="548" spans="1:322" ht="48.75" hidden="1" customHeight="1">
      <c r="A548" s="446" t="s">
        <v>234</v>
      </c>
      <c r="B548" s="446"/>
      <c r="KW548" s="4" t="s">
        <v>596</v>
      </c>
      <c r="KX548" s="4">
        <v>174298.32</v>
      </c>
    </row>
    <row r="549" spans="1:322" ht="21.95" customHeight="1">
      <c r="KY549" s="4" t="s">
        <v>1307</v>
      </c>
      <c r="KZ549" s="4">
        <v>732550</v>
      </c>
    </row>
    <row r="550" spans="1:322" ht="21.95" customHeight="1">
      <c r="KY550" s="4" t="s">
        <v>596</v>
      </c>
      <c r="KZ550" s="4">
        <v>174298.32</v>
      </c>
    </row>
    <row r="551" spans="1:322" ht="21.95" customHeight="1">
      <c r="LA551" s="4" t="s">
        <v>1307</v>
      </c>
      <c r="LB551" s="4">
        <v>732550</v>
      </c>
    </row>
    <row r="552" spans="1:322" ht="21.95" customHeight="1">
      <c r="LA552" s="4" t="s">
        <v>596</v>
      </c>
      <c r="LB552" s="4">
        <v>174298.32</v>
      </c>
    </row>
    <row r="553" spans="1:322" ht="21.95" customHeight="1">
      <c r="LC553" s="4" t="s">
        <v>1307</v>
      </c>
      <c r="LD553" s="4">
        <v>732550</v>
      </c>
    </row>
    <row r="554" spans="1:322" ht="21.95" customHeight="1">
      <c r="LC554" s="4" t="s">
        <v>596</v>
      </c>
      <c r="LD554" s="4">
        <v>174298.32</v>
      </c>
    </row>
    <row r="555" spans="1:322" ht="21.95" customHeight="1">
      <c r="LE555" s="4" t="s">
        <v>1307</v>
      </c>
      <c r="LF555" s="4">
        <v>732550</v>
      </c>
    </row>
    <row r="556" spans="1:322" ht="21.95" customHeight="1">
      <c r="LE556" s="4" t="s">
        <v>596</v>
      </c>
      <c r="LF556" s="4">
        <v>174298.32</v>
      </c>
    </row>
    <row r="557" spans="1:322" ht="21.95" customHeight="1">
      <c r="LG557" s="4" t="s">
        <v>1307</v>
      </c>
      <c r="LH557" s="4">
        <v>732550</v>
      </c>
    </row>
    <row r="558" spans="1:322" ht="21.95" customHeight="1">
      <c r="LG558" s="4" t="s">
        <v>596</v>
      </c>
      <c r="LH558" s="4">
        <v>174298.32</v>
      </c>
    </row>
    <row r="559" spans="1:322" ht="21.95" customHeight="1">
      <c r="LI559" s="4" t="s">
        <v>1307</v>
      </c>
      <c r="LJ559" s="4">
        <v>732550</v>
      </c>
    </row>
    <row r="560" spans="1:322" ht="21.95" customHeight="1">
      <c r="LI560" s="4" t="s">
        <v>596</v>
      </c>
      <c r="LJ560" s="4">
        <v>174298.32</v>
      </c>
    </row>
    <row r="561" spans="323:338" ht="21.95" customHeight="1">
      <c r="LK561" s="4" t="s">
        <v>1307</v>
      </c>
      <c r="LL561" s="4">
        <v>732550</v>
      </c>
    </row>
    <row r="562" spans="323:338" ht="21.95" customHeight="1">
      <c r="LK562" s="4" t="s">
        <v>596</v>
      </c>
      <c r="LL562" s="4">
        <v>174298.32</v>
      </c>
    </row>
    <row r="563" spans="323:338" ht="21.95" customHeight="1">
      <c r="LM563" s="4" t="s">
        <v>1307</v>
      </c>
      <c r="LN563" s="4">
        <v>732550</v>
      </c>
    </row>
    <row r="564" spans="323:338" ht="21.95" customHeight="1">
      <c r="LM564" s="4" t="s">
        <v>596</v>
      </c>
      <c r="LN564" s="4">
        <v>174298.32</v>
      </c>
    </row>
    <row r="565" spans="323:338" ht="21.95" customHeight="1">
      <c r="LO565" s="4" t="s">
        <v>1307</v>
      </c>
      <c r="LP565" s="4">
        <v>732550</v>
      </c>
    </row>
    <row r="566" spans="323:338" ht="21.95" customHeight="1">
      <c r="LO566" s="4" t="s">
        <v>596</v>
      </c>
      <c r="LP566" s="4">
        <v>174298.32</v>
      </c>
    </row>
    <row r="567" spans="323:338" ht="21.95" customHeight="1">
      <c r="LQ567" s="4" t="s">
        <v>1307</v>
      </c>
      <c r="LR567" s="4">
        <v>732550</v>
      </c>
    </row>
    <row r="568" spans="323:338" ht="21.95" customHeight="1">
      <c r="LQ568" s="4" t="s">
        <v>596</v>
      </c>
      <c r="LR568" s="4">
        <v>174298.32</v>
      </c>
    </row>
    <row r="569" spans="323:338" ht="21.95" customHeight="1">
      <c r="LS569" s="4" t="s">
        <v>1307</v>
      </c>
      <c r="LT569" s="4">
        <v>732550</v>
      </c>
    </row>
    <row r="570" spans="323:338" ht="21.95" customHeight="1">
      <c r="LS570" s="4" t="s">
        <v>596</v>
      </c>
      <c r="LT570" s="4">
        <v>174298.32</v>
      </c>
    </row>
    <row r="571" spans="323:338" ht="21.95" customHeight="1">
      <c r="LU571" s="4" t="s">
        <v>1307</v>
      </c>
      <c r="LV571" s="4">
        <v>732550</v>
      </c>
    </row>
    <row r="572" spans="323:338" ht="21.95" customHeight="1">
      <c r="LU572" s="4" t="s">
        <v>596</v>
      </c>
      <c r="LV572" s="4">
        <v>174298.32</v>
      </c>
    </row>
    <row r="573" spans="323:338" ht="21.95" customHeight="1">
      <c r="LW573" s="4" t="s">
        <v>1307</v>
      </c>
      <c r="LX573" s="4">
        <v>732550</v>
      </c>
    </row>
    <row r="574" spans="323:338" ht="21.95" customHeight="1">
      <c r="LW574" s="4" t="s">
        <v>596</v>
      </c>
      <c r="LX574" s="4">
        <v>174298.32</v>
      </c>
    </row>
    <row r="575" spans="323:338" ht="21.95" customHeight="1">
      <c r="LY575" s="4" t="s">
        <v>1307</v>
      </c>
      <c r="LZ575" s="4">
        <v>732550</v>
      </c>
    </row>
    <row r="576" spans="323:338" ht="21.95" customHeight="1">
      <c r="LY576" s="4" t="s">
        <v>596</v>
      </c>
      <c r="LZ576" s="4">
        <v>174298.32</v>
      </c>
    </row>
    <row r="577" spans="339:354" ht="21.95" customHeight="1">
      <c r="MA577" s="4" t="s">
        <v>1307</v>
      </c>
      <c r="MB577" s="4">
        <v>732550</v>
      </c>
    </row>
    <row r="578" spans="339:354" ht="21.95" customHeight="1">
      <c r="MA578" s="4" t="s">
        <v>596</v>
      </c>
      <c r="MB578" s="4">
        <v>174298.32</v>
      </c>
    </row>
    <row r="579" spans="339:354" ht="21.95" customHeight="1">
      <c r="MC579" s="4" t="s">
        <v>1307</v>
      </c>
      <c r="MD579" s="4">
        <v>732550</v>
      </c>
    </row>
    <row r="580" spans="339:354" ht="21.95" customHeight="1">
      <c r="MC580" s="4" t="s">
        <v>596</v>
      </c>
      <c r="MD580" s="4">
        <v>174298.32</v>
      </c>
    </row>
    <row r="581" spans="339:354" ht="21.95" customHeight="1">
      <c r="ME581" s="4" t="s">
        <v>1307</v>
      </c>
      <c r="MF581" s="4">
        <v>732550</v>
      </c>
    </row>
    <row r="582" spans="339:354" ht="21.95" customHeight="1">
      <c r="ME582" s="4" t="s">
        <v>596</v>
      </c>
      <c r="MF582" s="4">
        <v>174298.32</v>
      </c>
    </row>
    <row r="583" spans="339:354" ht="21.95" customHeight="1">
      <c r="MG583" s="4" t="s">
        <v>1307</v>
      </c>
      <c r="MH583" s="4">
        <v>732550</v>
      </c>
    </row>
    <row r="584" spans="339:354" ht="21.95" customHeight="1">
      <c r="MG584" s="4" t="s">
        <v>596</v>
      </c>
      <c r="MH584" s="4">
        <v>174298.32</v>
      </c>
    </row>
    <row r="585" spans="339:354" ht="21.95" customHeight="1">
      <c r="MI585" s="4" t="s">
        <v>1307</v>
      </c>
      <c r="MJ585" s="4">
        <v>732550</v>
      </c>
    </row>
    <row r="586" spans="339:354" ht="21.95" customHeight="1">
      <c r="MI586" s="4" t="s">
        <v>596</v>
      </c>
      <c r="MJ586" s="4">
        <v>174298.32</v>
      </c>
    </row>
    <row r="587" spans="339:354" ht="21.95" customHeight="1">
      <c r="MK587" s="4" t="s">
        <v>1307</v>
      </c>
      <c r="ML587" s="4">
        <v>732550</v>
      </c>
    </row>
    <row r="588" spans="339:354" ht="21.95" customHeight="1">
      <c r="MK588" s="4" t="s">
        <v>596</v>
      </c>
      <c r="ML588" s="4">
        <v>174298.32</v>
      </c>
    </row>
    <row r="589" spans="339:354" ht="21.95" customHeight="1">
      <c r="MM589" s="4" t="s">
        <v>1307</v>
      </c>
      <c r="MN589" s="4">
        <v>732550</v>
      </c>
    </row>
    <row r="590" spans="339:354" ht="21.95" customHeight="1">
      <c r="MM590" s="4" t="s">
        <v>596</v>
      </c>
      <c r="MN590" s="4">
        <v>174298.32</v>
      </c>
    </row>
    <row r="591" spans="339:354" ht="21.95" customHeight="1">
      <c r="MO591" s="4" t="s">
        <v>1307</v>
      </c>
      <c r="MP591" s="4">
        <v>732550</v>
      </c>
    </row>
    <row r="592" spans="339:354" ht="21.95" customHeight="1">
      <c r="MO592" s="4" t="s">
        <v>596</v>
      </c>
      <c r="MP592" s="4">
        <v>174298.32</v>
      </c>
    </row>
    <row r="593" spans="355:370" ht="21.95" customHeight="1">
      <c r="MQ593" s="4" t="s">
        <v>1307</v>
      </c>
      <c r="MR593" s="4">
        <v>732550</v>
      </c>
    </row>
    <row r="594" spans="355:370" ht="21.95" customHeight="1">
      <c r="MQ594" s="4" t="s">
        <v>596</v>
      </c>
      <c r="MR594" s="4">
        <v>174298.32</v>
      </c>
    </row>
    <row r="595" spans="355:370" ht="21.95" customHeight="1">
      <c r="MS595" s="4" t="s">
        <v>1307</v>
      </c>
      <c r="MT595" s="4">
        <v>732550</v>
      </c>
    </row>
    <row r="596" spans="355:370" ht="21.95" customHeight="1">
      <c r="MS596" s="4" t="s">
        <v>596</v>
      </c>
      <c r="MT596" s="4">
        <v>174298.32</v>
      </c>
    </row>
    <row r="597" spans="355:370" ht="21.95" customHeight="1">
      <c r="MU597" s="4" t="s">
        <v>1307</v>
      </c>
      <c r="MV597" s="4">
        <v>732550</v>
      </c>
    </row>
    <row r="598" spans="355:370" ht="21.95" customHeight="1">
      <c r="MU598" s="4" t="s">
        <v>596</v>
      </c>
      <c r="MV598" s="4">
        <v>174298.32</v>
      </c>
    </row>
    <row r="599" spans="355:370" ht="21.95" customHeight="1">
      <c r="MW599" s="4" t="s">
        <v>1307</v>
      </c>
      <c r="MX599" s="4">
        <v>732550</v>
      </c>
    </row>
    <row r="600" spans="355:370" ht="21.95" customHeight="1">
      <c r="MW600" s="4" t="s">
        <v>596</v>
      </c>
      <c r="MX600" s="4">
        <v>174298.32</v>
      </c>
    </row>
    <row r="601" spans="355:370" ht="21.95" customHeight="1">
      <c r="MY601" s="4" t="s">
        <v>1307</v>
      </c>
      <c r="MZ601" s="4">
        <v>732550</v>
      </c>
    </row>
    <row r="602" spans="355:370" ht="21.95" customHeight="1">
      <c r="MY602" s="4" t="s">
        <v>596</v>
      </c>
      <c r="MZ602" s="4">
        <v>174298.32</v>
      </c>
    </row>
    <row r="603" spans="355:370" ht="21.95" customHeight="1">
      <c r="NA603" s="4" t="s">
        <v>1307</v>
      </c>
      <c r="NB603" s="4">
        <v>732550</v>
      </c>
    </row>
    <row r="604" spans="355:370" ht="21.95" customHeight="1">
      <c r="NA604" s="4" t="s">
        <v>596</v>
      </c>
      <c r="NB604" s="4">
        <v>174298.32</v>
      </c>
    </row>
    <row r="605" spans="355:370" ht="21.95" customHeight="1">
      <c r="NC605" s="4" t="s">
        <v>1307</v>
      </c>
      <c r="ND605" s="4">
        <v>732550</v>
      </c>
    </row>
    <row r="606" spans="355:370" ht="21.95" customHeight="1">
      <c r="NC606" s="4" t="s">
        <v>596</v>
      </c>
      <c r="ND606" s="4">
        <v>174298.32</v>
      </c>
    </row>
    <row r="607" spans="355:370" ht="21.95" customHeight="1">
      <c r="NE607" s="4" t="s">
        <v>1307</v>
      </c>
      <c r="NF607" s="4">
        <v>732550</v>
      </c>
    </row>
    <row r="608" spans="355:370" ht="21.95" customHeight="1">
      <c r="NE608" s="4" t="s">
        <v>596</v>
      </c>
      <c r="NF608" s="4">
        <v>174298.32</v>
      </c>
    </row>
    <row r="609" spans="371:386" ht="21.95" customHeight="1">
      <c r="NG609" s="4" t="s">
        <v>1307</v>
      </c>
      <c r="NH609" s="4">
        <v>732550</v>
      </c>
    </row>
    <row r="610" spans="371:386" ht="21.95" customHeight="1">
      <c r="NG610" s="4" t="s">
        <v>596</v>
      </c>
      <c r="NH610" s="4">
        <v>174298.32</v>
      </c>
    </row>
    <row r="611" spans="371:386" ht="21.95" customHeight="1">
      <c r="NI611" s="4" t="s">
        <v>1307</v>
      </c>
      <c r="NJ611" s="4">
        <v>732550</v>
      </c>
    </row>
    <row r="612" spans="371:386" ht="21.95" customHeight="1">
      <c r="NI612" s="4" t="s">
        <v>596</v>
      </c>
      <c r="NJ612" s="4">
        <v>174298.32</v>
      </c>
    </row>
    <row r="613" spans="371:386" ht="21.95" customHeight="1">
      <c r="NK613" s="4" t="s">
        <v>1307</v>
      </c>
      <c r="NL613" s="4">
        <v>732550</v>
      </c>
    </row>
    <row r="614" spans="371:386" ht="21.95" customHeight="1">
      <c r="NK614" s="4" t="s">
        <v>596</v>
      </c>
      <c r="NL614" s="4">
        <v>174298.32</v>
      </c>
    </row>
    <row r="615" spans="371:386" ht="21.95" customHeight="1">
      <c r="NM615" s="4" t="s">
        <v>1307</v>
      </c>
      <c r="NN615" s="4">
        <v>732550</v>
      </c>
    </row>
    <row r="616" spans="371:386" ht="21.95" customHeight="1">
      <c r="NM616" s="4" t="s">
        <v>596</v>
      </c>
      <c r="NN616" s="4">
        <v>174298.32</v>
      </c>
    </row>
    <row r="617" spans="371:386" ht="21.95" customHeight="1">
      <c r="NO617" s="4" t="s">
        <v>1307</v>
      </c>
      <c r="NP617" s="4">
        <v>732550</v>
      </c>
    </row>
    <row r="618" spans="371:386" ht="21.95" customHeight="1">
      <c r="NO618" s="4" t="s">
        <v>596</v>
      </c>
      <c r="NP618" s="4">
        <v>174298.32</v>
      </c>
    </row>
    <row r="619" spans="371:386" ht="21.95" customHeight="1">
      <c r="NQ619" s="4" t="s">
        <v>1307</v>
      </c>
      <c r="NR619" s="4">
        <v>732550</v>
      </c>
    </row>
    <row r="620" spans="371:386" ht="21.95" customHeight="1">
      <c r="NQ620" s="4" t="s">
        <v>596</v>
      </c>
      <c r="NR620" s="4">
        <v>174298.32</v>
      </c>
    </row>
    <row r="621" spans="371:386" ht="21.95" customHeight="1">
      <c r="NS621" s="4" t="s">
        <v>1307</v>
      </c>
      <c r="NT621" s="4">
        <v>732550</v>
      </c>
    </row>
    <row r="622" spans="371:386" ht="21.95" customHeight="1">
      <c r="NS622" s="4" t="s">
        <v>596</v>
      </c>
      <c r="NT622" s="4">
        <v>174298.32</v>
      </c>
    </row>
    <row r="623" spans="371:386" ht="21.95" customHeight="1">
      <c r="NU623" s="4" t="s">
        <v>1307</v>
      </c>
      <c r="NV623" s="4">
        <v>732550</v>
      </c>
    </row>
    <row r="624" spans="371:386" ht="21.95" customHeight="1">
      <c r="NU624" s="4" t="s">
        <v>596</v>
      </c>
      <c r="NV624" s="4">
        <v>174298.32</v>
      </c>
    </row>
    <row r="625" spans="387:402" ht="21.95" customHeight="1">
      <c r="NW625" s="4" t="s">
        <v>1307</v>
      </c>
      <c r="NX625" s="4">
        <v>732550</v>
      </c>
    </row>
    <row r="626" spans="387:402" ht="21.95" customHeight="1">
      <c r="NW626" s="4" t="s">
        <v>596</v>
      </c>
      <c r="NX626" s="4">
        <v>174298.32</v>
      </c>
    </row>
    <row r="627" spans="387:402" ht="21.95" customHeight="1">
      <c r="NY627" s="4" t="s">
        <v>1307</v>
      </c>
      <c r="NZ627" s="4">
        <v>732550</v>
      </c>
    </row>
    <row r="628" spans="387:402" ht="21.95" customHeight="1">
      <c r="NY628" s="4" t="s">
        <v>596</v>
      </c>
      <c r="NZ628" s="4">
        <v>174298.32</v>
      </c>
    </row>
    <row r="629" spans="387:402" ht="21.95" customHeight="1">
      <c r="OA629" s="4" t="s">
        <v>1307</v>
      </c>
      <c r="OB629" s="4">
        <v>732550</v>
      </c>
    </row>
    <row r="630" spans="387:402" ht="21.95" customHeight="1">
      <c r="OA630" s="4" t="s">
        <v>596</v>
      </c>
      <c r="OB630" s="4">
        <v>174298.32</v>
      </c>
    </row>
    <row r="631" spans="387:402" ht="21.95" customHeight="1">
      <c r="OC631" s="4" t="s">
        <v>1307</v>
      </c>
      <c r="OD631" s="4">
        <v>732550</v>
      </c>
    </row>
    <row r="632" spans="387:402" ht="21.95" customHeight="1">
      <c r="OC632" s="4" t="s">
        <v>596</v>
      </c>
      <c r="OD632" s="4">
        <v>174298.32</v>
      </c>
    </row>
    <row r="633" spans="387:402" ht="21.95" customHeight="1">
      <c r="OE633" s="4" t="s">
        <v>1307</v>
      </c>
      <c r="OF633" s="4">
        <v>732550</v>
      </c>
    </row>
    <row r="634" spans="387:402" ht="21.95" customHeight="1">
      <c r="OE634" s="4" t="s">
        <v>596</v>
      </c>
      <c r="OF634" s="4">
        <v>174298.32</v>
      </c>
    </row>
    <row r="635" spans="387:402" ht="21.95" customHeight="1">
      <c r="OG635" s="4" t="s">
        <v>1307</v>
      </c>
      <c r="OH635" s="4">
        <v>732550</v>
      </c>
    </row>
    <row r="636" spans="387:402" ht="21.95" customHeight="1">
      <c r="OG636" s="4" t="s">
        <v>596</v>
      </c>
      <c r="OH636" s="4">
        <v>174298.32</v>
      </c>
    </row>
    <row r="637" spans="387:402" ht="21.95" customHeight="1">
      <c r="OI637" s="4" t="s">
        <v>1307</v>
      </c>
      <c r="OJ637" s="4">
        <v>732550</v>
      </c>
    </row>
    <row r="638" spans="387:402" ht="21.95" customHeight="1">
      <c r="OI638" s="4" t="s">
        <v>596</v>
      </c>
      <c r="OJ638" s="4">
        <v>174298.32</v>
      </c>
    </row>
    <row r="639" spans="387:402" ht="21.95" customHeight="1">
      <c r="OK639" s="4" t="s">
        <v>1307</v>
      </c>
      <c r="OL639" s="4">
        <v>732550</v>
      </c>
    </row>
    <row r="640" spans="387:402" ht="21.95" customHeight="1">
      <c r="OK640" s="4" t="s">
        <v>596</v>
      </c>
      <c r="OL640" s="4">
        <v>174298.32</v>
      </c>
    </row>
    <row r="641" spans="403:418" ht="21.95" customHeight="1">
      <c r="OM641" s="4" t="s">
        <v>1307</v>
      </c>
      <c r="ON641" s="4">
        <v>732550</v>
      </c>
    </row>
    <row r="642" spans="403:418" ht="21.95" customHeight="1">
      <c r="OM642" s="4" t="s">
        <v>596</v>
      </c>
      <c r="ON642" s="4">
        <v>174298.32</v>
      </c>
    </row>
    <row r="643" spans="403:418" ht="21.95" customHeight="1">
      <c r="OO643" s="4" t="s">
        <v>1307</v>
      </c>
      <c r="OP643" s="4">
        <v>732550</v>
      </c>
    </row>
    <row r="644" spans="403:418" ht="21.95" customHeight="1">
      <c r="OO644" s="4" t="s">
        <v>596</v>
      </c>
      <c r="OP644" s="4">
        <v>174298.32</v>
      </c>
    </row>
    <row r="645" spans="403:418" ht="21.95" customHeight="1">
      <c r="OQ645" s="4" t="s">
        <v>1307</v>
      </c>
      <c r="OR645" s="4">
        <v>732550</v>
      </c>
    </row>
    <row r="646" spans="403:418" ht="21.95" customHeight="1">
      <c r="OQ646" s="4" t="s">
        <v>596</v>
      </c>
      <c r="OR646" s="4">
        <v>174298.32</v>
      </c>
    </row>
    <row r="647" spans="403:418" ht="21.95" customHeight="1">
      <c r="OS647" s="4" t="s">
        <v>1307</v>
      </c>
      <c r="OT647" s="4">
        <v>732550</v>
      </c>
    </row>
    <row r="648" spans="403:418" ht="21.95" customHeight="1">
      <c r="OS648" s="4" t="s">
        <v>596</v>
      </c>
      <c r="OT648" s="4">
        <v>174298.32</v>
      </c>
    </row>
    <row r="649" spans="403:418" ht="21.95" customHeight="1">
      <c r="OU649" s="4" t="s">
        <v>1307</v>
      </c>
      <c r="OV649" s="4">
        <v>732550</v>
      </c>
    </row>
    <row r="650" spans="403:418" ht="21.95" customHeight="1">
      <c r="OU650" s="4" t="s">
        <v>596</v>
      </c>
      <c r="OV650" s="4">
        <v>174298.32</v>
      </c>
    </row>
    <row r="651" spans="403:418" ht="21.95" customHeight="1">
      <c r="OW651" s="4" t="s">
        <v>1307</v>
      </c>
      <c r="OX651" s="4">
        <v>732550</v>
      </c>
    </row>
    <row r="652" spans="403:418" ht="21.95" customHeight="1">
      <c r="OW652" s="4" t="s">
        <v>596</v>
      </c>
      <c r="OX652" s="4">
        <v>174298.32</v>
      </c>
    </row>
    <row r="653" spans="403:418" ht="21.95" customHeight="1">
      <c r="OY653" s="4" t="s">
        <v>1307</v>
      </c>
      <c r="OZ653" s="4">
        <v>732550</v>
      </c>
    </row>
    <row r="654" spans="403:418" ht="21.95" customHeight="1">
      <c r="OY654" s="4" t="s">
        <v>596</v>
      </c>
      <c r="OZ654" s="4">
        <v>174298.32</v>
      </c>
    </row>
    <row r="655" spans="403:418" ht="21.95" customHeight="1">
      <c r="PA655" s="4" t="s">
        <v>1307</v>
      </c>
      <c r="PB655" s="4">
        <v>732550</v>
      </c>
    </row>
    <row r="656" spans="403:418" ht="21.95" customHeight="1">
      <c r="PA656" s="4" t="s">
        <v>596</v>
      </c>
      <c r="PB656" s="4">
        <v>174298.32</v>
      </c>
    </row>
    <row r="657" spans="419:434" ht="21.95" customHeight="1">
      <c r="PC657" s="4" t="s">
        <v>1307</v>
      </c>
      <c r="PD657" s="4">
        <v>732550</v>
      </c>
    </row>
    <row r="658" spans="419:434" ht="21.95" customHeight="1">
      <c r="PC658" s="4" t="s">
        <v>596</v>
      </c>
      <c r="PD658" s="4">
        <v>174298.32</v>
      </c>
    </row>
    <row r="659" spans="419:434" ht="21.95" customHeight="1">
      <c r="PE659" s="4" t="s">
        <v>1307</v>
      </c>
      <c r="PF659" s="4">
        <v>732550</v>
      </c>
    </row>
    <row r="660" spans="419:434" ht="21.95" customHeight="1">
      <c r="PE660" s="4" t="s">
        <v>596</v>
      </c>
      <c r="PF660" s="4">
        <v>174298.32</v>
      </c>
    </row>
    <row r="661" spans="419:434" ht="21.95" customHeight="1">
      <c r="PG661" s="4" t="s">
        <v>1307</v>
      </c>
      <c r="PH661" s="4">
        <v>732550</v>
      </c>
    </row>
    <row r="662" spans="419:434" ht="21.95" customHeight="1">
      <c r="PG662" s="4" t="s">
        <v>596</v>
      </c>
      <c r="PH662" s="4">
        <v>174298.32</v>
      </c>
    </row>
    <row r="663" spans="419:434" ht="21.95" customHeight="1">
      <c r="PI663" s="4" t="s">
        <v>1307</v>
      </c>
      <c r="PJ663" s="4">
        <v>732550</v>
      </c>
    </row>
    <row r="664" spans="419:434" ht="21.95" customHeight="1">
      <c r="PI664" s="4" t="s">
        <v>596</v>
      </c>
      <c r="PJ664" s="4">
        <v>174298.32</v>
      </c>
    </row>
    <row r="665" spans="419:434" ht="21.95" customHeight="1">
      <c r="PK665" s="4" t="s">
        <v>1307</v>
      </c>
      <c r="PL665" s="4">
        <v>732550</v>
      </c>
    </row>
    <row r="666" spans="419:434" ht="21.95" customHeight="1">
      <c r="PK666" s="4" t="s">
        <v>596</v>
      </c>
      <c r="PL666" s="4">
        <v>174298.32</v>
      </c>
    </row>
    <row r="667" spans="419:434" ht="21.95" customHeight="1">
      <c r="PM667" s="4" t="s">
        <v>1307</v>
      </c>
      <c r="PN667" s="4">
        <v>732550</v>
      </c>
    </row>
    <row r="668" spans="419:434" ht="21.95" customHeight="1">
      <c r="PM668" s="4" t="s">
        <v>596</v>
      </c>
      <c r="PN668" s="4">
        <v>174298.32</v>
      </c>
    </row>
    <row r="669" spans="419:434" ht="21.95" customHeight="1">
      <c r="PO669" s="4" t="s">
        <v>1307</v>
      </c>
      <c r="PP669" s="4">
        <v>732550</v>
      </c>
    </row>
    <row r="670" spans="419:434" ht="21.95" customHeight="1">
      <c r="PO670" s="4" t="s">
        <v>596</v>
      </c>
      <c r="PP670" s="4">
        <v>174298.32</v>
      </c>
    </row>
    <row r="671" spans="419:434" ht="21.95" customHeight="1">
      <c r="PQ671" s="4" t="s">
        <v>1307</v>
      </c>
      <c r="PR671" s="4">
        <v>732550</v>
      </c>
    </row>
    <row r="672" spans="419:434" ht="21.95" customHeight="1">
      <c r="PQ672" s="4" t="s">
        <v>596</v>
      </c>
      <c r="PR672" s="4">
        <v>174298.32</v>
      </c>
    </row>
    <row r="673" spans="435:450" ht="21.95" customHeight="1">
      <c r="PS673" s="4" t="s">
        <v>1307</v>
      </c>
      <c r="PT673" s="4">
        <v>732550</v>
      </c>
    </row>
    <row r="674" spans="435:450" ht="21.95" customHeight="1">
      <c r="PS674" s="4" t="s">
        <v>596</v>
      </c>
      <c r="PT674" s="4">
        <v>174298.32</v>
      </c>
    </row>
    <row r="675" spans="435:450" ht="21.95" customHeight="1">
      <c r="PU675" s="4" t="s">
        <v>1307</v>
      </c>
      <c r="PV675" s="4">
        <v>732550</v>
      </c>
    </row>
    <row r="676" spans="435:450" ht="21.95" customHeight="1">
      <c r="PU676" s="4" t="s">
        <v>596</v>
      </c>
      <c r="PV676" s="4">
        <v>174298.32</v>
      </c>
    </row>
    <row r="677" spans="435:450" ht="21.95" customHeight="1">
      <c r="PW677" s="4" t="s">
        <v>1307</v>
      </c>
      <c r="PX677" s="4">
        <v>732550</v>
      </c>
    </row>
    <row r="678" spans="435:450" ht="21.95" customHeight="1">
      <c r="PW678" s="4" t="s">
        <v>596</v>
      </c>
      <c r="PX678" s="4">
        <v>174298.32</v>
      </c>
    </row>
    <row r="679" spans="435:450" ht="21.95" customHeight="1">
      <c r="PY679" s="4" t="s">
        <v>1307</v>
      </c>
      <c r="PZ679" s="4">
        <v>732550</v>
      </c>
    </row>
    <row r="680" spans="435:450" ht="21.95" customHeight="1">
      <c r="PY680" s="4" t="s">
        <v>596</v>
      </c>
      <c r="PZ680" s="4">
        <v>174298.32</v>
      </c>
    </row>
    <row r="681" spans="435:450" ht="21.95" customHeight="1">
      <c r="QA681" s="4" t="s">
        <v>1307</v>
      </c>
      <c r="QB681" s="4">
        <v>732550</v>
      </c>
    </row>
    <row r="682" spans="435:450" ht="21.95" customHeight="1">
      <c r="QA682" s="4" t="s">
        <v>596</v>
      </c>
      <c r="QB682" s="4">
        <v>174298.32</v>
      </c>
    </row>
    <row r="683" spans="435:450" ht="21.95" customHeight="1">
      <c r="QC683" s="4" t="s">
        <v>1307</v>
      </c>
      <c r="QD683" s="4">
        <v>732550</v>
      </c>
    </row>
    <row r="684" spans="435:450" ht="21.95" customHeight="1">
      <c r="QC684" s="4" t="s">
        <v>596</v>
      </c>
      <c r="QD684" s="4">
        <v>174298.32</v>
      </c>
    </row>
    <row r="685" spans="435:450" ht="21.95" customHeight="1">
      <c r="QE685" s="4" t="s">
        <v>1307</v>
      </c>
      <c r="QF685" s="4">
        <v>732550</v>
      </c>
    </row>
    <row r="686" spans="435:450" ht="21.95" customHeight="1">
      <c r="QE686" s="4" t="s">
        <v>596</v>
      </c>
      <c r="QF686" s="4">
        <v>174298.32</v>
      </c>
    </row>
    <row r="687" spans="435:450" ht="21.95" customHeight="1">
      <c r="QG687" s="4" t="s">
        <v>1307</v>
      </c>
      <c r="QH687" s="4">
        <v>732550</v>
      </c>
    </row>
    <row r="688" spans="435:450" ht="21.95" customHeight="1">
      <c r="QG688" s="4" t="s">
        <v>596</v>
      </c>
      <c r="QH688" s="4">
        <v>174298.32</v>
      </c>
    </row>
    <row r="689" spans="451:466" ht="21.95" customHeight="1">
      <c r="QI689" s="4" t="s">
        <v>1307</v>
      </c>
      <c r="QJ689" s="4">
        <v>732550</v>
      </c>
    </row>
    <row r="690" spans="451:466" ht="21.95" customHeight="1">
      <c r="QI690" s="4" t="s">
        <v>596</v>
      </c>
      <c r="QJ690" s="4">
        <v>174298.32</v>
      </c>
    </row>
    <row r="691" spans="451:466" ht="21.95" customHeight="1">
      <c r="QK691" s="4" t="s">
        <v>1307</v>
      </c>
      <c r="QL691" s="4">
        <v>732550</v>
      </c>
    </row>
    <row r="692" spans="451:466" ht="21.95" customHeight="1">
      <c r="QK692" s="4" t="s">
        <v>596</v>
      </c>
      <c r="QL692" s="4">
        <v>174298.32</v>
      </c>
    </row>
    <row r="693" spans="451:466" ht="21.95" customHeight="1">
      <c r="QM693" s="4" t="s">
        <v>1307</v>
      </c>
      <c r="QN693" s="4">
        <v>732550</v>
      </c>
    </row>
    <row r="694" spans="451:466" ht="21.95" customHeight="1">
      <c r="QM694" s="4" t="s">
        <v>596</v>
      </c>
      <c r="QN694" s="4">
        <v>174298.32</v>
      </c>
    </row>
    <row r="695" spans="451:466" ht="21.95" customHeight="1">
      <c r="QO695" s="4" t="s">
        <v>1307</v>
      </c>
      <c r="QP695" s="4">
        <v>732550</v>
      </c>
    </row>
    <row r="696" spans="451:466" ht="21.95" customHeight="1">
      <c r="QO696" s="4" t="s">
        <v>596</v>
      </c>
      <c r="QP696" s="4">
        <v>174298.32</v>
      </c>
    </row>
    <row r="697" spans="451:466" ht="21.95" customHeight="1">
      <c r="QQ697" s="4" t="s">
        <v>1307</v>
      </c>
      <c r="QR697" s="4">
        <v>732550</v>
      </c>
    </row>
    <row r="698" spans="451:466" ht="21.95" customHeight="1">
      <c r="QQ698" s="4" t="s">
        <v>596</v>
      </c>
      <c r="QR698" s="4">
        <v>174298.32</v>
      </c>
    </row>
    <row r="699" spans="451:466" ht="21.95" customHeight="1">
      <c r="QS699" s="4" t="s">
        <v>1307</v>
      </c>
      <c r="QT699" s="4">
        <v>732550</v>
      </c>
    </row>
    <row r="700" spans="451:466" ht="21.95" customHeight="1">
      <c r="QS700" s="4" t="s">
        <v>596</v>
      </c>
      <c r="QT700" s="4">
        <v>174298.32</v>
      </c>
    </row>
    <row r="701" spans="451:466" ht="21.95" customHeight="1">
      <c r="QU701" s="4" t="s">
        <v>1307</v>
      </c>
      <c r="QV701" s="4">
        <v>732550</v>
      </c>
    </row>
    <row r="702" spans="451:466" ht="21.95" customHeight="1">
      <c r="QU702" s="4" t="s">
        <v>596</v>
      </c>
      <c r="QV702" s="4">
        <v>174298.32</v>
      </c>
    </row>
    <row r="703" spans="451:466" ht="21.95" customHeight="1">
      <c r="QW703" s="4" t="s">
        <v>1307</v>
      </c>
      <c r="QX703" s="4">
        <v>732550</v>
      </c>
    </row>
    <row r="704" spans="451:466" ht="21.95" customHeight="1">
      <c r="QW704" s="4" t="s">
        <v>596</v>
      </c>
      <c r="QX704" s="4">
        <v>174298.32</v>
      </c>
    </row>
    <row r="705" spans="467:482" ht="21.95" customHeight="1">
      <c r="QY705" s="4" t="s">
        <v>1307</v>
      </c>
      <c r="QZ705" s="4">
        <v>732550</v>
      </c>
    </row>
    <row r="706" spans="467:482" ht="21.95" customHeight="1">
      <c r="QY706" s="4" t="s">
        <v>596</v>
      </c>
      <c r="QZ706" s="4">
        <v>174298.32</v>
      </c>
    </row>
    <row r="707" spans="467:482" ht="21.95" customHeight="1">
      <c r="RA707" s="4" t="s">
        <v>1307</v>
      </c>
      <c r="RB707" s="4">
        <v>732550</v>
      </c>
    </row>
    <row r="708" spans="467:482" ht="21.95" customHeight="1">
      <c r="RA708" s="4" t="s">
        <v>596</v>
      </c>
      <c r="RB708" s="4">
        <v>174298.32</v>
      </c>
    </row>
    <row r="709" spans="467:482" ht="21.95" customHeight="1">
      <c r="RC709" s="4" t="s">
        <v>1307</v>
      </c>
      <c r="RD709" s="4">
        <v>732550</v>
      </c>
    </row>
    <row r="710" spans="467:482" ht="21.95" customHeight="1">
      <c r="RC710" s="4" t="s">
        <v>596</v>
      </c>
      <c r="RD710" s="4">
        <v>174298.32</v>
      </c>
    </row>
    <row r="711" spans="467:482" ht="21.95" customHeight="1">
      <c r="RE711" s="4" t="s">
        <v>1307</v>
      </c>
      <c r="RF711" s="4">
        <v>732550</v>
      </c>
    </row>
    <row r="712" spans="467:482" ht="21.95" customHeight="1">
      <c r="RE712" s="4" t="s">
        <v>596</v>
      </c>
      <c r="RF712" s="4">
        <v>174298.32</v>
      </c>
    </row>
    <row r="713" spans="467:482" ht="21.95" customHeight="1">
      <c r="RG713" s="4" t="s">
        <v>1307</v>
      </c>
      <c r="RH713" s="4">
        <v>732550</v>
      </c>
    </row>
    <row r="714" spans="467:482" ht="21.95" customHeight="1">
      <c r="RG714" s="4" t="s">
        <v>596</v>
      </c>
      <c r="RH714" s="4">
        <v>174298.32</v>
      </c>
    </row>
    <row r="715" spans="467:482" ht="21.95" customHeight="1">
      <c r="RI715" s="4" t="s">
        <v>1307</v>
      </c>
      <c r="RJ715" s="4">
        <v>732550</v>
      </c>
    </row>
    <row r="716" spans="467:482" ht="21.95" customHeight="1">
      <c r="RI716" s="4" t="s">
        <v>596</v>
      </c>
      <c r="RJ716" s="4">
        <v>174298.32</v>
      </c>
    </row>
    <row r="717" spans="467:482" ht="21.95" customHeight="1">
      <c r="RK717" s="4" t="s">
        <v>1307</v>
      </c>
      <c r="RL717" s="4">
        <v>732550</v>
      </c>
    </row>
    <row r="718" spans="467:482" ht="21.95" customHeight="1">
      <c r="RK718" s="4" t="s">
        <v>596</v>
      </c>
      <c r="RL718" s="4">
        <v>174298.32</v>
      </c>
    </row>
    <row r="719" spans="467:482" ht="21.95" customHeight="1">
      <c r="RM719" s="4" t="s">
        <v>1307</v>
      </c>
      <c r="RN719" s="4">
        <v>732550</v>
      </c>
    </row>
    <row r="720" spans="467:482" ht="21.95" customHeight="1">
      <c r="RM720" s="4" t="s">
        <v>596</v>
      </c>
      <c r="RN720" s="4">
        <v>174298.32</v>
      </c>
    </row>
    <row r="721" spans="483:498" ht="21.95" customHeight="1">
      <c r="RO721" s="4" t="s">
        <v>1307</v>
      </c>
      <c r="RP721" s="4">
        <v>732550</v>
      </c>
    </row>
    <row r="722" spans="483:498" ht="21.95" customHeight="1">
      <c r="RO722" s="4" t="s">
        <v>596</v>
      </c>
      <c r="RP722" s="4">
        <v>174298.32</v>
      </c>
    </row>
    <row r="723" spans="483:498" ht="21.95" customHeight="1">
      <c r="RQ723" s="4" t="s">
        <v>1307</v>
      </c>
      <c r="RR723" s="4">
        <v>732550</v>
      </c>
    </row>
    <row r="724" spans="483:498" ht="21.95" customHeight="1">
      <c r="RQ724" s="4" t="s">
        <v>596</v>
      </c>
      <c r="RR724" s="4">
        <v>174298.32</v>
      </c>
    </row>
    <row r="725" spans="483:498" ht="21.95" customHeight="1">
      <c r="RS725" s="4" t="s">
        <v>1307</v>
      </c>
      <c r="RT725" s="4">
        <v>732550</v>
      </c>
    </row>
    <row r="726" spans="483:498" ht="21.95" customHeight="1">
      <c r="RS726" s="4" t="s">
        <v>596</v>
      </c>
      <c r="RT726" s="4">
        <v>174298.32</v>
      </c>
    </row>
    <row r="727" spans="483:498" ht="21.95" customHeight="1">
      <c r="RU727" s="4" t="s">
        <v>1307</v>
      </c>
      <c r="RV727" s="4">
        <v>732550</v>
      </c>
    </row>
    <row r="728" spans="483:498" ht="21.95" customHeight="1">
      <c r="RU728" s="4" t="s">
        <v>596</v>
      </c>
      <c r="RV728" s="4">
        <v>174298.32</v>
      </c>
    </row>
    <row r="729" spans="483:498" ht="21.95" customHeight="1">
      <c r="RW729" s="4" t="s">
        <v>1307</v>
      </c>
      <c r="RX729" s="4">
        <v>732550</v>
      </c>
    </row>
    <row r="730" spans="483:498" ht="21.95" customHeight="1">
      <c r="RW730" s="4" t="s">
        <v>596</v>
      </c>
      <c r="RX730" s="4">
        <v>174298.32</v>
      </c>
    </row>
    <row r="731" spans="483:498" ht="21.95" customHeight="1">
      <c r="RY731" s="4" t="s">
        <v>1307</v>
      </c>
      <c r="RZ731" s="4">
        <v>732550</v>
      </c>
    </row>
    <row r="732" spans="483:498" ht="21.95" customHeight="1">
      <c r="RY732" s="4" t="s">
        <v>596</v>
      </c>
      <c r="RZ732" s="4">
        <v>174298.32</v>
      </c>
    </row>
    <row r="733" spans="483:498" ht="21.95" customHeight="1">
      <c r="SA733" s="4" t="s">
        <v>1307</v>
      </c>
      <c r="SB733" s="4">
        <v>732550</v>
      </c>
    </row>
    <row r="734" spans="483:498" ht="21.95" customHeight="1">
      <c r="SA734" s="4" t="s">
        <v>596</v>
      </c>
      <c r="SB734" s="4">
        <v>174298.32</v>
      </c>
    </row>
    <row r="735" spans="483:498" ht="21.95" customHeight="1">
      <c r="SC735" s="4" t="s">
        <v>1307</v>
      </c>
      <c r="SD735" s="4">
        <v>732550</v>
      </c>
    </row>
    <row r="736" spans="483:498" ht="21.95" customHeight="1">
      <c r="SC736" s="4" t="s">
        <v>596</v>
      </c>
      <c r="SD736" s="4">
        <v>174298.32</v>
      </c>
    </row>
    <row r="737" spans="499:514" ht="21.95" customHeight="1">
      <c r="SE737" s="4" t="s">
        <v>1307</v>
      </c>
      <c r="SF737" s="4">
        <v>732550</v>
      </c>
    </row>
    <row r="738" spans="499:514" ht="21.95" customHeight="1">
      <c r="SE738" s="4" t="s">
        <v>596</v>
      </c>
      <c r="SF738" s="4">
        <v>174298.32</v>
      </c>
    </row>
    <row r="739" spans="499:514" ht="21.95" customHeight="1">
      <c r="SG739" s="4" t="s">
        <v>1307</v>
      </c>
      <c r="SH739" s="4">
        <v>732550</v>
      </c>
    </row>
    <row r="740" spans="499:514" ht="21.95" customHeight="1">
      <c r="SG740" s="4" t="s">
        <v>596</v>
      </c>
      <c r="SH740" s="4">
        <v>174298.32</v>
      </c>
    </row>
    <row r="741" spans="499:514" ht="21.95" customHeight="1">
      <c r="SI741" s="4" t="s">
        <v>1307</v>
      </c>
      <c r="SJ741" s="4">
        <v>732550</v>
      </c>
    </row>
    <row r="742" spans="499:514" ht="21.95" customHeight="1">
      <c r="SI742" s="4" t="s">
        <v>596</v>
      </c>
      <c r="SJ742" s="4">
        <v>174298.32</v>
      </c>
    </row>
    <row r="743" spans="499:514" ht="21.95" customHeight="1">
      <c r="SK743" s="4" t="s">
        <v>1307</v>
      </c>
      <c r="SL743" s="4">
        <v>732550</v>
      </c>
    </row>
    <row r="744" spans="499:514" ht="21.95" customHeight="1">
      <c r="SK744" s="4" t="s">
        <v>596</v>
      </c>
      <c r="SL744" s="4">
        <v>174298.32</v>
      </c>
    </row>
    <row r="745" spans="499:514" ht="21.95" customHeight="1">
      <c r="SM745" s="4" t="s">
        <v>1307</v>
      </c>
      <c r="SN745" s="4">
        <v>732550</v>
      </c>
    </row>
    <row r="746" spans="499:514" ht="21.95" customHeight="1">
      <c r="SM746" s="4" t="s">
        <v>596</v>
      </c>
      <c r="SN746" s="4">
        <v>174298.32</v>
      </c>
    </row>
    <row r="747" spans="499:514" ht="21.95" customHeight="1">
      <c r="SO747" s="4" t="s">
        <v>1307</v>
      </c>
      <c r="SP747" s="4">
        <v>732550</v>
      </c>
    </row>
    <row r="748" spans="499:514" ht="21.95" customHeight="1">
      <c r="SO748" s="4" t="s">
        <v>596</v>
      </c>
      <c r="SP748" s="4">
        <v>174298.32</v>
      </c>
    </row>
    <row r="749" spans="499:514" ht="21.95" customHeight="1">
      <c r="SQ749" s="4" t="s">
        <v>1307</v>
      </c>
      <c r="SR749" s="4">
        <v>732550</v>
      </c>
    </row>
    <row r="750" spans="499:514" ht="21.95" customHeight="1">
      <c r="SQ750" s="4" t="s">
        <v>596</v>
      </c>
      <c r="SR750" s="4">
        <v>174298.32</v>
      </c>
    </row>
    <row r="751" spans="499:514" ht="21.95" customHeight="1">
      <c r="SS751" s="4" t="s">
        <v>1307</v>
      </c>
      <c r="ST751" s="4">
        <v>732550</v>
      </c>
    </row>
    <row r="752" spans="499:514" ht="21.95" customHeight="1">
      <c r="SS752" s="4" t="s">
        <v>596</v>
      </c>
      <c r="ST752" s="4">
        <v>174298.32</v>
      </c>
    </row>
    <row r="753" spans="515:530" ht="21.95" customHeight="1">
      <c r="SU753" s="4" t="s">
        <v>1307</v>
      </c>
      <c r="SV753" s="4">
        <v>732550</v>
      </c>
    </row>
    <row r="754" spans="515:530" ht="21.95" customHeight="1">
      <c r="SU754" s="4" t="s">
        <v>596</v>
      </c>
      <c r="SV754" s="4">
        <v>174298.32</v>
      </c>
    </row>
    <row r="755" spans="515:530" ht="21.95" customHeight="1">
      <c r="SW755" s="4" t="s">
        <v>1307</v>
      </c>
      <c r="SX755" s="4">
        <v>732550</v>
      </c>
    </row>
    <row r="756" spans="515:530" ht="21.95" customHeight="1">
      <c r="SW756" s="4" t="s">
        <v>596</v>
      </c>
      <c r="SX756" s="4">
        <v>174298.32</v>
      </c>
    </row>
    <row r="757" spans="515:530" ht="21.95" customHeight="1">
      <c r="SY757" s="4" t="s">
        <v>1307</v>
      </c>
      <c r="SZ757" s="4">
        <v>732550</v>
      </c>
    </row>
    <row r="758" spans="515:530" ht="21.95" customHeight="1">
      <c r="SY758" s="4" t="s">
        <v>596</v>
      </c>
      <c r="SZ758" s="4">
        <v>174298.32</v>
      </c>
    </row>
    <row r="759" spans="515:530" ht="21.95" customHeight="1">
      <c r="TA759" s="4" t="s">
        <v>1307</v>
      </c>
      <c r="TB759" s="4">
        <v>732550</v>
      </c>
    </row>
    <row r="760" spans="515:530" ht="21.95" customHeight="1">
      <c r="TA760" s="4" t="s">
        <v>596</v>
      </c>
      <c r="TB760" s="4">
        <v>174298.32</v>
      </c>
    </row>
    <row r="761" spans="515:530" ht="21.95" customHeight="1">
      <c r="TC761" s="4" t="s">
        <v>1307</v>
      </c>
      <c r="TD761" s="4">
        <v>732550</v>
      </c>
    </row>
    <row r="762" spans="515:530" ht="21.95" customHeight="1">
      <c r="TC762" s="4" t="s">
        <v>596</v>
      </c>
      <c r="TD762" s="4">
        <v>174298.32</v>
      </c>
    </row>
    <row r="763" spans="515:530" ht="21.95" customHeight="1">
      <c r="TE763" s="4" t="s">
        <v>1307</v>
      </c>
      <c r="TF763" s="4">
        <v>732550</v>
      </c>
    </row>
    <row r="764" spans="515:530" ht="21.95" customHeight="1">
      <c r="TE764" s="4" t="s">
        <v>596</v>
      </c>
      <c r="TF764" s="4">
        <v>174298.32</v>
      </c>
    </row>
    <row r="765" spans="515:530" ht="21.95" customHeight="1">
      <c r="TG765" s="4" t="s">
        <v>1307</v>
      </c>
      <c r="TH765" s="4">
        <v>732550</v>
      </c>
    </row>
    <row r="766" spans="515:530" ht="21.95" customHeight="1">
      <c r="TG766" s="4" t="s">
        <v>596</v>
      </c>
      <c r="TH766" s="4">
        <v>174298.32</v>
      </c>
    </row>
    <row r="767" spans="515:530" ht="21.95" customHeight="1">
      <c r="TI767" s="4" t="s">
        <v>1307</v>
      </c>
      <c r="TJ767" s="4">
        <v>732550</v>
      </c>
    </row>
    <row r="768" spans="515:530" ht="21.95" customHeight="1">
      <c r="TI768" s="4" t="s">
        <v>596</v>
      </c>
      <c r="TJ768" s="4">
        <v>174298.32</v>
      </c>
    </row>
    <row r="769" spans="531:546" ht="21.95" customHeight="1">
      <c r="TK769" s="4" t="s">
        <v>1307</v>
      </c>
      <c r="TL769" s="4">
        <v>732550</v>
      </c>
    </row>
    <row r="770" spans="531:546" ht="21.95" customHeight="1">
      <c r="TK770" s="4" t="s">
        <v>596</v>
      </c>
      <c r="TL770" s="4">
        <v>174298.32</v>
      </c>
    </row>
    <row r="771" spans="531:546" ht="21.95" customHeight="1">
      <c r="TM771" s="4" t="s">
        <v>1307</v>
      </c>
      <c r="TN771" s="4">
        <v>732550</v>
      </c>
    </row>
    <row r="772" spans="531:546" ht="21.95" customHeight="1">
      <c r="TM772" s="4" t="s">
        <v>596</v>
      </c>
      <c r="TN772" s="4">
        <v>174298.32</v>
      </c>
    </row>
    <row r="773" spans="531:546" ht="21.95" customHeight="1">
      <c r="TO773" s="4" t="s">
        <v>1307</v>
      </c>
      <c r="TP773" s="4">
        <v>732550</v>
      </c>
    </row>
    <row r="774" spans="531:546" ht="21.95" customHeight="1">
      <c r="TO774" s="4" t="s">
        <v>596</v>
      </c>
      <c r="TP774" s="4">
        <v>174298.32</v>
      </c>
    </row>
    <row r="775" spans="531:546" ht="21.95" customHeight="1">
      <c r="TQ775" s="4" t="s">
        <v>1307</v>
      </c>
      <c r="TR775" s="4">
        <v>732550</v>
      </c>
    </row>
    <row r="776" spans="531:546" ht="21.95" customHeight="1">
      <c r="TQ776" s="4" t="s">
        <v>596</v>
      </c>
      <c r="TR776" s="4">
        <v>174298.32</v>
      </c>
    </row>
    <row r="777" spans="531:546" ht="21.95" customHeight="1">
      <c r="TS777" s="4" t="s">
        <v>1307</v>
      </c>
      <c r="TT777" s="4">
        <v>732550</v>
      </c>
    </row>
    <row r="778" spans="531:546" ht="21.95" customHeight="1">
      <c r="TS778" s="4" t="s">
        <v>596</v>
      </c>
      <c r="TT778" s="4">
        <v>174298.32</v>
      </c>
    </row>
    <row r="779" spans="531:546" ht="21.95" customHeight="1">
      <c r="TU779" s="4" t="s">
        <v>1307</v>
      </c>
      <c r="TV779" s="4">
        <v>732550</v>
      </c>
    </row>
    <row r="780" spans="531:546" ht="21.95" customHeight="1">
      <c r="TU780" s="4" t="s">
        <v>596</v>
      </c>
      <c r="TV780" s="4">
        <v>174298.32</v>
      </c>
    </row>
    <row r="781" spans="531:546" ht="21.95" customHeight="1">
      <c r="TW781" s="4" t="s">
        <v>1307</v>
      </c>
      <c r="TX781" s="4">
        <v>732550</v>
      </c>
    </row>
    <row r="782" spans="531:546" ht="21.95" customHeight="1">
      <c r="TW782" s="4" t="s">
        <v>596</v>
      </c>
      <c r="TX782" s="4">
        <v>174298.32</v>
      </c>
    </row>
    <row r="783" spans="531:546" ht="21.95" customHeight="1">
      <c r="TY783" s="4" t="s">
        <v>1307</v>
      </c>
      <c r="TZ783" s="4">
        <v>732550</v>
      </c>
    </row>
    <row r="784" spans="531:546" ht="21.95" customHeight="1">
      <c r="TY784" s="4" t="s">
        <v>596</v>
      </c>
      <c r="TZ784" s="4">
        <v>174298.32</v>
      </c>
    </row>
    <row r="785" spans="547:562" ht="21.95" customHeight="1">
      <c r="UA785" s="4" t="s">
        <v>1307</v>
      </c>
      <c r="UB785" s="4">
        <v>732550</v>
      </c>
    </row>
    <row r="786" spans="547:562" ht="21.95" customHeight="1">
      <c r="UA786" s="4" t="s">
        <v>596</v>
      </c>
      <c r="UB786" s="4">
        <v>174298.32</v>
      </c>
    </row>
    <row r="787" spans="547:562" ht="21.95" customHeight="1">
      <c r="UC787" s="4" t="s">
        <v>1307</v>
      </c>
      <c r="UD787" s="4">
        <v>732550</v>
      </c>
    </row>
    <row r="788" spans="547:562" ht="21.95" customHeight="1">
      <c r="UC788" s="4" t="s">
        <v>596</v>
      </c>
      <c r="UD788" s="4">
        <v>174298.32</v>
      </c>
    </row>
    <row r="789" spans="547:562" ht="21.95" customHeight="1">
      <c r="UE789" s="4" t="s">
        <v>1307</v>
      </c>
      <c r="UF789" s="4">
        <v>732550</v>
      </c>
    </row>
    <row r="790" spans="547:562" ht="21.95" customHeight="1">
      <c r="UE790" s="4" t="s">
        <v>596</v>
      </c>
      <c r="UF790" s="4">
        <v>174298.32</v>
      </c>
    </row>
    <row r="791" spans="547:562" ht="21.95" customHeight="1">
      <c r="UG791" s="4" t="s">
        <v>1307</v>
      </c>
      <c r="UH791" s="4">
        <v>732550</v>
      </c>
    </row>
    <row r="792" spans="547:562" ht="21.95" customHeight="1">
      <c r="UG792" s="4" t="s">
        <v>596</v>
      </c>
      <c r="UH792" s="4">
        <v>174298.32</v>
      </c>
    </row>
    <row r="793" spans="547:562" ht="21.95" customHeight="1">
      <c r="UI793" s="4" t="s">
        <v>1307</v>
      </c>
      <c r="UJ793" s="4">
        <v>732550</v>
      </c>
    </row>
    <row r="794" spans="547:562" ht="21.95" customHeight="1">
      <c r="UI794" s="4" t="s">
        <v>596</v>
      </c>
      <c r="UJ794" s="4">
        <v>174298.32</v>
      </c>
    </row>
    <row r="795" spans="547:562" ht="21.95" customHeight="1">
      <c r="UK795" s="4" t="s">
        <v>1307</v>
      </c>
      <c r="UL795" s="4">
        <v>732550</v>
      </c>
    </row>
    <row r="796" spans="547:562" ht="21.95" customHeight="1">
      <c r="UK796" s="4" t="s">
        <v>596</v>
      </c>
      <c r="UL796" s="4">
        <v>174298.32</v>
      </c>
    </row>
    <row r="797" spans="547:562" ht="21.95" customHeight="1">
      <c r="UM797" s="4" t="s">
        <v>1307</v>
      </c>
      <c r="UN797" s="4">
        <v>732550</v>
      </c>
    </row>
    <row r="798" spans="547:562" ht="21.95" customHeight="1">
      <c r="UM798" s="4" t="s">
        <v>596</v>
      </c>
      <c r="UN798" s="4">
        <v>174298.32</v>
      </c>
    </row>
    <row r="799" spans="547:562" ht="21.95" customHeight="1">
      <c r="UO799" s="4" t="s">
        <v>1307</v>
      </c>
      <c r="UP799" s="4">
        <v>732550</v>
      </c>
    </row>
    <row r="800" spans="547:562" ht="21.95" customHeight="1">
      <c r="UO800" s="4" t="s">
        <v>596</v>
      </c>
      <c r="UP800" s="4">
        <v>174298.32</v>
      </c>
    </row>
    <row r="801" spans="563:578" ht="21.95" customHeight="1">
      <c r="UQ801" s="4" t="s">
        <v>1307</v>
      </c>
      <c r="UR801" s="4">
        <v>732550</v>
      </c>
    </row>
    <row r="802" spans="563:578" ht="21.95" customHeight="1">
      <c r="UQ802" s="4" t="s">
        <v>596</v>
      </c>
      <c r="UR802" s="4">
        <v>174298.32</v>
      </c>
    </row>
    <row r="803" spans="563:578" ht="21.95" customHeight="1">
      <c r="US803" s="4" t="s">
        <v>1307</v>
      </c>
      <c r="UT803" s="4">
        <v>732550</v>
      </c>
    </row>
    <row r="804" spans="563:578" ht="21.95" customHeight="1">
      <c r="US804" s="4" t="s">
        <v>596</v>
      </c>
      <c r="UT804" s="4">
        <v>174298.32</v>
      </c>
    </row>
    <row r="805" spans="563:578" ht="21.95" customHeight="1">
      <c r="UU805" s="4" t="s">
        <v>1307</v>
      </c>
      <c r="UV805" s="4">
        <v>732550</v>
      </c>
    </row>
    <row r="806" spans="563:578" ht="21.95" customHeight="1">
      <c r="UU806" s="4" t="s">
        <v>596</v>
      </c>
      <c r="UV806" s="4">
        <v>174298.32</v>
      </c>
    </row>
    <row r="807" spans="563:578" ht="21.95" customHeight="1">
      <c r="UW807" s="4" t="s">
        <v>1307</v>
      </c>
      <c r="UX807" s="4">
        <v>732550</v>
      </c>
    </row>
    <row r="808" spans="563:578" ht="21.95" customHeight="1">
      <c r="UW808" s="4" t="s">
        <v>596</v>
      </c>
      <c r="UX808" s="4">
        <v>174298.32</v>
      </c>
    </row>
    <row r="809" spans="563:578" ht="21.95" customHeight="1">
      <c r="UY809" s="4" t="s">
        <v>1307</v>
      </c>
      <c r="UZ809" s="4">
        <v>732550</v>
      </c>
    </row>
    <row r="810" spans="563:578" ht="21.95" customHeight="1">
      <c r="UY810" s="4" t="s">
        <v>596</v>
      </c>
      <c r="UZ810" s="4">
        <v>174298.32</v>
      </c>
    </row>
    <row r="811" spans="563:578" ht="21.95" customHeight="1">
      <c r="VA811" s="4" t="s">
        <v>1307</v>
      </c>
      <c r="VB811" s="4">
        <v>732550</v>
      </c>
    </row>
    <row r="812" spans="563:578" ht="21.95" customHeight="1">
      <c r="VA812" s="4" t="s">
        <v>596</v>
      </c>
      <c r="VB812" s="4">
        <v>174298.32</v>
      </c>
    </row>
    <row r="813" spans="563:578" ht="21.95" customHeight="1">
      <c r="VC813" s="4" t="s">
        <v>1307</v>
      </c>
      <c r="VD813" s="4">
        <v>732550</v>
      </c>
    </row>
    <row r="814" spans="563:578" ht="21.95" customHeight="1">
      <c r="VC814" s="4" t="s">
        <v>596</v>
      </c>
      <c r="VD814" s="4">
        <v>174298.32</v>
      </c>
    </row>
    <row r="815" spans="563:578" ht="21.95" customHeight="1">
      <c r="VE815" s="4" t="s">
        <v>1307</v>
      </c>
      <c r="VF815" s="4">
        <v>732550</v>
      </c>
    </row>
    <row r="816" spans="563:578" ht="21.95" customHeight="1">
      <c r="VE816" s="4" t="s">
        <v>596</v>
      </c>
      <c r="VF816" s="4">
        <v>174298.32</v>
      </c>
    </row>
    <row r="817" spans="579:594" ht="21.95" customHeight="1">
      <c r="VG817" s="4" t="s">
        <v>1307</v>
      </c>
      <c r="VH817" s="4">
        <v>732550</v>
      </c>
    </row>
    <row r="818" spans="579:594" ht="21.95" customHeight="1">
      <c r="VG818" s="4" t="s">
        <v>596</v>
      </c>
      <c r="VH818" s="4">
        <v>174298.32</v>
      </c>
    </row>
    <row r="819" spans="579:594" ht="21.95" customHeight="1">
      <c r="VI819" s="4" t="s">
        <v>1307</v>
      </c>
      <c r="VJ819" s="4">
        <v>732550</v>
      </c>
    </row>
    <row r="820" spans="579:594" ht="21.95" customHeight="1">
      <c r="VI820" s="4" t="s">
        <v>596</v>
      </c>
      <c r="VJ820" s="4">
        <v>174298.32</v>
      </c>
    </row>
    <row r="821" spans="579:594" ht="21.95" customHeight="1">
      <c r="VK821" s="4" t="s">
        <v>1307</v>
      </c>
      <c r="VL821" s="4">
        <v>732550</v>
      </c>
    </row>
    <row r="822" spans="579:594" ht="21.95" customHeight="1">
      <c r="VK822" s="4" t="s">
        <v>596</v>
      </c>
      <c r="VL822" s="4">
        <v>174298.32</v>
      </c>
    </row>
    <row r="823" spans="579:594" ht="21.95" customHeight="1">
      <c r="VM823" s="4" t="s">
        <v>1307</v>
      </c>
      <c r="VN823" s="4">
        <v>732550</v>
      </c>
    </row>
    <row r="824" spans="579:594" ht="21.95" customHeight="1">
      <c r="VM824" s="4" t="s">
        <v>596</v>
      </c>
      <c r="VN824" s="4">
        <v>174298.32</v>
      </c>
    </row>
    <row r="825" spans="579:594" ht="21.95" customHeight="1">
      <c r="VO825" s="4" t="s">
        <v>1307</v>
      </c>
      <c r="VP825" s="4">
        <v>732550</v>
      </c>
    </row>
    <row r="826" spans="579:594" ht="21.95" customHeight="1">
      <c r="VO826" s="4" t="s">
        <v>596</v>
      </c>
      <c r="VP826" s="4">
        <v>174298.32</v>
      </c>
    </row>
    <row r="827" spans="579:594" ht="21.95" customHeight="1">
      <c r="VQ827" s="4" t="s">
        <v>1307</v>
      </c>
      <c r="VR827" s="4">
        <v>732550</v>
      </c>
    </row>
    <row r="828" spans="579:594" ht="21.95" customHeight="1">
      <c r="VQ828" s="4" t="s">
        <v>596</v>
      </c>
      <c r="VR828" s="4">
        <v>174298.32</v>
      </c>
    </row>
    <row r="829" spans="579:594" ht="21.95" customHeight="1">
      <c r="VS829" s="4" t="s">
        <v>1307</v>
      </c>
      <c r="VT829" s="4">
        <v>732550</v>
      </c>
    </row>
    <row r="830" spans="579:594" ht="21.95" customHeight="1">
      <c r="VS830" s="4" t="s">
        <v>596</v>
      </c>
      <c r="VT830" s="4">
        <v>174298.32</v>
      </c>
    </row>
    <row r="831" spans="579:594" ht="21.95" customHeight="1">
      <c r="VU831" s="4" t="s">
        <v>1307</v>
      </c>
      <c r="VV831" s="4">
        <v>732550</v>
      </c>
    </row>
    <row r="832" spans="579:594" ht="21.95" customHeight="1">
      <c r="VU832" s="4" t="s">
        <v>596</v>
      </c>
      <c r="VV832" s="4">
        <v>174298.32</v>
      </c>
    </row>
    <row r="833" spans="595:610" ht="21.95" customHeight="1">
      <c r="VW833" s="4" t="s">
        <v>1307</v>
      </c>
      <c r="VX833" s="4">
        <v>732550</v>
      </c>
    </row>
    <row r="834" spans="595:610" ht="21.95" customHeight="1">
      <c r="VW834" s="4" t="s">
        <v>596</v>
      </c>
      <c r="VX834" s="4">
        <v>174298.32</v>
      </c>
    </row>
    <row r="835" spans="595:610" ht="21.95" customHeight="1">
      <c r="VY835" s="4" t="s">
        <v>1307</v>
      </c>
      <c r="VZ835" s="4">
        <v>732550</v>
      </c>
    </row>
    <row r="836" spans="595:610" ht="21.95" customHeight="1">
      <c r="VY836" s="4" t="s">
        <v>596</v>
      </c>
      <c r="VZ836" s="4">
        <v>174298.32</v>
      </c>
    </row>
    <row r="837" spans="595:610" ht="21.95" customHeight="1">
      <c r="WA837" s="4" t="s">
        <v>1307</v>
      </c>
      <c r="WB837" s="4">
        <v>732550</v>
      </c>
    </row>
    <row r="838" spans="595:610" ht="21.95" customHeight="1">
      <c r="WA838" s="4" t="s">
        <v>596</v>
      </c>
      <c r="WB838" s="4">
        <v>174298.32</v>
      </c>
    </row>
    <row r="839" spans="595:610" ht="21.95" customHeight="1">
      <c r="WC839" s="4" t="s">
        <v>1307</v>
      </c>
      <c r="WD839" s="4">
        <v>732550</v>
      </c>
    </row>
    <row r="840" spans="595:610" ht="21.95" customHeight="1">
      <c r="WC840" s="4" t="s">
        <v>596</v>
      </c>
      <c r="WD840" s="4">
        <v>174298.32</v>
      </c>
    </row>
    <row r="841" spans="595:610" ht="21.95" customHeight="1">
      <c r="WE841" s="4" t="s">
        <v>1307</v>
      </c>
      <c r="WF841" s="4">
        <v>732550</v>
      </c>
    </row>
    <row r="842" spans="595:610" ht="21.95" customHeight="1">
      <c r="WE842" s="4" t="s">
        <v>596</v>
      </c>
      <c r="WF842" s="4">
        <v>174298.32</v>
      </c>
    </row>
    <row r="843" spans="595:610" ht="21.95" customHeight="1">
      <c r="WG843" s="4" t="s">
        <v>1307</v>
      </c>
      <c r="WH843" s="4">
        <v>732550</v>
      </c>
    </row>
    <row r="844" spans="595:610" ht="21.95" customHeight="1">
      <c r="WG844" s="4" t="s">
        <v>596</v>
      </c>
      <c r="WH844" s="4">
        <v>174298.32</v>
      </c>
    </row>
    <row r="845" spans="595:610" ht="21.95" customHeight="1">
      <c r="WI845" s="4" t="s">
        <v>1307</v>
      </c>
      <c r="WJ845" s="4">
        <v>732550</v>
      </c>
    </row>
    <row r="846" spans="595:610" ht="21.95" customHeight="1">
      <c r="WI846" s="4" t="s">
        <v>596</v>
      </c>
      <c r="WJ846" s="4">
        <v>174298.32</v>
      </c>
    </row>
    <row r="847" spans="595:610" ht="21.95" customHeight="1">
      <c r="WK847" s="4" t="s">
        <v>1307</v>
      </c>
      <c r="WL847" s="4">
        <v>732550</v>
      </c>
    </row>
    <row r="848" spans="595:610" ht="21.95" customHeight="1">
      <c r="WK848" s="4" t="s">
        <v>596</v>
      </c>
      <c r="WL848" s="4">
        <v>174298.32</v>
      </c>
    </row>
    <row r="849" spans="611:626" ht="21.95" customHeight="1">
      <c r="WM849" s="4" t="s">
        <v>1307</v>
      </c>
      <c r="WN849" s="4">
        <v>732550</v>
      </c>
    </row>
    <row r="850" spans="611:626" ht="21.95" customHeight="1">
      <c r="WM850" s="4" t="s">
        <v>596</v>
      </c>
      <c r="WN850" s="4">
        <v>174298.32</v>
      </c>
    </row>
    <row r="851" spans="611:626" ht="21.95" customHeight="1">
      <c r="WO851" s="4" t="s">
        <v>1307</v>
      </c>
      <c r="WP851" s="4">
        <v>732550</v>
      </c>
    </row>
    <row r="852" spans="611:626" ht="21.95" customHeight="1">
      <c r="WO852" s="4" t="s">
        <v>596</v>
      </c>
      <c r="WP852" s="4">
        <v>174298.32</v>
      </c>
    </row>
    <row r="853" spans="611:626" ht="21.95" customHeight="1">
      <c r="WQ853" s="4" t="s">
        <v>1307</v>
      </c>
      <c r="WR853" s="4">
        <v>732550</v>
      </c>
    </row>
    <row r="854" spans="611:626" ht="21.95" customHeight="1">
      <c r="WQ854" s="4" t="s">
        <v>596</v>
      </c>
      <c r="WR854" s="4">
        <v>174298.32</v>
      </c>
    </row>
    <row r="855" spans="611:626" ht="21.95" customHeight="1">
      <c r="WS855" s="4" t="s">
        <v>1307</v>
      </c>
      <c r="WT855" s="4">
        <v>732550</v>
      </c>
    </row>
    <row r="856" spans="611:626" ht="21.95" customHeight="1">
      <c r="WS856" s="4" t="s">
        <v>596</v>
      </c>
      <c r="WT856" s="4">
        <v>174298.32</v>
      </c>
    </row>
    <row r="857" spans="611:626" ht="21.95" customHeight="1">
      <c r="WU857" s="4" t="s">
        <v>1307</v>
      </c>
      <c r="WV857" s="4">
        <v>732550</v>
      </c>
    </row>
    <row r="858" spans="611:626" ht="21.95" customHeight="1">
      <c r="WU858" s="4" t="s">
        <v>596</v>
      </c>
      <c r="WV858" s="4">
        <v>174298.32</v>
      </c>
    </row>
    <row r="859" spans="611:626" ht="21.95" customHeight="1">
      <c r="WW859" s="4" t="s">
        <v>1307</v>
      </c>
      <c r="WX859" s="4">
        <v>732550</v>
      </c>
    </row>
    <row r="860" spans="611:626" ht="21.95" customHeight="1">
      <c r="WW860" s="4" t="s">
        <v>596</v>
      </c>
      <c r="WX860" s="4">
        <v>174298.32</v>
      </c>
    </row>
    <row r="861" spans="611:626" ht="21.95" customHeight="1">
      <c r="WY861" s="4" t="s">
        <v>1307</v>
      </c>
      <c r="WZ861" s="4">
        <v>732550</v>
      </c>
    </row>
    <row r="862" spans="611:626" ht="21.95" customHeight="1">
      <c r="WY862" s="4" t="s">
        <v>596</v>
      </c>
      <c r="WZ862" s="4">
        <v>174298.32</v>
      </c>
    </row>
    <row r="863" spans="611:626" ht="21.95" customHeight="1">
      <c r="XA863" s="4" t="s">
        <v>1307</v>
      </c>
      <c r="XB863" s="4">
        <v>732550</v>
      </c>
    </row>
    <row r="864" spans="611:626" ht="21.95" customHeight="1">
      <c r="XA864" s="4" t="s">
        <v>596</v>
      </c>
      <c r="XB864" s="4">
        <v>174298.32</v>
      </c>
    </row>
    <row r="865" spans="627:642" ht="21.95" customHeight="1">
      <c r="XC865" s="4" t="s">
        <v>1307</v>
      </c>
      <c r="XD865" s="4">
        <v>732550</v>
      </c>
    </row>
    <row r="866" spans="627:642" ht="21.95" customHeight="1">
      <c r="XC866" s="4" t="s">
        <v>596</v>
      </c>
      <c r="XD866" s="4">
        <v>174298.32</v>
      </c>
    </row>
    <row r="867" spans="627:642" ht="21.95" customHeight="1">
      <c r="XE867" s="4" t="s">
        <v>1307</v>
      </c>
      <c r="XF867" s="4">
        <v>732550</v>
      </c>
    </row>
    <row r="868" spans="627:642" ht="21.95" customHeight="1">
      <c r="XE868" s="4" t="s">
        <v>596</v>
      </c>
      <c r="XF868" s="4">
        <v>174298.32</v>
      </c>
    </row>
    <row r="869" spans="627:642" ht="21.95" customHeight="1">
      <c r="XG869" s="4" t="s">
        <v>1307</v>
      </c>
      <c r="XH869" s="4">
        <v>732550</v>
      </c>
    </row>
    <row r="870" spans="627:642" ht="21.95" customHeight="1">
      <c r="XG870" s="4" t="s">
        <v>596</v>
      </c>
      <c r="XH870" s="4">
        <v>174298.32</v>
      </c>
    </row>
    <row r="871" spans="627:642" ht="21.95" customHeight="1">
      <c r="XI871" s="4" t="s">
        <v>1307</v>
      </c>
      <c r="XJ871" s="4">
        <v>732550</v>
      </c>
    </row>
    <row r="872" spans="627:642" ht="21.95" customHeight="1">
      <c r="XI872" s="4" t="s">
        <v>596</v>
      </c>
      <c r="XJ872" s="4">
        <v>174298.32</v>
      </c>
    </row>
    <row r="873" spans="627:642" ht="21.95" customHeight="1">
      <c r="XK873" s="4" t="s">
        <v>1307</v>
      </c>
      <c r="XL873" s="4">
        <v>732550</v>
      </c>
    </row>
    <row r="874" spans="627:642" ht="21.95" customHeight="1">
      <c r="XK874" s="4" t="s">
        <v>596</v>
      </c>
      <c r="XL874" s="4">
        <v>174298.32</v>
      </c>
    </row>
    <row r="875" spans="627:642" ht="21.95" customHeight="1">
      <c r="XM875" s="4" t="s">
        <v>1307</v>
      </c>
      <c r="XN875" s="4">
        <v>732550</v>
      </c>
    </row>
    <row r="876" spans="627:642" ht="21.95" customHeight="1">
      <c r="XM876" s="4" t="s">
        <v>596</v>
      </c>
      <c r="XN876" s="4">
        <v>174298.32</v>
      </c>
    </row>
    <row r="877" spans="627:642" ht="21.95" customHeight="1">
      <c r="XO877" s="4" t="s">
        <v>1307</v>
      </c>
      <c r="XP877" s="4">
        <v>732550</v>
      </c>
    </row>
    <row r="878" spans="627:642" ht="21.95" customHeight="1">
      <c r="XO878" s="4" t="s">
        <v>596</v>
      </c>
      <c r="XP878" s="4">
        <v>174298.32</v>
      </c>
    </row>
    <row r="879" spans="627:642" ht="21.95" customHeight="1">
      <c r="XQ879" s="4" t="s">
        <v>1307</v>
      </c>
      <c r="XR879" s="4">
        <v>732550</v>
      </c>
    </row>
    <row r="880" spans="627:642" ht="21.95" customHeight="1">
      <c r="XQ880" s="4" t="s">
        <v>596</v>
      </c>
      <c r="XR880" s="4">
        <v>174298.32</v>
      </c>
    </row>
    <row r="881" spans="643:658" ht="21.95" customHeight="1">
      <c r="XS881" s="4" t="s">
        <v>1307</v>
      </c>
      <c r="XT881" s="4">
        <v>732550</v>
      </c>
    </row>
    <row r="882" spans="643:658" ht="21.95" customHeight="1">
      <c r="XS882" s="4" t="s">
        <v>596</v>
      </c>
      <c r="XT882" s="4">
        <v>174298.32</v>
      </c>
    </row>
    <row r="883" spans="643:658" ht="21.95" customHeight="1">
      <c r="XU883" s="4" t="s">
        <v>1307</v>
      </c>
      <c r="XV883" s="4">
        <v>732550</v>
      </c>
    </row>
    <row r="884" spans="643:658" ht="21.95" customHeight="1">
      <c r="XU884" s="4" t="s">
        <v>596</v>
      </c>
      <c r="XV884" s="4">
        <v>174298.32</v>
      </c>
    </row>
    <row r="885" spans="643:658" ht="21.95" customHeight="1">
      <c r="XW885" s="4" t="s">
        <v>1307</v>
      </c>
      <c r="XX885" s="4">
        <v>732550</v>
      </c>
    </row>
    <row r="886" spans="643:658" ht="21.95" customHeight="1">
      <c r="XW886" s="4" t="s">
        <v>596</v>
      </c>
      <c r="XX886" s="4">
        <v>174298.32</v>
      </c>
    </row>
    <row r="887" spans="643:658" ht="21.95" customHeight="1">
      <c r="XY887" s="4" t="s">
        <v>1307</v>
      </c>
      <c r="XZ887" s="4">
        <v>732550</v>
      </c>
    </row>
    <row r="888" spans="643:658" ht="21.95" customHeight="1">
      <c r="XY888" s="4" t="s">
        <v>596</v>
      </c>
      <c r="XZ888" s="4">
        <v>174298.32</v>
      </c>
    </row>
    <row r="889" spans="643:658" ht="21.95" customHeight="1">
      <c r="YA889" s="4" t="s">
        <v>1307</v>
      </c>
      <c r="YB889" s="4">
        <v>732550</v>
      </c>
    </row>
    <row r="890" spans="643:658" ht="21.95" customHeight="1">
      <c r="YA890" s="4" t="s">
        <v>596</v>
      </c>
      <c r="YB890" s="4">
        <v>174298.32</v>
      </c>
    </row>
    <row r="891" spans="643:658" ht="21.95" customHeight="1">
      <c r="YC891" s="4" t="s">
        <v>1307</v>
      </c>
      <c r="YD891" s="4">
        <v>732550</v>
      </c>
    </row>
    <row r="892" spans="643:658" ht="21.95" customHeight="1">
      <c r="YC892" s="4" t="s">
        <v>596</v>
      </c>
      <c r="YD892" s="4">
        <v>174298.32</v>
      </c>
    </row>
    <row r="893" spans="643:658" ht="21.95" customHeight="1">
      <c r="YE893" s="4" t="s">
        <v>1307</v>
      </c>
      <c r="YF893" s="4">
        <v>732550</v>
      </c>
    </row>
    <row r="894" spans="643:658" ht="21.95" customHeight="1">
      <c r="YE894" s="4" t="s">
        <v>596</v>
      </c>
      <c r="YF894" s="4">
        <v>174298.32</v>
      </c>
    </row>
    <row r="895" spans="643:658" ht="21.95" customHeight="1">
      <c r="YG895" s="4" t="s">
        <v>1307</v>
      </c>
      <c r="YH895" s="4">
        <v>732550</v>
      </c>
    </row>
    <row r="896" spans="643:658" ht="21.95" customHeight="1">
      <c r="YG896" s="4" t="s">
        <v>596</v>
      </c>
      <c r="YH896" s="4">
        <v>174298.32</v>
      </c>
    </row>
    <row r="897" spans="659:674" ht="21.95" customHeight="1">
      <c r="YI897" s="4" t="s">
        <v>1307</v>
      </c>
      <c r="YJ897" s="4">
        <v>732550</v>
      </c>
    </row>
    <row r="898" spans="659:674" ht="21.95" customHeight="1">
      <c r="YI898" s="4" t="s">
        <v>596</v>
      </c>
      <c r="YJ898" s="4">
        <v>174298.32</v>
      </c>
    </row>
    <row r="899" spans="659:674" ht="21.95" customHeight="1">
      <c r="YK899" s="4" t="s">
        <v>1307</v>
      </c>
      <c r="YL899" s="4">
        <v>732550</v>
      </c>
    </row>
    <row r="900" spans="659:674" ht="21.95" customHeight="1">
      <c r="YK900" s="4" t="s">
        <v>596</v>
      </c>
      <c r="YL900" s="4">
        <v>174298.32</v>
      </c>
    </row>
    <row r="901" spans="659:674" ht="21.95" customHeight="1">
      <c r="YM901" s="4" t="s">
        <v>1307</v>
      </c>
      <c r="YN901" s="4">
        <v>732550</v>
      </c>
    </row>
    <row r="902" spans="659:674" ht="21.95" customHeight="1">
      <c r="YM902" s="4" t="s">
        <v>596</v>
      </c>
      <c r="YN902" s="4">
        <v>174298.32</v>
      </c>
    </row>
    <row r="903" spans="659:674" ht="21.95" customHeight="1">
      <c r="YO903" s="4" t="s">
        <v>1307</v>
      </c>
      <c r="YP903" s="4">
        <v>732550</v>
      </c>
    </row>
    <row r="904" spans="659:674" ht="21.95" customHeight="1">
      <c r="YO904" s="4" t="s">
        <v>596</v>
      </c>
      <c r="YP904" s="4">
        <v>174298.32</v>
      </c>
    </row>
    <row r="905" spans="659:674" ht="21.95" customHeight="1">
      <c r="YQ905" s="4" t="s">
        <v>1307</v>
      </c>
      <c r="YR905" s="4">
        <v>732550</v>
      </c>
    </row>
    <row r="906" spans="659:674" ht="21.95" customHeight="1">
      <c r="YQ906" s="4" t="s">
        <v>596</v>
      </c>
      <c r="YR906" s="4">
        <v>174298.32</v>
      </c>
    </row>
    <row r="907" spans="659:674" ht="21.95" customHeight="1">
      <c r="YS907" s="4" t="s">
        <v>1307</v>
      </c>
      <c r="YT907" s="4">
        <v>732550</v>
      </c>
    </row>
    <row r="908" spans="659:674" ht="21.95" customHeight="1">
      <c r="YS908" s="4" t="s">
        <v>596</v>
      </c>
      <c r="YT908" s="4">
        <v>174298.32</v>
      </c>
    </row>
    <row r="909" spans="659:674" ht="21.95" customHeight="1">
      <c r="YU909" s="4" t="s">
        <v>1307</v>
      </c>
      <c r="YV909" s="4">
        <v>732550</v>
      </c>
    </row>
    <row r="910" spans="659:674" ht="21.95" customHeight="1">
      <c r="YU910" s="4" t="s">
        <v>596</v>
      </c>
      <c r="YV910" s="4">
        <v>174298.32</v>
      </c>
    </row>
    <row r="911" spans="659:674" ht="21.95" customHeight="1">
      <c r="YW911" s="4" t="s">
        <v>1307</v>
      </c>
      <c r="YX911" s="4">
        <v>732550</v>
      </c>
    </row>
    <row r="912" spans="659:674" ht="21.95" customHeight="1">
      <c r="YW912" s="4" t="s">
        <v>596</v>
      </c>
      <c r="YX912" s="4">
        <v>174298.32</v>
      </c>
    </row>
    <row r="913" spans="675:690" ht="21.95" customHeight="1">
      <c r="YY913" s="4" t="s">
        <v>1307</v>
      </c>
      <c r="YZ913" s="4">
        <v>732550</v>
      </c>
    </row>
    <row r="914" spans="675:690" ht="21.95" customHeight="1">
      <c r="YY914" s="4" t="s">
        <v>596</v>
      </c>
      <c r="YZ914" s="4">
        <v>174298.32</v>
      </c>
    </row>
    <row r="915" spans="675:690" ht="21.95" customHeight="1">
      <c r="ZA915" s="4" t="s">
        <v>1307</v>
      </c>
      <c r="ZB915" s="4">
        <v>732550</v>
      </c>
    </row>
    <row r="916" spans="675:690" ht="21.95" customHeight="1">
      <c r="ZA916" s="4" t="s">
        <v>596</v>
      </c>
      <c r="ZB916" s="4">
        <v>174298.32</v>
      </c>
    </row>
    <row r="917" spans="675:690" ht="21.95" customHeight="1">
      <c r="ZC917" s="4" t="s">
        <v>1307</v>
      </c>
      <c r="ZD917" s="4">
        <v>732550</v>
      </c>
    </row>
    <row r="918" spans="675:690" ht="21.95" customHeight="1">
      <c r="ZC918" s="4" t="s">
        <v>596</v>
      </c>
      <c r="ZD918" s="4">
        <v>174298.32</v>
      </c>
    </row>
    <row r="919" spans="675:690" ht="21.95" customHeight="1">
      <c r="ZE919" s="4" t="s">
        <v>1307</v>
      </c>
      <c r="ZF919" s="4">
        <v>732550</v>
      </c>
    </row>
    <row r="920" spans="675:690" ht="21.95" customHeight="1">
      <c r="ZE920" s="4" t="s">
        <v>596</v>
      </c>
      <c r="ZF920" s="4">
        <v>174298.32</v>
      </c>
    </row>
    <row r="921" spans="675:690" ht="21.95" customHeight="1">
      <c r="ZG921" s="4" t="s">
        <v>1307</v>
      </c>
      <c r="ZH921" s="4">
        <v>732550</v>
      </c>
    </row>
    <row r="922" spans="675:690" ht="21.95" customHeight="1">
      <c r="ZG922" s="4" t="s">
        <v>596</v>
      </c>
      <c r="ZH922" s="4">
        <v>174298.32</v>
      </c>
    </row>
    <row r="923" spans="675:690" ht="21.95" customHeight="1">
      <c r="ZI923" s="4" t="s">
        <v>1307</v>
      </c>
      <c r="ZJ923" s="4">
        <v>732550</v>
      </c>
    </row>
    <row r="924" spans="675:690" ht="21.95" customHeight="1">
      <c r="ZI924" s="4" t="s">
        <v>596</v>
      </c>
      <c r="ZJ924" s="4">
        <v>174298.32</v>
      </c>
    </row>
    <row r="925" spans="675:690" ht="21.95" customHeight="1">
      <c r="ZK925" s="4" t="s">
        <v>1307</v>
      </c>
      <c r="ZL925" s="4">
        <v>732550</v>
      </c>
    </row>
    <row r="926" spans="675:690" ht="21.95" customHeight="1">
      <c r="ZK926" s="4" t="s">
        <v>596</v>
      </c>
      <c r="ZL926" s="4">
        <v>174298.32</v>
      </c>
    </row>
    <row r="927" spans="675:690" ht="21.95" customHeight="1">
      <c r="ZM927" s="4" t="s">
        <v>1307</v>
      </c>
      <c r="ZN927" s="4">
        <v>732550</v>
      </c>
    </row>
    <row r="928" spans="675:690" ht="21.95" customHeight="1">
      <c r="ZM928" s="4" t="s">
        <v>596</v>
      </c>
      <c r="ZN928" s="4">
        <v>174298.32</v>
      </c>
    </row>
    <row r="929" spans="691:706" ht="21.95" customHeight="1">
      <c r="ZO929" s="4" t="s">
        <v>1307</v>
      </c>
      <c r="ZP929" s="4">
        <v>732550</v>
      </c>
    </row>
    <row r="930" spans="691:706" ht="21.95" customHeight="1">
      <c r="ZO930" s="4" t="s">
        <v>596</v>
      </c>
      <c r="ZP930" s="4">
        <v>174298.32</v>
      </c>
    </row>
    <row r="931" spans="691:706" ht="21.95" customHeight="1">
      <c r="ZQ931" s="4" t="s">
        <v>1307</v>
      </c>
      <c r="ZR931" s="4">
        <v>732550</v>
      </c>
    </row>
    <row r="932" spans="691:706" ht="21.95" customHeight="1">
      <c r="ZQ932" s="4" t="s">
        <v>596</v>
      </c>
      <c r="ZR932" s="4">
        <v>174298.32</v>
      </c>
    </row>
    <row r="933" spans="691:706" ht="21.95" customHeight="1">
      <c r="ZS933" s="4" t="s">
        <v>1307</v>
      </c>
      <c r="ZT933" s="4">
        <v>732550</v>
      </c>
    </row>
    <row r="934" spans="691:706" ht="21.95" customHeight="1">
      <c r="ZS934" s="4" t="s">
        <v>596</v>
      </c>
      <c r="ZT934" s="4">
        <v>174298.32</v>
      </c>
    </row>
    <row r="935" spans="691:706" ht="21.95" customHeight="1">
      <c r="ZU935" s="4" t="s">
        <v>1307</v>
      </c>
      <c r="ZV935" s="4">
        <v>732550</v>
      </c>
    </row>
    <row r="936" spans="691:706" ht="21.95" customHeight="1">
      <c r="ZU936" s="4" t="s">
        <v>596</v>
      </c>
      <c r="ZV936" s="4">
        <v>174298.32</v>
      </c>
    </row>
    <row r="937" spans="691:706" ht="21.95" customHeight="1">
      <c r="ZW937" s="4" t="s">
        <v>1307</v>
      </c>
      <c r="ZX937" s="4">
        <v>732550</v>
      </c>
    </row>
    <row r="938" spans="691:706" ht="21.95" customHeight="1">
      <c r="ZW938" s="4" t="s">
        <v>596</v>
      </c>
      <c r="ZX938" s="4">
        <v>174298.32</v>
      </c>
    </row>
    <row r="939" spans="691:706" ht="21.95" customHeight="1">
      <c r="ZY939" s="4" t="s">
        <v>1307</v>
      </c>
      <c r="ZZ939" s="4">
        <v>732550</v>
      </c>
    </row>
    <row r="940" spans="691:706" ht="21.95" customHeight="1">
      <c r="ZY940" s="4" t="s">
        <v>596</v>
      </c>
      <c r="ZZ940" s="4">
        <v>174298.32</v>
      </c>
    </row>
    <row r="941" spans="691:706" ht="21.95" customHeight="1">
      <c r="AAA941" s="4" t="s">
        <v>1307</v>
      </c>
      <c r="AAB941" s="4">
        <v>732550</v>
      </c>
    </row>
    <row r="942" spans="691:706" ht="21.95" customHeight="1">
      <c r="AAA942" s="4" t="s">
        <v>596</v>
      </c>
      <c r="AAB942" s="4">
        <v>174298.32</v>
      </c>
    </row>
    <row r="943" spans="691:706" ht="21.95" customHeight="1">
      <c r="AAC943" s="4" t="s">
        <v>1307</v>
      </c>
      <c r="AAD943" s="4">
        <v>732550</v>
      </c>
    </row>
    <row r="944" spans="691:706" ht="21.95" customHeight="1">
      <c r="AAC944" s="4" t="s">
        <v>596</v>
      </c>
      <c r="AAD944" s="4">
        <v>174298.32</v>
      </c>
    </row>
    <row r="945" spans="707:722" ht="21.95" customHeight="1">
      <c r="AAE945" s="4" t="s">
        <v>1307</v>
      </c>
      <c r="AAF945" s="4">
        <v>732550</v>
      </c>
    </row>
    <row r="946" spans="707:722" ht="21.95" customHeight="1">
      <c r="AAE946" s="4" t="s">
        <v>596</v>
      </c>
      <c r="AAF946" s="4">
        <v>174298.32</v>
      </c>
    </row>
    <row r="947" spans="707:722" ht="21.95" customHeight="1">
      <c r="AAG947" s="4" t="s">
        <v>1307</v>
      </c>
      <c r="AAH947" s="4">
        <v>732550</v>
      </c>
    </row>
    <row r="948" spans="707:722" ht="21.95" customHeight="1">
      <c r="AAG948" s="4" t="s">
        <v>596</v>
      </c>
      <c r="AAH948" s="4">
        <v>174298.32</v>
      </c>
    </row>
    <row r="949" spans="707:722" ht="21.95" customHeight="1">
      <c r="AAI949" s="4" t="s">
        <v>1307</v>
      </c>
      <c r="AAJ949" s="4">
        <v>732550</v>
      </c>
    </row>
    <row r="950" spans="707:722" ht="21.95" customHeight="1">
      <c r="AAI950" s="4" t="s">
        <v>596</v>
      </c>
      <c r="AAJ950" s="4">
        <v>174298.32</v>
      </c>
    </row>
    <row r="951" spans="707:722" ht="21.95" customHeight="1">
      <c r="AAK951" s="4" t="s">
        <v>1307</v>
      </c>
      <c r="AAL951" s="4">
        <v>732550</v>
      </c>
    </row>
    <row r="952" spans="707:722" ht="21.95" customHeight="1">
      <c r="AAK952" s="4" t="s">
        <v>596</v>
      </c>
      <c r="AAL952" s="4">
        <v>174298.32</v>
      </c>
    </row>
    <row r="953" spans="707:722" ht="21.95" customHeight="1">
      <c r="AAM953" s="4" t="s">
        <v>1307</v>
      </c>
      <c r="AAN953" s="4">
        <v>732550</v>
      </c>
    </row>
    <row r="954" spans="707:722" ht="21.95" customHeight="1">
      <c r="AAM954" s="4" t="s">
        <v>596</v>
      </c>
      <c r="AAN954" s="4">
        <v>174298.32</v>
      </c>
    </row>
    <row r="955" spans="707:722" ht="21.95" customHeight="1">
      <c r="AAO955" s="4" t="s">
        <v>1307</v>
      </c>
      <c r="AAP955" s="4">
        <v>732550</v>
      </c>
    </row>
    <row r="956" spans="707:722" ht="21.95" customHeight="1">
      <c r="AAO956" s="4" t="s">
        <v>596</v>
      </c>
      <c r="AAP956" s="4">
        <v>174298.32</v>
      </c>
    </row>
    <row r="957" spans="707:722" ht="21.95" customHeight="1">
      <c r="AAQ957" s="4" t="s">
        <v>1307</v>
      </c>
      <c r="AAR957" s="4">
        <v>732550</v>
      </c>
    </row>
    <row r="958" spans="707:722" ht="21.95" customHeight="1">
      <c r="AAQ958" s="4" t="s">
        <v>596</v>
      </c>
      <c r="AAR958" s="4">
        <v>174298.32</v>
      </c>
    </row>
    <row r="959" spans="707:722" ht="21.95" customHeight="1">
      <c r="AAS959" s="4" t="s">
        <v>1307</v>
      </c>
      <c r="AAT959" s="4">
        <v>732550</v>
      </c>
    </row>
    <row r="960" spans="707:722" ht="21.95" customHeight="1">
      <c r="AAS960" s="4" t="s">
        <v>596</v>
      </c>
      <c r="AAT960" s="4">
        <v>174298.32</v>
      </c>
    </row>
    <row r="961" spans="723:738" ht="21.95" customHeight="1">
      <c r="AAU961" s="4" t="s">
        <v>1307</v>
      </c>
      <c r="AAV961" s="4">
        <v>732550</v>
      </c>
    </row>
    <row r="962" spans="723:738" ht="21.95" customHeight="1">
      <c r="AAU962" s="4" t="s">
        <v>596</v>
      </c>
      <c r="AAV962" s="4">
        <v>174298.32</v>
      </c>
    </row>
    <row r="963" spans="723:738" ht="21.95" customHeight="1">
      <c r="AAW963" s="4" t="s">
        <v>1307</v>
      </c>
      <c r="AAX963" s="4">
        <v>732550</v>
      </c>
    </row>
    <row r="964" spans="723:738" ht="21.95" customHeight="1">
      <c r="AAW964" s="4" t="s">
        <v>596</v>
      </c>
      <c r="AAX964" s="4">
        <v>174298.32</v>
      </c>
    </row>
    <row r="965" spans="723:738" ht="21.95" customHeight="1">
      <c r="AAY965" s="4" t="s">
        <v>1307</v>
      </c>
      <c r="AAZ965" s="4">
        <v>732550</v>
      </c>
    </row>
    <row r="966" spans="723:738" ht="21.95" customHeight="1">
      <c r="AAY966" s="4" t="s">
        <v>596</v>
      </c>
      <c r="AAZ966" s="4">
        <v>174298.32</v>
      </c>
    </row>
    <row r="967" spans="723:738" ht="21.95" customHeight="1">
      <c r="ABA967" s="4" t="s">
        <v>1307</v>
      </c>
      <c r="ABB967" s="4">
        <v>732550</v>
      </c>
    </row>
    <row r="968" spans="723:738" ht="21.95" customHeight="1">
      <c r="ABA968" s="4" t="s">
        <v>596</v>
      </c>
      <c r="ABB968" s="4">
        <v>174298.32</v>
      </c>
    </row>
    <row r="969" spans="723:738" ht="21.95" customHeight="1">
      <c r="ABC969" s="4" t="s">
        <v>1307</v>
      </c>
      <c r="ABD969" s="4">
        <v>732550</v>
      </c>
    </row>
    <row r="970" spans="723:738" ht="21.95" customHeight="1">
      <c r="ABC970" s="4" t="s">
        <v>596</v>
      </c>
      <c r="ABD970" s="4">
        <v>174298.32</v>
      </c>
    </row>
    <row r="971" spans="723:738" ht="21.95" customHeight="1">
      <c r="ABE971" s="4" t="s">
        <v>1307</v>
      </c>
      <c r="ABF971" s="4">
        <v>732550</v>
      </c>
    </row>
    <row r="972" spans="723:738" ht="21.95" customHeight="1">
      <c r="ABE972" s="4" t="s">
        <v>596</v>
      </c>
      <c r="ABF972" s="4">
        <v>174298.32</v>
      </c>
    </row>
    <row r="973" spans="723:738" ht="21.95" customHeight="1">
      <c r="ABG973" s="4" t="s">
        <v>1307</v>
      </c>
      <c r="ABH973" s="4">
        <v>732550</v>
      </c>
    </row>
    <row r="974" spans="723:738" ht="21.95" customHeight="1">
      <c r="ABG974" s="4" t="s">
        <v>596</v>
      </c>
      <c r="ABH974" s="4">
        <v>174298.32</v>
      </c>
    </row>
    <row r="975" spans="723:738" ht="21.95" customHeight="1">
      <c r="ABI975" s="4" t="s">
        <v>1307</v>
      </c>
      <c r="ABJ975" s="4">
        <v>732550</v>
      </c>
    </row>
    <row r="976" spans="723:738" ht="21.95" customHeight="1">
      <c r="ABI976" s="4" t="s">
        <v>596</v>
      </c>
      <c r="ABJ976" s="4">
        <v>174298.32</v>
      </c>
    </row>
    <row r="977" spans="739:754" ht="21.95" customHeight="1">
      <c r="ABK977" s="4" t="s">
        <v>1307</v>
      </c>
      <c r="ABL977" s="4">
        <v>732550</v>
      </c>
    </row>
    <row r="978" spans="739:754" ht="21.95" customHeight="1">
      <c r="ABK978" s="4" t="s">
        <v>596</v>
      </c>
      <c r="ABL978" s="4">
        <v>174298.32</v>
      </c>
    </row>
    <row r="979" spans="739:754" ht="21.95" customHeight="1">
      <c r="ABM979" s="4" t="s">
        <v>1307</v>
      </c>
      <c r="ABN979" s="4">
        <v>732550</v>
      </c>
    </row>
    <row r="980" spans="739:754" ht="21.95" customHeight="1">
      <c r="ABM980" s="4" t="s">
        <v>596</v>
      </c>
      <c r="ABN980" s="4">
        <v>174298.32</v>
      </c>
    </row>
    <row r="981" spans="739:754" ht="21.95" customHeight="1">
      <c r="ABO981" s="4" t="s">
        <v>1307</v>
      </c>
      <c r="ABP981" s="4">
        <v>732550</v>
      </c>
    </row>
    <row r="982" spans="739:754" ht="21.95" customHeight="1">
      <c r="ABO982" s="4" t="s">
        <v>596</v>
      </c>
      <c r="ABP982" s="4">
        <v>174298.32</v>
      </c>
    </row>
    <row r="983" spans="739:754" ht="21.95" customHeight="1">
      <c r="ABQ983" s="4" t="s">
        <v>1307</v>
      </c>
      <c r="ABR983" s="4">
        <v>732550</v>
      </c>
    </row>
    <row r="984" spans="739:754" ht="21.95" customHeight="1">
      <c r="ABQ984" s="4" t="s">
        <v>596</v>
      </c>
      <c r="ABR984" s="4">
        <v>174298.32</v>
      </c>
    </row>
    <row r="985" spans="739:754" ht="21.95" customHeight="1">
      <c r="ABS985" s="4" t="s">
        <v>1307</v>
      </c>
      <c r="ABT985" s="4">
        <v>732550</v>
      </c>
    </row>
    <row r="986" spans="739:754" ht="21.95" customHeight="1">
      <c r="ABS986" s="4" t="s">
        <v>596</v>
      </c>
      <c r="ABT986" s="4">
        <v>174298.32</v>
      </c>
    </row>
    <row r="987" spans="739:754" ht="21.95" customHeight="1">
      <c r="ABU987" s="4" t="s">
        <v>1307</v>
      </c>
      <c r="ABV987" s="4">
        <v>732550</v>
      </c>
    </row>
    <row r="988" spans="739:754" ht="21.95" customHeight="1">
      <c r="ABU988" s="4" t="s">
        <v>596</v>
      </c>
      <c r="ABV988" s="4">
        <v>174298.32</v>
      </c>
    </row>
    <row r="989" spans="739:754" ht="21.95" customHeight="1">
      <c r="ABW989" s="4" t="s">
        <v>1307</v>
      </c>
      <c r="ABX989" s="4">
        <v>732550</v>
      </c>
    </row>
    <row r="990" spans="739:754" ht="21.95" customHeight="1">
      <c r="ABW990" s="4" t="s">
        <v>596</v>
      </c>
      <c r="ABX990" s="4">
        <v>174298.32</v>
      </c>
    </row>
    <row r="991" spans="739:754" ht="21.95" customHeight="1">
      <c r="ABY991" s="4" t="s">
        <v>1307</v>
      </c>
      <c r="ABZ991" s="4">
        <v>732550</v>
      </c>
    </row>
    <row r="992" spans="739:754" ht="21.95" customHeight="1">
      <c r="ABY992" s="4" t="s">
        <v>596</v>
      </c>
      <c r="ABZ992" s="4">
        <v>174298.32</v>
      </c>
    </row>
    <row r="993" spans="755:770" ht="21.95" customHeight="1">
      <c r="ACA993" s="4" t="s">
        <v>1307</v>
      </c>
      <c r="ACB993" s="4">
        <v>732550</v>
      </c>
    </row>
    <row r="994" spans="755:770" ht="21.95" customHeight="1">
      <c r="ACA994" s="4" t="s">
        <v>596</v>
      </c>
      <c r="ACB994" s="4">
        <v>174298.32</v>
      </c>
    </row>
    <row r="995" spans="755:770" ht="21.95" customHeight="1">
      <c r="ACC995" s="4" t="s">
        <v>1307</v>
      </c>
      <c r="ACD995" s="4">
        <v>732550</v>
      </c>
    </row>
    <row r="996" spans="755:770" ht="21.95" customHeight="1">
      <c r="ACC996" s="4" t="s">
        <v>596</v>
      </c>
      <c r="ACD996" s="4">
        <v>174298.32</v>
      </c>
    </row>
    <row r="997" spans="755:770" ht="21.95" customHeight="1">
      <c r="ACE997" s="4" t="s">
        <v>1307</v>
      </c>
      <c r="ACF997" s="4">
        <v>732550</v>
      </c>
    </row>
    <row r="998" spans="755:770" ht="21.95" customHeight="1">
      <c r="ACE998" s="4" t="s">
        <v>596</v>
      </c>
      <c r="ACF998" s="4">
        <v>174298.32</v>
      </c>
    </row>
    <row r="999" spans="755:770" ht="21.95" customHeight="1">
      <c r="ACG999" s="4" t="s">
        <v>1307</v>
      </c>
      <c r="ACH999" s="4">
        <v>732550</v>
      </c>
    </row>
    <row r="1000" spans="755:770" ht="21.95" customHeight="1">
      <c r="ACG1000" s="4" t="s">
        <v>596</v>
      </c>
      <c r="ACH1000" s="4">
        <v>174298.32</v>
      </c>
    </row>
    <row r="1001" spans="755:770" ht="21.95" customHeight="1">
      <c r="ACI1001" s="4" t="s">
        <v>1307</v>
      </c>
      <c r="ACJ1001" s="4">
        <v>732550</v>
      </c>
    </row>
    <row r="1002" spans="755:770" ht="21.95" customHeight="1">
      <c r="ACI1002" s="4" t="s">
        <v>596</v>
      </c>
      <c r="ACJ1002" s="4">
        <v>174298.32</v>
      </c>
    </row>
    <row r="1003" spans="755:770" ht="21.95" customHeight="1">
      <c r="ACK1003" s="4" t="s">
        <v>1307</v>
      </c>
      <c r="ACL1003" s="4">
        <v>732550</v>
      </c>
    </row>
    <row r="1004" spans="755:770" ht="21.95" customHeight="1">
      <c r="ACK1004" s="4" t="s">
        <v>596</v>
      </c>
      <c r="ACL1004" s="4">
        <v>174298.32</v>
      </c>
    </row>
    <row r="1005" spans="755:770" ht="21.95" customHeight="1">
      <c r="ACM1005" s="4" t="s">
        <v>1307</v>
      </c>
      <c r="ACN1005" s="4">
        <v>732550</v>
      </c>
    </row>
    <row r="1006" spans="755:770" ht="21.95" customHeight="1">
      <c r="ACM1006" s="4" t="s">
        <v>596</v>
      </c>
      <c r="ACN1006" s="4">
        <v>174298.32</v>
      </c>
    </row>
    <row r="1007" spans="755:770" ht="21.95" customHeight="1">
      <c r="ACO1007" s="4" t="s">
        <v>1307</v>
      </c>
      <c r="ACP1007" s="4">
        <v>732550</v>
      </c>
    </row>
    <row r="1008" spans="755:770" ht="21.95" customHeight="1">
      <c r="ACO1008" s="4" t="s">
        <v>596</v>
      </c>
      <c r="ACP1008" s="4">
        <v>174298.32</v>
      </c>
    </row>
    <row r="1009" spans="771:786" ht="21.95" customHeight="1">
      <c r="ACQ1009" s="4" t="s">
        <v>1307</v>
      </c>
      <c r="ACR1009" s="4">
        <v>732550</v>
      </c>
    </row>
    <row r="1010" spans="771:786" ht="21.95" customHeight="1">
      <c r="ACQ1010" s="4" t="s">
        <v>596</v>
      </c>
      <c r="ACR1010" s="4">
        <v>174298.32</v>
      </c>
    </row>
    <row r="1011" spans="771:786" ht="21.95" customHeight="1">
      <c r="ACS1011" s="4" t="s">
        <v>1307</v>
      </c>
      <c r="ACT1011" s="4">
        <v>732550</v>
      </c>
    </row>
    <row r="1012" spans="771:786" ht="21.95" customHeight="1">
      <c r="ACS1012" s="4" t="s">
        <v>596</v>
      </c>
      <c r="ACT1012" s="4">
        <v>174298.32</v>
      </c>
    </row>
    <row r="1013" spans="771:786" ht="21.95" customHeight="1">
      <c r="ACU1013" s="4" t="s">
        <v>1307</v>
      </c>
      <c r="ACV1013" s="4">
        <v>732550</v>
      </c>
    </row>
    <row r="1014" spans="771:786" ht="21.95" customHeight="1">
      <c r="ACU1014" s="4" t="s">
        <v>596</v>
      </c>
      <c r="ACV1014" s="4">
        <v>174298.32</v>
      </c>
    </row>
    <row r="1015" spans="771:786" ht="21.95" customHeight="1">
      <c r="ACW1015" s="4" t="s">
        <v>1307</v>
      </c>
      <c r="ACX1015" s="4">
        <v>732550</v>
      </c>
    </row>
    <row r="1016" spans="771:786" ht="21.95" customHeight="1">
      <c r="ACW1016" s="4" t="s">
        <v>596</v>
      </c>
      <c r="ACX1016" s="4">
        <v>174298.32</v>
      </c>
    </row>
    <row r="1017" spans="771:786" ht="21.95" customHeight="1">
      <c r="ACY1017" s="4" t="s">
        <v>1307</v>
      </c>
      <c r="ACZ1017" s="4">
        <v>732550</v>
      </c>
    </row>
    <row r="1018" spans="771:786" ht="21.95" customHeight="1">
      <c r="ACY1018" s="4" t="s">
        <v>596</v>
      </c>
      <c r="ACZ1018" s="4">
        <v>174298.32</v>
      </c>
    </row>
    <row r="1019" spans="771:786" ht="21.95" customHeight="1">
      <c r="ADA1019" s="4" t="s">
        <v>1307</v>
      </c>
      <c r="ADB1019" s="4">
        <v>732550</v>
      </c>
    </row>
    <row r="1020" spans="771:786" ht="21.95" customHeight="1">
      <c r="ADA1020" s="4" t="s">
        <v>596</v>
      </c>
      <c r="ADB1020" s="4">
        <v>174298.32</v>
      </c>
    </row>
    <row r="1021" spans="771:786" ht="21.95" customHeight="1">
      <c r="ADC1021" s="4" t="s">
        <v>1307</v>
      </c>
      <c r="ADD1021" s="4">
        <v>732550</v>
      </c>
    </row>
    <row r="1022" spans="771:786" ht="21.95" customHeight="1">
      <c r="ADC1022" s="4" t="s">
        <v>596</v>
      </c>
      <c r="ADD1022" s="4">
        <v>174298.32</v>
      </c>
    </row>
    <row r="1023" spans="771:786" ht="21.95" customHeight="1">
      <c r="ADE1023" s="4" t="s">
        <v>1307</v>
      </c>
      <c r="ADF1023" s="4">
        <v>732550</v>
      </c>
    </row>
    <row r="1024" spans="771:786" ht="21.95" customHeight="1">
      <c r="ADE1024" s="4" t="s">
        <v>596</v>
      </c>
      <c r="ADF1024" s="4">
        <v>174298.32</v>
      </c>
    </row>
    <row r="1025" spans="787:802" ht="21.95" customHeight="1">
      <c r="ADG1025" s="4" t="s">
        <v>1307</v>
      </c>
      <c r="ADH1025" s="4">
        <v>732550</v>
      </c>
    </row>
    <row r="1026" spans="787:802" ht="21.95" customHeight="1">
      <c r="ADG1026" s="4" t="s">
        <v>596</v>
      </c>
      <c r="ADH1026" s="4">
        <v>174298.32</v>
      </c>
    </row>
    <row r="1027" spans="787:802" ht="21.95" customHeight="1">
      <c r="ADI1027" s="4" t="s">
        <v>1307</v>
      </c>
      <c r="ADJ1027" s="4">
        <v>732550</v>
      </c>
    </row>
    <row r="1028" spans="787:802" ht="21.95" customHeight="1">
      <c r="ADI1028" s="4" t="s">
        <v>596</v>
      </c>
      <c r="ADJ1028" s="4">
        <v>174298.32</v>
      </c>
    </row>
    <row r="1029" spans="787:802" ht="21.95" customHeight="1">
      <c r="ADK1029" s="4" t="s">
        <v>1307</v>
      </c>
      <c r="ADL1029" s="4">
        <v>732550</v>
      </c>
    </row>
    <row r="1030" spans="787:802" ht="21.95" customHeight="1">
      <c r="ADK1030" s="4" t="s">
        <v>596</v>
      </c>
      <c r="ADL1030" s="4">
        <v>174298.32</v>
      </c>
    </row>
    <row r="1031" spans="787:802" ht="21.95" customHeight="1">
      <c r="ADM1031" s="4" t="s">
        <v>1307</v>
      </c>
      <c r="ADN1031" s="4">
        <v>732550</v>
      </c>
    </row>
    <row r="1032" spans="787:802" ht="21.95" customHeight="1">
      <c r="ADM1032" s="4" t="s">
        <v>596</v>
      </c>
      <c r="ADN1032" s="4">
        <v>174298.32</v>
      </c>
    </row>
    <row r="1033" spans="787:802" ht="21.95" customHeight="1">
      <c r="ADO1033" s="4" t="s">
        <v>1307</v>
      </c>
      <c r="ADP1033" s="4">
        <v>732550</v>
      </c>
    </row>
    <row r="1034" spans="787:802" ht="21.95" customHeight="1">
      <c r="ADO1034" s="4" t="s">
        <v>596</v>
      </c>
      <c r="ADP1034" s="4">
        <v>174298.32</v>
      </c>
    </row>
    <row r="1035" spans="787:802" ht="21.95" customHeight="1">
      <c r="ADQ1035" s="4" t="s">
        <v>1307</v>
      </c>
      <c r="ADR1035" s="4">
        <v>732550</v>
      </c>
    </row>
    <row r="1036" spans="787:802" ht="21.95" customHeight="1">
      <c r="ADQ1036" s="4" t="s">
        <v>596</v>
      </c>
      <c r="ADR1036" s="4">
        <v>174298.32</v>
      </c>
    </row>
    <row r="1037" spans="787:802" ht="21.95" customHeight="1">
      <c r="ADS1037" s="4" t="s">
        <v>1307</v>
      </c>
      <c r="ADT1037" s="4">
        <v>732550</v>
      </c>
    </row>
    <row r="1038" spans="787:802" ht="21.95" customHeight="1">
      <c r="ADS1038" s="4" t="s">
        <v>596</v>
      </c>
      <c r="ADT1038" s="4">
        <v>174298.32</v>
      </c>
    </row>
    <row r="1039" spans="787:802" ht="21.95" customHeight="1">
      <c r="ADU1039" s="4" t="s">
        <v>1307</v>
      </c>
      <c r="ADV1039" s="4">
        <v>732550</v>
      </c>
    </row>
    <row r="1040" spans="787:802" ht="21.95" customHeight="1">
      <c r="ADU1040" s="4" t="s">
        <v>596</v>
      </c>
      <c r="ADV1040" s="4">
        <v>174298.32</v>
      </c>
    </row>
    <row r="1041" spans="803:818" ht="21.95" customHeight="1">
      <c r="ADW1041" s="4" t="s">
        <v>1307</v>
      </c>
      <c r="ADX1041" s="4">
        <v>732550</v>
      </c>
    </row>
    <row r="1042" spans="803:818" ht="21.95" customHeight="1">
      <c r="ADW1042" s="4" t="s">
        <v>596</v>
      </c>
      <c r="ADX1042" s="4">
        <v>174298.32</v>
      </c>
    </row>
    <row r="1043" spans="803:818" ht="21.95" customHeight="1">
      <c r="ADY1043" s="4" t="s">
        <v>1307</v>
      </c>
      <c r="ADZ1043" s="4">
        <v>732550</v>
      </c>
    </row>
    <row r="1044" spans="803:818" ht="21.95" customHeight="1">
      <c r="ADY1044" s="4" t="s">
        <v>596</v>
      </c>
      <c r="ADZ1044" s="4">
        <v>174298.32</v>
      </c>
    </row>
    <row r="1045" spans="803:818" ht="21.95" customHeight="1">
      <c r="AEA1045" s="4" t="s">
        <v>1307</v>
      </c>
      <c r="AEB1045" s="4">
        <v>732550</v>
      </c>
    </row>
    <row r="1046" spans="803:818" ht="21.95" customHeight="1">
      <c r="AEA1046" s="4" t="s">
        <v>596</v>
      </c>
      <c r="AEB1046" s="4">
        <v>174298.32</v>
      </c>
    </row>
    <row r="1047" spans="803:818" ht="21.95" customHeight="1">
      <c r="AEC1047" s="4" t="s">
        <v>1307</v>
      </c>
      <c r="AED1047" s="4">
        <v>732550</v>
      </c>
    </row>
    <row r="1048" spans="803:818" ht="21.95" customHeight="1">
      <c r="AEC1048" s="4" t="s">
        <v>596</v>
      </c>
      <c r="AED1048" s="4">
        <v>174298.32</v>
      </c>
    </row>
    <row r="1049" spans="803:818" ht="21.95" customHeight="1">
      <c r="AEE1049" s="4" t="s">
        <v>1307</v>
      </c>
      <c r="AEF1049" s="4">
        <v>732550</v>
      </c>
    </row>
    <row r="1050" spans="803:818" ht="21.95" customHeight="1">
      <c r="AEE1050" s="4" t="s">
        <v>596</v>
      </c>
      <c r="AEF1050" s="4">
        <v>174298.32</v>
      </c>
    </row>
    <row r="1051" spans="803:818" ht="21.95" customHeight="1">
      <c r="AEG1051" s="4" t="s">
        <v>1307</v>
      </c>
      <c r="AEH1051" s="4">
        <v>732550</v>
      </c>
    </row>
    <row r="1052" spans="803:818" ht="21.95" customHeight="1">
      <c r="AEG1052" s="4" t="s">
        <v>596</v>
      </c>
      <c r="AEH1052" s="4">
        <v>174298.32</v>
      </c>
    </row>
    <row r="1053" spans="803:818" ht="21.95" customHeight="1">
      <c r="AEI1053" s="4" t="s">
        <v>1307</v>
      </c>
      <c r="AEJ1053" s="4">
        <v>732550</v>
      </c>
    </row>
    <row r="1054" spans="803:818" ht="21.95" customHeight="1">
      <c r="AEI1054" s="4" t="s">
        <v>596</v>
      </c>
      <c r="AEJ1054" s="4">
        <v>174298.32</v>
      </c>
    </row>
    <row r="1055" spans="803:818" ht="21.95" customHeight="1">
      <c r="AEK1055" s="4" t="s">
        <v>1307</v>
      </c>
      <c r="AEL1055" s="4">
        <v>732550</v>
      </c>
    </row>
    <row r="1056" spans="803:818" ht="21.95" customHeight="1">
      <c r="AEK1056" s="4" t="s">
        <v>596</v>
      </c>
      <c r="AEL1056" s="4">
        <v>174298.32</v>
      </c>
    </row>
    <row r="1057" spans="819:834" ht="21.95" customHeight="1">
      <c r="AEM1057" s="4" t="s">
        <v>1307</v>
      </c>
      <c r="AEN1057" s="4">
        <v>732550</v>
      </c>
    </row>
    <row r="1058" spans="819:834" ht="21.95" customHeight="1">
      <c r="AEM1058" s="4" t="s">
        <v>596</v>
      </c>
      <c r="AEN1058" s="4">
        <v>174298.32</v>
      </c>
    </row>
    <row r="1059" spans="819:834" ht="21.95" customHeight="1">
      <c r="AEO1059" s="4" t="s">
        <v>1307</v>
      </c>
      <c r="AEP1059" s="4">
        <v>732550</v>
      </c>
    </row>
    <row r="1060" spans="819:834" ht="21.95" customHeight="1">
      <c r="AEO1060" s="4" t="s">
        <v>596</v>
      </c>
      <c r="AEP1060" s="4">
        <v>174298.32</v>
      </c>
    </row>
    <row r="1061" spans="819:834" ht="21.95" customHeight="1">
      <c r="AEQ1061" s="4" t="s">
        <v>1307</v>
      </c>
      <c r="AER1061" s="4">
        <v>732550</v>
      </c>
    </row>
    <row r="1062" spans="819:834" ht="21.95" customHeight="1">
      <c r="AEQ1062" s="4" t="s">
        <v>596</v>
      </c>
      <c r="AER1062" s="4">
        <v>174298.32</v>
      </c>
    </row>
    <row r="1063" spans="819:834" ht="21.95" customHeight="1">
      <c r="AES1063" s="4" t="s">
        <v>1307</v>
      </c>
      <c r="AET1063" s="4">
        <v>732550</v>
      </c>
    </row>
    <row r="1064" spans="819:834" ht="21.95" customHeight="1">
      <c r="AES1064" s="4" t="s">
        <v>596</v>
      </c>
      <c r="AET1064" s="4">
        <v>174298.32</v>
      </c>
    </row>
    <row r="1065" spans="819:834" ht="21.95" customHeight="1">
      <c r="AEU1065" s="4" t="s">
        <v>1307</v>
      </c>
      <c r="AEV1065" s="4">
        <v>732550</v>
      </c>
    </row>
    <row r="1066" spans="819:834" ht="21.95" customHeight="1">
      <c r="AEU1066" s="4" t="s">
        <v>596</v>
      </c>
      <c r="AEV1066" s="4">
        <v>174298.32</v>
      </c>
    </row>
    <row r="1067" spans="819:834" ht="21.95" customHeight="1">
      <c r="AEW1067" s="4" t="s">
        <v>1307</v>
      </c>
      <c r="AEX1067" s="4">
        <v>732550</v>
      </c>
    </row>
    <row r="1068" spans="819:834" ht="21.95" customHeight="1">
      <c r="AEW1068" s="4" t="s">
        <v>596</v>
      </c>
      <c r="AEX1068" s="4">
        <v>174298.32</v>
      </c>
    </row>
    <row r="1069" spans="819:834" ht="21.95" customHeight="1">
      <c r="AEY1069" s="4" t="s">
        <v>1307</v>
      </c>
      <c r="AEZ1069" s="4">
        <v>732550</v>
      </c>
    </row>
    <row r="1070" spans="819:834" ht="21.95" customHeight="1">
      <c r="AEY1070" s="4" t="s">
        <v>596</v>
      </c>
      <c r="AEZ1070" s="4">
        <v>174298.32</v>
      </c>
    </row>
    <row r="1071" spans="819:834" ht="21.95" customHeight="1">
      <c r="AFA1071" s="4" t="s">
        <v>1307</v>
      </c>
      <c r="AFB1071" s="4">
        <v>732550</v>
      </c>
    </row>
    <row r="1072" spans="819:834" ht="21.95" customHeight="1">
      <c r="AFA1072" s="4" t="s">
        <v>596</v>
      </c>
      <c r="AFB1072" s="4">
        <v>174298.32</v>
      </c>
    </row>
    <row r="1073" spans="835:850" ht="21.95" customHeight="1">
      <c r="AFC1073" s="4" t="s">
        <v>1307</v>
      </c>
      <c r="AFD1073" s="4">
        <v>732550</v>
      </c>
    </row>
    <row r="1074" spans="835:850" ht="21.95" customHeight="1">
      <c r="AFC1074" s="4" t="s">
        <v>596</v>
      </c>
      <c r="AFD1074" s="4">
        <v>174298.32</v>
      </c>
    </row>
    <row r="1075" spans="835:850" ht="21.95" customHeight="1">
      <c r="AFE1075" s="4" t="s">
        <v>1307</v>
      </c>
      <c r="AFF1075" s="4">
        <v>732550</v>
      </c>
    </row>
    <row r="1076" spans="835:850" ht="21.95" customHeight="1">
      <c r="AFE1076" s="4" t="s">
        <v>596</v>
      </c>
      <c r="AFF1076" s="4">
        <v>174298.32</v>
      </c>
    </row>
    <row r="1077" spans="835:850" ht="21.95" customHeight="1">
      <c r="AFG1077" s="4" t="s">
        <v>1307</v>
      </c>
      <c r="AFH1077" s="4">
        <v>732550</v>
      </c>
    </row>
    <row r="1078" spans="835:850" ht="21.95" customHeight="1">
      <c r="AFG1078" s="4" t="s">
        <v>596</v>
      </c>
      <c r="AFH1078" s="4">
        <v>174298.32</v>
      </c>
    </row>
    <row r="1079" spans="835:850" ht="21.95" customHeight="1">
      <c r="AFI1079" s="4" t="s">
        <v>1307</v>
      </c>
      <c r="AFJ1079" s="4">
        <v>732550</v>
      </c>
    </row>
    <row r="1080" spans="835:850" ht="21.95" customHeight="1">
      <c r="AFI1080" s="4" t="s">
        <v>596</v>
      </c>
      <c r="AFJ1080" s="4">
        <v>174298.32</v>
      </c>
    </row>
    <row r="1081" spans="835:850" ht="21.95" customHeight="1">
      <c r="AFK1081" s="4" t="s">
        <v>1307</v>
      </c>
      <c r="AFL1081" s="4">
        <v>732550</v>
      </c>
    </row>
    <row r="1082" spans="835:850" ht="21.95" customHeight="1">
      <c r="AFK1082" s="4" t="s">
        <v>596</v>
      </c>
      <c r="AFL1082" s="4">
        <v>174298.32</v>
      </c>
    </row>
    <row r="1083" spans="835:850" ht="21.95" customHeight="1">
      <c r="AFM1083" s="4" t="s">
        <v>1307</v>
      </c>
      <c r="AFN1083" s="4">
        <v>732550</v>
      </c>
    </row>
    <row r="1084" spans="835:850" ht="21.95" customHeight="1">
      <c r="AFM1084" s="4" t="s">
        <v>596</v>
      </c>
      <c r="AFN1084" s="4">
        <v>174298.32</v>
      </c>
    </row>
    <row r="1085" spans="835:850" ht="21.95" customHeight="1">
      <c r="AFO1085" s="4" t="s">
        <v>1307</v>
      </c>
      <c r="AFP1085" s="4">
        <v>732550</v>
      </c>
    </row>
    <row r="1086" spans="835:850" ht="21.95" customHeight="1">
      <c r="AFO1086" s="4" t="s">
        <v>596</v>
      </c>
      <c r="AFP1086" s="4">
        <v>174298.32</v>
      </c>
    </row>
    <row r="1087" spans="835:850" ht="21.95" customHeight="1">
      <c r="AFQ1087" s="4" t="s">
        <v>1307</v>
      </c>
      <c r="AFR1087" s="4">
        <v>732550</v>
      </c>
    </row>
    <row r="1088" spans="835:850" ht="21.95" customHeight="1">
      <c r="AFQ1088" s="4" t="s">
        <v>596</v>
      </c>
      <c r="AFR1088" s="4">
        <v>174298.32</v>
      </c>
    </row>
    <row r="1089" spans="851:866" ht="21.95" customHeight="1">
      <c r="AFS1089" s="4" t="s">
        <v>1307</v>
      </c>
      <c r="AFT1089" s="4">
        <v>732550</v>
      </c>
    </row>
    <row r="1090" spans="851:866" ht="21.95" customHeight="1">
      <c r="AFS1090" s="4" t="s">
        <v>596</v>
      </c>
      <c r="AFT1090" s="4">
        <v>174298.32</v>
      </c>
    </row>
    <row r="1091" spans="851:866" ht="21.95" customHeight="1">
      <c r="AFU1091" s="4" t="s">
        <v>1307</v>
      </c>
      <c r="AFV1091" s="4">
        <v>732550</v>
      </c>
    </row>
    <row r="1092" spans="851:866" ht="21.95" customHeight="1">
      <c r="AFU1092" s="4" t="s">
        <v>596</v>
      </c>
      <c r="AFV1092" s="4">
        <v>174298.32</v>
      </c>
    </row>
    <row r="1093" spans="851:866" ht="21.95" customHeight="1">
      <c r="AFW1093" s="4" t="s">
        <v>1307</v>
      </c>
      <c r="AFX1093" s="4">
        <v>732550</v>
      </c>
    </row>
    <row r="1094" spans="851:866" ht="21.95" customHeight="1">
      <c r="AFW1094" s="4" t="s">
        <v>596</v>
      </c>
      <c r="AFX1094" s="4">
        <v>174298.32</v>
      </c>
    </row>
    <row r="1095" spans="851:866" ht="21.95" customHeight="1">
      <c r="AFY1095" s="4" t="s">
        <v>1307</v>
      </c>
      <c r="AFZ1095" s="4">
        <v>732550</v>
      </c>
    </row>
    <row r="1096" spans="851:866" ht="21.95" customHeight="1">
      <c r="AFY1096" s="4" t="s">
        <v>596</v>
      </c>
      <c r="AFZ1096" s="4">
        <v>174298.32</v>
      </c>
    </row>
    <row r="1097" spans="851:866" ht="21.95" customHeight="1">
      <c r="AGA1097" s="4" t="s">
        <v>1307</v>
      </c>
      <c r="AGB1097" s="4">
        <v>732550</v>
      </c>
    </row>
    <row r="1098" spans="851:866" ht="21.95" customHeight="1">
      <c r="AGA1098" s="4" t="s">
        <v>596</v>
      </c>
      <c r="AGB1098" s="4">
        <v>174298.32</v>
      </c>
    </row>
    <row r="1099" spans="851:866" ht="21.95" customHeight="1">
      <c r="AGC1099" s="4" t="s">
        <v>1307</v>
      </c>
      <c r="AGD1099" s="4">
        <v>732550</v>
      </c>
    </row>
    <row r="1100" spans="851:866" ht="21.95" customHeight="1">
      <c r="AGC1100" s="4" t="s">
        <v>596</v>
      </c>
      <c r="AGD1100" s="4">
        <v>174298.32</v>
      </c>
    </row>
    <row r="1101" spans="851:866" ht="21.95" customHeight="1">
      <c r="AGE1101" s="4" t="s">
        <v>1307</v>
      </c>
      <c r="AGF1101" s="4">
        <v>732550</v>
      </c>
    </row>
    <row r="1102" spans="851:866" ht="21.95" customHeight="1">
      <c r="AGE1102" s="4" t="s">
        <v>596</v>
      </c>
      <c r="AGF1102" s="4">
        <v>174298.32</v>
      </c>
    </row>
    <row r="1103" spans="851:866" ht="21.95" customHeight="1">
      <c r="AGG1103" s="4" t="s">
        <v>1307</v>
      </c>
      <c r="AGH1103" s="4">
        <v>732550</v>
      </c>
    </row>
    <row r="1104" spans="851:866" ht="21.95" customHeight="1">
      <c r="AGG1104" s="4" t="s">
        <v>596</v>
      </c>
      <c r="AGH1104" s="4">
        <v>174298.32</v>
      </c>
    </row>
    <row r="1105" spans="867:882" ht="21.95" customHeight="1">
      <c r="AGI1105" s="4" t="s">
        <v>1307</v>
      </c>
      <c r="AGJ1105" s="4">
        <v>732550</v>
      </c>
    </row>
    <row r="1106" spans="867:882" ht="21.95" customHeight="1">
      <c r="AGI1106" s="4" t="s">
        <v>596</v>
      </c>
      <c r="AGJ1106" s="4">
        <v>174298.32</v>
      </c>
    </row>
    <row r="1107" spans="867:882" ht="21.95" customHeight="1">
      <c r="AGK1107" s="4" t="s">
        <v>1307</v>
      </c>
      <c r="AGL1107" s="4">
        <v>732550</v>
      </c>
    </row>
    <row r="1108" spans="867:882" ht="21.95" customHeight="1">
      <c r="AGK1108" s="4" t="s">
        <v>596</v>
      </c>
      <c r="AGL1108" s="4">
        <v>174298.32</v>
      </c>
    </row>
    <row r="1109" spans="867:882" ht="21.95" customHeight="1">
      <c r="AGM1109" s="4" t="s">
        <v>1307</v>
      </c>
      <c r="AGN1109" s="4">
        <v>732550</v>
      </c>
    </row>
    <row r="1110" spans="867:882" ht="21.95" customHeight="1">
      <c r="AGM1110" s="4" t="s">
        <v>596</v>
      </c>
      <c r="AGN1110" s="4">
        <v>174298.32</v>
      </c>
    </row>
    <row r="1111" spans="867:882" ht="21.95" customHeight="1">
      <c r="AGO1111" s="4" t="s">
        <v>1307</v>
      </c>
      <c r="AGP1111" s="4">
        <v>732550</v>
      </c>
    </row>
    <row r="1112" spans="867:882" ht="21.95" customHeight="1">
      <c r="AGO1112" s="4" t="s">
        <v>596</v>
      </c>
      <c r="AGP1112" s="4">
        <v>174298.32</v>
      </c>
    </row>
    <row r="1113" spans="867:882" ht="21.95" customHeight="1">
      <c r="AGQ1113" s="4" t="s">
        <v>1307</v>
      </c>
      <c r="AGR1113" s="4">
        <v>732550</v>
      </c>
    </row>
    <row r="1114" spans="867:882" ht="21.95" customHeight="1">
      <c r="AGQ1114" s="4" t="s">
        <v>596</v>
      </c>
      <c r="AGR1114" s="4">
        <v>174298.32</v>
      </c>
    </row>
    <row r="1115" spans="867:882" ht="21.95" customHeight="1">
      <c r="AGS1115" s="4" t="s">
        <v>1307</v>
      </c>
      <c r="AGT1115" s="4">
        <v>732550</v>
      </c>
    </row>
    <row r="1116" spans="867:882" ht="21.95" customHeight="1">
      <c r="AGS1116" s="4" t="s">
        <v>596</v>
      </c>
      <c r="AGT1116" s="4">
        <v>174298.32</v>
      </c>
    </row>
    <row r="1117" spans="867:882" ht="21.95" customHeight="1">
      <c r="AGU1117" s="4" t="s">
        <v>1307</v>
      </c>
      <c r="AGV1117" s="4">
        <v>732550</v>
      </c>
    </row>
    <row r="1118" spans="867:882" ht="21.95" customHeight="1">
      <c r="AGU1118" s="4" t="s">
        <v>596</v>
      </c>
      <c r="AGV1118" s="4">
        <v>174298.32</v>
      </c>
    </row>
    <row r="1119" spans="867:882" ht="21.95" customHeight="1">
      <c r="AGW1119" s="4" t="s">
        <v>1307</v>
      </c>
      <c r="AGX1119" s="4">
        <v>732550</v>
      </c>
    </row>
    <row r="1120" spans="867:882" ht="21.95" customHeight="1">
      <c r="AGW1120" s="4" t="s">
        <v>596</v>
      </c>
      <c r="AGX1120" s="4">
        <v>174298.32</v>
      </c>
    </row>
    <row r="1121" spans="883:898" ht="21.95" customHeight="1">
      <c r="AGY1121" s="4" t="s">
        <v>1307</v>
      </c>
      <c r="AGZ1121" s="4">
        <v>732550</v>
      </c>
    </row>
    <row r="1122" spans="883:898" ht="21.95" customHeight="1">
      <c r="AGY1122" s="4" t="s">
        <v>596</v>
      </c>
      <c r="AGZ1122" s="4">
        <v>174298.32</v>
      </c>
    </row>
    <row r="1123" spans="883:898" ht="21.95" customHeight="1">
      <c r="AHA1123" s="4" t="s">
        <v>1307</v>
      </c>
      <c r="AHB1123" s="4">
        <v>732550</v>
      </c>
    </row>
    <row r="1124" spans="883:898" ht="21.95" customHeight="1">
      <c r="AHA1124" s="4" t="s">
        <v>596</v>
      </c>
      <c r="AHB1124" s="4">
        <v>174298.32</v>
      </c>
    </row>
    <row r="1125" spans="883:898" ht="21.95" customHeight="1">
      <c r="AHC1125" s="4" t="s">
        <v>1307</v>
      </c>
      <c r="AHD1125" s="4">
        <v>732550</v>
      </c>
    </row>
    <row r="1126" spans="883:898" ht="21.95" customHeight="1">
      <c r="AHC1126" s="4" t="s">
        <v>596</v>
      </c>
      <c r="AHD1126" s="4">
        <v>174298.32</v>
      </c>
    </row>
    <row r="1127" spans="883:898" ht="21.95" customHeight="1">
      <c r="AHE1127" s="4" t="s">
        <v>1307</v>
      </c>
      <c r="AHF1127" s="4">
        <v>732550</v>
      </c>
    </row>
    <row r="1128" spans="883:898" ht="21.95" customHeight="1">
      <c r="AHE1128" s="4" t="s">
        <v>596</v>
      </c>
      <c r="AHF1128" s="4">
        <v>174298.32</v>
      </c>
    </row>
    <row r="1129" spans="883:898" ht="21.95" customHeight="1">
      <c r="AHG1129" s="4" t="s">
        <v>1307</v>
      </c>
      <c r="AHH1129" s="4">
        <v>732550</v>
      </c>
    </row>
    <row r="1130" spans="883:898" ht="21.95" customHeight="1">
      <c r="AHG1130" s="4" t="s">
        <v>596</v>
      </c>
      <c r="AHH1130" s="4">
        <v>174298.32</v>
      </c>
    </row>
    <row r="1131" spans="883:898" ht="21.95" customHeight="1">
      <c r="AHI1131" s="4" t="s">
        <v>1307</v>
      </c>
      <c r="AHJ1131" s="4">
        <v>732550</v>
      </c>
    </row>
    <row r="1132" spans="883:898" ht="21.95" customHeight="1">
      <c r="AHI1132" s="4" t="s">
        <v>596</v>
      </c>
      <c r="AHJ1132" s="4">
        <v>174298.32</v>
      </c>
    </row>
    <row r="1133" spans="883:898" ht="21.95" customHeight="1">
      <c r="AHK1133" s="4" t="s">
        <v>1307</v>
      </c>
      <c r="AHL1133" s="4">
        <v>732550</v>
      </c>
    </row>
    <row r="1134" spans="883:898" ht="21.95" customHeight="1">
      <c r="AHK1134" s="4" t="s">
        <v>596</v>
      </c>
      <c r="AHL1134" s="4">
        <v>174298.32</v>
      </c>
    </row>
    <row r="1135" spans="883:898" ht="21.95" customHeight="1">
      <c r="AHM1135" s="4" t="s">
        <v>1307</v>
      </c>
      <c r="AHN1135" s="4">
        <v>732550</v>
      </c>
    </row>
    <row r="1136" spans="883:898" ht="21.95" customHeight="1">
      <c r="AHM1136" s="4" t="s">
        <v>596</v>
      </c>
      <c r="AHN1136" s="4">
        <v>174298.32</v>
      </c>
    </row>
    <row r="1137" spans="899:914" ht="21.95" customHeight="1">
      <c r="AHO1137" s="4" t="s">
        <v>1307</v>
      </c>
      <c r="AHP1137" s="4">
        <v>732550</v>
      </c>
    </row>
    <row r="1138" spans="899:914" ht="21.95" customHeight="1">
      <c r="AHO1138" s="4" t="s">
        <v>596</v>
      </c>
      <c r="AHP1138" s="4">
        <v>174298.32</v>
      </c>
    </row>
    <row r="1139" spans="899:914" ht="21.95" customHeight="1">
      <c r="AHQ1139" s="4" t="s">
        <v>1307</v>
      </c>
      <c r="AHR1139" s="4">
        <v>732550</v>
      </c>
    </row>
    <row r="1140" spans="899:914" ht="21.95" customHeight="1">
      <c r="AHQ1140" s="4" t="s">
        <v>596</v>
      </c>
      <c r="AHR1140" s="4">
        <v>174298.32</v>
      </c>
    </row>
    <row r="1141" spans="899:914" ht="21.95" customHeight="1">
      <c r="AHS1141" s="4" t="s">
        <v>1307</v>
      </c>
      <c r="AHT1141" s="4">
        <v>732550</v>
      </c>
    </row>
    <row r="1142" spans="899:914" ht="21.95" customHeight="1">
      <c r="AHS1142" s="4" t="s">
        <v>596</v>
      </c>
      <c r="AHT1142" s="4">
        <v>174298.32</v>
      </c>
    </row>
    <row r="1143" spans="899:914" ht="21.95" customHeight="1">
      <c r="AHU1143" s="4" t="s">
        <v>1307</v>
      </c>
      <c r="AHV1143" s="4">
        <v>732550</v>
      </c>
    </row>
    <row r="1144" spans="899:914" ht="21.95" customHeight="1">
      <c r="AHU1144" s="4" t="s">
        <v>596</v>
      </c>
      <c r="AHV1144" s="4">
        <v>174298.32</v>
      </c>
    </row>
    <row r="1145" spans="899:914" ht="21.95" customHeight="1">
      <c r="AHW1145" s="4" t="s">
        <v>1307</v>
      </c>
      <c r="AHX1145" s="4">
        <v>732550</v>
      </c>
    </row>
    <row r="1146" spans="899:914" ht="21.95" customHeight="1">
      <c r="AHW1146" s="4" t="s">
        <v>596</v>
      </c>
      <c r="AHX1146" s="4">
        <v>174298.32</v>
      </c>
    </row>
    <row r="1147" spans="899:914" ht="21.95" customHeight="1">
      <c r="AHY1147" s="4" t="s">
        <v>1307</v>
      </c>
      <c r="AHZ1147" s="4">
        <v>732550</v>
      </c>
    </row>
    <row r="1148" spans="899:914" ht="21.95" customHeight="1">
      <c r="AHY1148" s="4" t="s">
        <v>596</v>
      </c>
      <c r="AHZ1148" s="4">
        <v>174298.32</v>
      </c>
    </row>
    <row r="1149" spans="899:914" ht="21.95" customHeight="1">
      <c r="AIA1149" s="4" t="s">
        <v>1307</v>
      </c>
      <c r="AIB1149" s="4">
        <v>732550</v>
      </c>
    </row>
    <row r="1150" spans="899:914" ht="21.95" customHeight="1">
      <c r="AIA1150" s="4" t="s">
        <v>596</v>
      </c>
      <c r="AIB1150" s="4">
        <v>174298.32</v>
      </c>
    </row>
    <row r="1151" spans="899:914" ht="21.95" customHeight="1">
      <c r="AIC1151" s="4" t="s">
        <v>1307</v>
      </c>
      <c r="AID1151" s="4">
        <v>732550</v>
      </c>
    </row>
    <row r="1152" spans="899:914" ht="21.95" customHeight="1">
      <c r="AIC1152" s="4" t="s">
        <v>596</v>
      </c>
      <c r="AID1152" s="4">
        <v>174298.32</v>
      </c>
    </row>
    <row r="1153" spans="915:930" ht="21.95" customHeight="1">
      <c r="AIE1153" s="4" t="s">
        <v>1307</v>
      </c>
      <c r="AIF1153" s="4">
        <v>732550</v>
      </c>
    </row>
    <row r="1154" spans="915:930" ht="21.95" customHeight="1">
      <c r="AIE1154" s="4" t="s">
        <v>596</v>
      </c>
      <c r="AIF1154" s="4">
        <v>174298.32</v>
      </c>
    </row>
    <row r="1155" spans="915:930" ht="21.95" customHeight="1">
      <c r="AIG1155" s="4" t="s">
        <v>1307</v>
      </c>
      <c r="AIH1155" s="4">
        <v>732550</v>
      </c>
    </row>
    <row r="1156" spans="915:930" ht="21.95" customHeight="1">
      <c r="AIG1156" s="4" t="s">
        <v>596</v>
      </c>
      <c r="AIH1156" s="4">
        <v>174298.32</v>
      </c>
    </row>
    <row r="1157" spans="915:930" ht="21.95" customHeight="1">
      <c r="AII1157" s="4" t="s">
        <v>1307</v>
      </c>
      <c r="AIJ1157" s="4">
        <v>732550</v>
      </c>
    </row>
    <row r="1158" spans="915:930" ht="21.95" customHeight="1">
      <c r="AII1158" s="4" t="s">
        <v>596</v>
      </c>
      <c r="AIJ1158" s="4">
        <v>174298.32</v>
      </c>
    </row>
    <row r="1159" spans="915:930" ht="21.95" customHeight="1">
      <c r="AIK1159" s="4" t="s">
        <v>1307</v>
      </c>
      <c r="AIL1159" s="4">
        <v>732550</v>
      </c>
    </row>
    <row r="1160" spans="915:930" ht="21.95" customHeight="1">
      <c r="AIK1160" s="4" t="s">
        <v>596</v>
      </c>
      <c r="AIL1160" s="4">
        <v>174298.32</v>
      </c>
    </row>
    <row r="1161" spans="915:930" ht="21.95" customHeight="1">
      <c r="AIM1161" s="4" t="s">
        <v>1307</v>
      </c>
      <c r="AIN1161" s="4">
        <v>732550</v>
      </c>
    </row>
    <row r="1162" spans="915:930" ht="21.95" customHeight="1">
      <c r="AIM1162" s="4" t="s">
        <v>596</v>
      </c>
      <c r="AIN1162" s="4">
        <v>174298.32</v>
      </c>
    </row>
    <row r="1163" spans="915:930" ht="21.95" customHeight="1">
      <c r="AIO1163" s="4" t="s">
        <v>1307</v>
      </c>
      <c r="AIP1163" s="4">
        <v>732550</v>
      </c>
    </row>
    <row r="1164" spans="915:930" ht="21.95" customHeight="1">
      <c r="AIO1164" s="4" t="s">
        <v>596</v>
      </c>
      <c r="AIP1164" s="4">
        <v>174298.32</v>
      </c>
    </row>
    <row r="1165" spans="915:930" ht="21.95" customHeight="1">
      <c r="AIQ1165" s="4" t="s">
        <v>1307</v>
      </c>
      <c r="AIR1165" s="4">
        <v>732550</v>
      </c>
    </row>
    <row r="1166" spans="915:930" ht="21.95" customHeight="1">
      <c r="AIQ1166" s="4" t="s">
        <v>596</v>
      </c>
      <c r="AIR1166" s="4">
        <v>174298.32</v>
      </c>
    </row>
    <row r="1167" spans="915:930" ht="21.95" customHeight="1">
      <c r="AIS1167" s="4" t="s">
        <v>1307</v>
      </c>
      <c r="AIT1167" s="4">
        <v>732550</v>
      </c>
    </row>
    <row r="1168" spans="915:930" ht="21.95" customHeight="1">
      <c r="AIS1168" s="4" t="s">
        <v>596</v>
      </c>
      <c r="AIT1168" s="4">
        <v>174298.32</v>
      </c>
    </row>
    <row r="1169" spans="931:946" ht="21.95" customHeight="1">
      <c r="AIU1169" s="4" t="s">
        <v>1307</v>
      </c>
      <c r="AIV1169" s="4">
        <v>732550</v>
      </c>
    </row>
    <row r="1170" spans="931:946" ht="21.95" customHeight="1">
      <c r="AIU1170" s="4" t="s">
        <v>596</v>
      </c>
      <c r="AIV1170" s="4">
        <v>174298.32</v>
      </c>
    </row>
    <row r="1171" spans="931:946" ht="21.95" customHeight="1">
      <c r="AIW1171" s="4" t="s">
        <v>1307</v>
      </c>
      <c r="AIX1171" s="4">
        <v>732550</v>
      </c>
    </row>
    <row r="1172" spans="931:946" ht="21.95" customHeight="1">
      <c r="AIW1172" s="4" t="s">
        <v>596</v>
      </c>
      <c r="AIX1172" s="4">
        <v>174298.32</v>
      </c>
    </row>
    <row r="1173" spans="931:946" ht="21.95" customHeight="1">
      <c r="AIY1173" s="4" t="s">
        <v>1307</v>
      </c>
      <c r="AIZ1173" s="4">
        <v>732550</v>
      </c>
    </row>
    <row r="1174" spans="931:946" ht="21.95" customHeight="1">
      <c r="AIY1174" s="4" t="s">
        <v>596</v>
      </c>
      <c r="AIZ1174" s="4">
        <v>174298.32</v>
      </c>
    </row>
    <row r="1175" spans="931:946" ht="21.95" customHeight="1">
      <c r="AJA1175" s="4" t="s">
        <v>1307</v>
      </c>
      <c r="AJB1175" s="4">
        <v>732550</v>
      </c>
    </row>
    <row r="1176" spans="931:946" ht="21.95" customHeight="1">
      <c r="AJA1176" s="4" t="s">
        <v>596</v>
      </c>
      <c r="AJB1176" s="4">
        <v>174298.32</v>
      </c>
    </row>
    <row r="1177" spans="931:946" ht="21.95" customHeight="1">
      <c r="AJC1177" s="4" t="s">
        <v>1307</v>
      </c>
      <c r="AJD1177" s="4">
        <v>732550</v>
      </c>
    </row>
    <row r="1178" spans="931:946" ht="21.95" customHeight="1">
      <c r="AJC1178" s="4" t="s">
        <v>596</v>
      </c>
      <c r="AJD1178" s="4">
        <v>174298.32</v>
      </c>
    </row>
    <row r="1179" spans="931:946" ht="21.95" customHeight="1">
      <c r="AJE1179" s="4" t="s">
        <v>1307</v>
      </c>
      <c r="AJF1179" s="4">
        <v>732550</v>
      </c>
    </row>
    <row r="1180" spans="931:946" ht="21.95" customHeight="1">
      <c r="AJE1180" s="4" t="s">
        <v>596</v>
      </c>
      <c r="AJF1180" s="4">
        <v>174298.32</v>
      </c>
    </row>
    <row r="1181" spans="931:946" ht="21.95" customHeight="1">
      <c r="AJG1181" s="4" t="s">
        <v>1307</v>
      </c>
      <c r="AJH1181" s="4">
        <v>732550</v>
      </c>
    </row>
    <row r="1182" spans="931:946" ht="21.95" customHeight="1">
      <c r="AJG1182" s="4" t="s">
        <v>596</v>
      </c>
      <c r="AJH1182" s="4">
        <v>174298.32</v>
      </c>
    </row>
    <row r="1183" spans="931:946" ht="21.95" customHeight="1">
      <c r="AJI1183" s="4" t="s">
        <v>1307</v>
      </c>
      <c r="AJJ1183" s="4">
        <v>732550</v>
      </c>
    </row>
    <row r="1184" spans="931:946" ht="21.95" customHeight="1">
      <c r="AJI1184" s="4" t="s">
        <v>596</v>
      </c>
      <c r="AJJ1184" s="4">
        <v>174298.32</v>
      </c>
    </row>
    <row r="1185" spans="947:962" ht="21.95" customHeight="1">
      <c r="AJK1185" s="4" t="s">
        <v>1307</v>
      </c>
      <c r="AJL1185" s="4">
        <v>732550</v>
      </c>
    </row>
    <row r="1186" spans="947:962" ht="21.95" customHeight="1">
      <c r="AJK1186" s="4" t="s">
        <v>596</v>
      </c>
      <c r="AJL1186" s="4">
        <v>174298.32</v>
      </c>
    </row>
    <row r="1187" spans="947:962" ht="21.95" customHeight="1">
      <c r="AJM1187" s="4" t="s">
        <v>1307</v>
      </c>
      <c r="AJN1187" s="4">
        <v>732550</v>
      </c>
    </row>
    <row r="1188" spans="947:962" ht="21.95" customHeight="1">
      <c r="AJM1188" s="4" t="s">
        <v>596</v>
      </c>
      <c r="AJN1188" s="4">
        <v>174298.32</v>
      </c>
    </row>
    <row r="1189" spans="947:962" ht="21.95" customHeight="1">
      <c r="AJO1189" s="4" t="s">
        <v>1307</v>
      </c>
      <c r="AJP1189" s="4">
        <v>732550</v>
      </c>
    </row>
    <row r="1190" spans="947:962" ht="21.95" customHeight="1">
      <c r="AJO1190" s="4" t="s">
        <v>596</v>
      </c>
      <c r="AJP1190" s="4">
        <v>174298.32</v>
      </c>
    </row>
    <row r="1191" spans="947:962" ht="21.95" customHeight="1">
      <c r="AJQ1191" s="4" t="s">
        <v>1307</v>
      </c>
      <c r="AJR1191" s="4">
        <v>732550</v>
      </c>
    </row>
    <row r="1192" spans="947:962" ht="21.95" customHeight="1">
      <c r="AJQ1192" s="4" t="s">
        <v>596</v>
      </c>
      <c r="AJR1192" s="4">
        <v>174298.32</v>
      </c>
    </row>
    <row r="1193" spans="947:962" ht="21.95" customHeight="1">
      <c r="AJS1193" s="4" t="s">
        <v>1307</v>
      </c>
      <c r="AJT1193" s="4">
        <v>732550</v>
      </c>
    </row>
    <row r="1194" spans="947:962" ht="21.95" customHeight="1">
      <c r="AJS1194" s="4" t="s">
        <v>596</v>
      </c>
      <c r="AJT1194" s="4">
        <v>174298.32</v>
      </c>
    </row>
    <row r="1195" spans="947:962" ht="21.95" customHeight="1">
      <c r="AJU1195" s="4" t="s">
        <v>1307</v>
      </c>
      <c r="AJV1195" s="4">
        <v>732550</v>
      </c>
    </row>
    <row r="1196" spans="947:962" ht="21.95" customHeight="1">
      <c r="AJU1196" s="4" t="s">
        <v>596</v>
      </c>
      <c r="AJV1196" s="4">
        <v>174298.32</v>
      </c>
    </row>
    <row r="1197" spans="947:962" ht="21.95" customHeight="1">
      <c r="AJW1197" s="4" t="s">
        <v>1307</v>
      </c>
      <c r="AJX1197" s="4">
        <v>732550</v>
      </c>
    </row>
    <row r="1198" spans="947:962" ht="21.95" customHeight="1">
      <c r="AJW1198" s="4" t="s">
        <v>596</v>
      </c>
      <c r="AJX1198" s="4">
        <v>174298.32</v>
      </c>
    </row>
    <row r="1199" spans="947:962" ht="21.95" customHeight="1">
      <c r="AJY1199" s="4" t="s">
        <v>1307</v>
      </c>
      <c r="AJZ1199" s="4">
        <v>732550</v>
      </c>
    </row>
    <row r="1200" spans="947:962" ht="21.95" customHeight="1">
      <c r="AJY1200" s="4" t="s">
        <v>596</v>
      </c>
      <c r="AJZ1200" s="4">
        <v>174298.32</v>
      </c>
    </row>
    <row r="1201" spans="963:978" ht="21.95" customHeight="1">
      <c r="AKA1201" s="4" t="s">
        <v>1307</v>
      </c>
      <c r="AKB1201" s="4">
        <v>732550</v>
      </c>
    </row>
    <row r="1202" spans="963:978" ht="21.95" customHeight="1">
      <c r="AKA1202" s="4" t="s">
        <v>596</v>
      </c>
      <c r="AKB1202" s="4">
        <v>174298.32</v>
      </c>
    </row>
    <row r="1203" spans="963:978" ht="21.95" customHeight="1">
      <c r="AKC1203" s="4" t="s">
        <v>1307</v>
      </c>
      <c r="AKD1203" s="4">
        <v>732550</v>
      </c>
    </row>
    <row r="1204" spans="963:978" ht="21.95" customHeight="1">
      <c r="AKC1204" s="4" t="s">
        <v>596</v>
      </c>
      <c r="AKD1204" s="4">
        <v>174298.32</v>
      </c>
    </row>
    <row r="1205" spans="963:978" ht="21.95" customHeight="1">
      <c r="AKE1205" s="4" t="s">
        <v>1307</v>
      </c>
      <c r="AKF1205" s="4">
        <v>732550</v>
      </c>
    </row>
    <row r="1206" spans="963:978" ht="21.95" customHeight="1">
      <c r="AKE1206" s="4" t="s">
        <v>596</v>
      </c>
      <c r="AKF1206" s="4">
        <v>174298.32</v>
      </c>
    </row>
    <row r="1207" spans="963:978" ht="21.95" customHeight="1">
      <c r="AKG1207" s="4" t="s">
        <v>1307</v>
      </c>
      <c r="AKH1207" s="4">
        <v>732550</v>
      </c>
    </row>
    <row r="1208" spans="963:978" ht="21.95" customHeight="1">
      <c r="AKG1208" s="4" t="s">
        <v>596</v>
      </c>
      <c r="AKH1208" s="4">
        <v>174298.32</v>
      </c>
    </row>
    <row r="1209" spans="963:978" ht="21.95" customHeight="1">
      <c r="AKI1209" s="4" t="s">
        <v>1307</v>
      </c>
      <c r="AKJ1209" s="4">
        <v>732550</v>
      </c>
    </row>
    <row r="1210" spans="963:978" ht="21.95" customHeight="1">
      <c r="AKI1210" s="4" t="s">
        <v>596</v>
      </c>
      <c r="AKJ1210" s="4">
        <v>174298.32</v>
      </c>
    </row>
    <row r="1211" spans="963:978" ht="21.95" customHeight="1">
      <c r="AKK1211" s="4" t="s">
        <v>1307</v>
      </c>
      <c r="AKL1211" s="4">
        <v>732550</v>
      </c>
    </row>
    <row r="1212" spans="963:978" ht="21.95" customHeight="1">
      <c r="AKK1212" s="4" t="s">
        <v>596</v>
      </c>
      <c r="AKL1212" s="4">
        <v>174298.32</v>
      </c>
    </row>
    <row r="1213" spans="963:978" ht="21.95" customHeight="1">
      <c r="AKM1213" s="4" t="s">
        <v>1307</v>
      </c>
      <c r="AKN1213" s="4">
        <v>732550</v>
      </c>
    </row>
    <row r="1214" spans="963:978" ht="21.95" customHeight="1">
      <c r="AKM1214" s="4" t="s">
        <v>596</v>
      </c>
      <c r="AKN1214" s="4">
        <v>174298.32</v>
      </c>
    </row>
    <row r="1215" spans="963:978" ht="21.95" customHeight="1">
      <c r="AKO1215" s="4" t="s">
        <v>1307</v>
      </c>
      <c r="AKP1215" s="4">
        <v>732550</v>
      </c>
    </row>
    <row r="1216" spans="963:978" ht="21.95" customHeight="1">
      <c r="AKO1216" s="4" t="s">
        <v>596</v>
      </c>
      <c r="AKP1216" s="4">
        <v>174298.32</v>
      </c>
    </row>
    <row r="1217" spans="979:994" ht="21.95" customHeight="1">
      <c r="AKQ1217" s="4" t="s">
        <v>1307</v>
      </c>
      <c r="AKR1217" s="4">
        <v>732550</v>
      </c>
    </row>
    <row r="1218" spans="979:994" ht="21.95" customHeight="1">
      <c r="AKQ1218" s="4" t="s">
        <v>596</v>
      </c>
      <c r="AKR1218" s="4">
        <v>174298.32</v>
      </c>
    </row>
    <row r="1219" spans="979:994" ht="21.95" customHeight="1">
      <c r="AKS1219" s="4" t="s">
        <v>1307</v>
      </c>
      <c r="AKT1219" s="4">
        <v>732550</v>
      </c>
    </row>
    <row r="1220" spans="979:994" ht="21.95" customHeight="1">
      <c r="AKS1220" s="4" t="s">
        <v>596</v>
      </c>
      <c r="AKT1220" s="4">
        <v>174298.32</v>
      </c>
    </row>
    <row r="1221" spans="979:994" ht="21.95" customHeight="1">
      <c r="AKU1221" s="4" t="s">
        <v>1307</v>
      </c>
      <c r="AKV1221" s="4">
        <v>732550</v>
      </c>
    </row>
    <row r="1222" spans="979:994" ht="21.95" customHeight="1">
      <c r="AKU1222" s="4" t="s">
        <v>596</v>
      </c>
      <c r="AKV1222" s="4">
        <v>174298.32</v>
      </c>
    </row>
    <row r="1223" spans="979:994" ht="21.95" customHeight="1">
      <c r="AKW1223" s="4" t="s">
        <v>1307</v>
      </c>
      <c r="AKX1223" s="4">
        <v>732550</v>
      </c>
    </row>
    <row r="1224" spans="979:994" ht="21.95" customHeight="1">
      <c r="AKW1224" s="4" t="s">
        <v>596</v>
      </c>
      <c r="AKX1224" s="4">
        <v>174298.32</v>
      </c>
    </row>
    <row r="1225" spans="979:994" ht="21.95" customHeight="1">
      <c r="AKY1225" s="4" t="s">
        <v>1307</v>
      </c>
      <c r="AKZ1225" s="4">
        <v>732550</v>
      </c>
    </row>
    <row r="1226" spans="979:994" ht="21.95" customHeight="1">
      <c r="AKY1226" s="4" t="s">
        <v>596</v>
      </c>
      <c r="AKZ1226" s="4">
        <v>174298.32</v>
      </c>
    </row>
    <row r="1227" spans="979:994" ht="21.95" customHeight="1">
      <c r="ALA1227" s="4" t="s">
        <v>1307</v>
      </c>
      <c r="ALB1227" s="4">
        <v>732550</v>
      </c>
    </row>
    <row r="1228" spans="979:994" ht="21.95" customHeight="1">
      <c r="ALA1228" s="4" t="s">
        <v>596</v>
      </c>
      <c r="ALB1228" s="4">
        <v>174298.32</v>
      </c>
    </row>
    <row r="1229" spans="979:994" ht="21.95" customHeight="1">
      <c r="ALC1229" s="4" t="s">
        <v>1307</v>
      </c>
      <c r="ALD1229" s="4">
        <v>732550</v>
      </c>
    </row>
    <row r="1230" spans="979:994" ht="21.95" customHeight="1">
      <c r="ALC1230" s="4" t="s">
        <v>596</v>
      </c>
      <c r="ALD1230" s="4">
        <v>174298.32</v>
      </c>
    </row>
    <row r="1231" spans="979:994" ht="21.95" customHeight="1">
      <c r="ALE1231" s="4" t="s">
        <v>1307</v>
      </c>
      <c r="ALF1231" s="4">
        <v>732550</v>
      </c>
    </row>
    <row r="1232" spans="979:994" ht="21.95" customHeight="1">
      <c r="ALE1232" s="4" t="s">
        <v>596</v>
      </c>
      <c r="ALF1232" s="4">
        <v>174298.32</v>
      </c>
    </row>
    <row r="1233" spans="995:1010" ht="21.95" customHeight="1">
      <c r="ALG1233" s="4" t="s">
        <v>1307</v>
      </c>
      <c r="ALH1233" s="4">
        <v>732550</v>
      </c>
    </row>
    <row r="1234" spans="995:1010" ht="21.95" customHeight="1">
      <c r="ALG1234" s="4" t="s">
        <v>596</v>
      </c>
      <c r="ALH1234" s="4">
        <v>174298.32</v>
      </c>
    </row>
    <row r="1235" spans="995:1010" ht="21.95" customHeight="1">
      <c r="ALI1235" s="4" t="s">
        <v>1307</v>
      </c>
      <c r="ALJ1235" s="4">
        <v>732550</v>
      </c>
    </row>
    <row r="1236" spans="995:1010" ht="21.95" customHeight="1">
      <c r="ALI1236" s="4" t="s">
        <v>596</v>
      </c>
      <c r="ALJ1236" s="4">
        <v>174298.32</v>
      </c>
    </row>
    <row r="1237" spans="995:1010" ht="21.95" customHeight="1">
      <c r="ALK1237" s="4" t="s">
        <v>1307</v>
      </c>
      <c r="ALL1237" s="4">
        <v>732550</v>
      </c>
    </row>
    <row r="1238" spans="995:1010" ht="21.95" customHeight="1">
      <c r="ALK1238" s="4" t="s">
        <v>596</v>
      </c>
      <c r="ALL1238" s="4">
        <v>174298.32</v>
      </c>
    </row>
    <row r="1239" spans="995:1010" ht="21.95" customHeight="1">
      <c r="ALM1239" s="4" t="s">
        <v>1307</v>
      </c>
      <c r="ALN1239" s="4">
        <v>732550</v>
      </c>
    </row>
    <row r="1240" spans="995:1010" ht="21.95" customHeight="1">
      <c r="ALM1240" s="4" t="s">
        <v>596</v>
      </c>
      <c r="ALN1240" s="4">
        <v>174298.32</v>
      </c>
    </row>
    <row r="1241" spans="995:1010" ht="21.95" customHeight="1">
      <c r="ALO1241" s="4" t="s">
        <v>1307</v>
      </c>
      <c r="ALP1241" s="4">
        <v>732550</v>
      </c>
    </row>
    <row r="1242" spans="995:1010" ht="21.95" customHeight="1">
      <c r="ALO1242" s="4" t="s">
        <v>596</v>
      </c>
      <c r="ALP1242" s="4">
        <v>174298.32</v>
      </c>
    </row>
    <row r="1243" spans="995:1010" ht="21.95" customHeight="1">
      <c r="ALQ1243" s="4" t="s">
        <v>1307</v>
      </c>
      <c r="ALR1243" s="4">
        <v>732550</v>
      </c>
    </row>
    <row r="1244" spans="995:1010" ht="21.95" customHeight="1">
      <c r="ALQ1244" s="4" t="s">
        <v>596</v>
      </c>
      <c r="ALR1244" s="4">
        <v>174298.32</v>
      </c>
    </row>
    <row r="1245" spans="995:1010" ht="21.95" customHeight="1">
      <c r="ALS1245" s="4" t="s">
        <v>1307</v>
      </c>
      <c r="ALT1245" s="4">
        <v>732550</v>
      </c>
    </row>
    <row r="1246" spans="995:1010" ht="21.95" customHeight="1">
      <c r="ALS1246" s="4" t="s">
        <v>596</v>
      </c>
      <c r="ALT1246" s="4">
        <v>174298.32</v>
      </c>
    </row>
    <row r="1247" spans="995:1010" ht="21.95" customHeight="1">
      <c r="ALU1247" s="4" t="s">
        <v>1307</v>
      </c>
      <c r="ALV1247" s="4">
        <v>732550</v>
      </c>
    </row>
    <row r="1248" spans="995:1010" ht="21.95" customHeight="1">
      <c r="ALU1248" s="4" t="s">
        <v>596</v>
      </c>
      <c r="ALV1248" s="4">
        <v>174298.32</v>
      </c>
    </row>
    <row r="1249" spans="1011:1026" ht="21.95" customHeight="1">
      <c r="ALW1249" s="4" t="s">
        <v>1307</v>
      </c>
      <c r="ALX1249" s="4">
        <v>732550</v>
      </c>
    </row>
    <row r="1250" spans="1011:1026" ht="21.95" customHeight="1">
      <c r="ALW1250" s="4" t="s">
        <v>596</v>
      </c>
      <c r="ALX1250" s="4">
        <v>174298.32</v>
      </c>
    </row>
    <row r="1251" spans="1011:1026" ht="21.95" customHeight="1">
      <c r="ALY1251" s="4" t="s">
        <v>1307</v>
      </c>
      <c r="ALZ1251" s="4">
        <v>732550</v>
      </c>
    </row>
    <row r="1252" spans="1011:1026" ht="21.95" customHeight="1">
      <c r="ALY1252" s="4" t="s">
        <v>596</v>
      </c>
      <c r="ALZ1252" s="4">
        <v>174298.32</v>
      </c>
    </row>
    <row r="1253" spans="1011:1026" ht="21.95" customHeight="1">
      <c r="AMA1253" s="4" t="s">
        <v>1307</v>
      </c>
      <c r="AMB1253" s="4">
        <v>732550</v>
      </c>
    </row>
    <row r="1254" spans="1011:1026" ht="21.95" customHeight="1">
      <c r="AMA1254" s="4" t="s">
        <v>596</v>
      </c>
      <c r="AMB1254" s="4">
        <v>174298.32</v>
      </c>
    </row>
    <row r="1255" spans="1011:1026" ht="21.95" customHeight="1">
      <c r="AMC1255" s="4" t="s">
        <v>1307</v>
      </c>
      <c r="AMD1255" s="4">
        <v>732550</v>
      </c>
    </row>
    <row r="1256" spans="1011:1026" ht="21.95" customHeight="1">
      <c r="AMC1256" s="4" t="s">
        <v>596</v>
      </c>
      <c r="AMD1256" s="4">
        <v>174298.32</v>
      </c>
    </row>
    <row r="1257" spans="1011:1026" ht="21.95" customHeight="1">
      <c r="AME1257" s="4" t="s">
        <v>1307</v>
      </c>
      <c r="AMF1257" s="4">
        <v>732550</v>
      </c>
    </row>
    <row r="1258" spans="1011:1026" ht="21.95" customHeight="1">
      <c r="AME1258" s="4" t="s">
        <v>596</v>
      </c>
      <c r="AMF1258" s="4">
        <v>174298.32</v>
      </c>
    </row>
    <row r="1259" spans="1011:1026" ht="21.95" customHeight="1">
      <c r="AMG1259" s="4" t="s">
        <v>1307</v>
      </c>
      <c r="AMH1259" s="4">
        <v>732550</v>
      </c>
    </row>
    <row r="1260" spans="1011:1026" ht="21.95" customHeight="1">
      <c r="AMG1260" s="4" t="s">
        <v>596</v>
      </c>
      <c r="AMH1260" s="4">
        <v>174298.32</v>
      </c>
    </row>
    <row r="1261" spans="1011:1026" ht="21.95" customHeight="1">
      <c r="AMI1261" s="4" t="s">
        <v>1307</v>
      </c>
      <c r="AMJ1261" s="4">
        <v>732550</v>
      </c>
    </row>
    <row r="1262" spans="1011:1026" ht="21.95" customHeight="1">
      <c r="AMI1262" s="4" t="s">
        <v>596</v>
      </c>
      <c r="AMJ1262" s="4">
        <v>174298.32</v>
      </c>
    </row>
    <row r="1263" spans="1011:1026" ht="21.95" customHeight="1">
      <c r="AMK1263" s="4" t="s">
        <v>1307</v>
      </c>
      <c r="AML1263" s="4">
        <v>732550</v>
      </c>
    </row>
    <row r="1264" spans="1011:1026" ht="21.95" customHeight="1">
      <c r="AMK1264" s="4" t="s">
        <v>596</v>
      </c>
      <c r="AML1264" s="4">
        <v>174298.32</v>
      </c>
    </row>
    <row r="1265" spans="1027:1042" ht="21.95" customHeight="1">
      <c r="AMM1265" s="4" t="s">
        <v>1307</v>
      </c>
      <c r="AMN1265" s="4">
        <v>732550</v>
      </c>
    </row>
    <row r="1266" spans="1027:1042" ht="21.95" customHeight="1">
      <c r="AMM1266" s="4" t="s">
        <v>596</v>
      </c>
      <c r="AMN1266" s="4">
        <v>174298.32</v>
      </c>
    </row>
    <row r="1267" spans="1027:1042" ht="21.95" customHeight="1">
      <c r="AMO1267" s="4" t="s">
        <v>1307</v>
      </c>
      <c r="AMP1267" s="4">
        <v>732550</v>
      </c>
    </row>
    <row r="1268" spans="1027:1042" ht="21.95" customHeight="1">
      <c r="AMO1268" s="4" t="s">
        <v>596</v>
      </c>
      <c r="AMP1268" s="4">
        <v>174298.32</v>
      </c>
    </row>
    <row r="1269" spans="1027:1042" ht="21.95" customHeight="1">
      <c r="AMQ1269" s="4" t="s">
        <v>1307</v>
      </c>
      <c r="AMR1269" s="4">
        <v>732550</v>
      </c>
    </row>
    <row r="1270" spans="1027:1042" ht="21.95" customHeight="1">
      <c r="AMQ1270" s="4" t="s">
        <v>596</v>
      </c>
      <c r="AMR1270" s="4">
        <v>174298.32</v>
      </c>
    </row>
    <row r="1271" spans="1027:1042" ht="21.95" customHeight="1">
      <c r="AMS1271" s="4" t="s">
        <v>1307</v>
      </c>
      <c r="AMT1271" s="4">
        <v>732550</v>
      </c>
    </row>
    <row r="1272" spans="1027:1042" ht="21.95" customHeight="1">
      <c r="AMS1272" s="4" t="s">
        <v>596</v>
      </c>
      <c r="AMT1272" s="4">
        <v>174298.32</v>
      </c>
    </row>
    <row r="1273" spans="1027:1042" ht="21.95" customHeight="1">
      <c r="AMU1273" s="4" t="s">
        <v>1307</v>
      </c>
      <c r="AMV1273" s="4">
        <v>732550</v>
      </c>
    </row>
    <row r="1274" spans="1027:1042" ht="21.95" customHeight="1">
      <c r="AMU1274" s="4" t="s">
        <v>596</v>
      </c>
      <c r="AMV1274" s="4">
        <v>174298.32</v>
      </c>
    </row>
    <row r="1275" spans="1027:1042" ht="21.95" customHeight="1">
      <c r="AMW1275" s="4" t="s">
        <v>1307</v>
      </c>
      <c r="AMX1275" s="4">
        <v>732550</v>
      </c>
    </row>
    <row r="1276" spans="1027:1042" ht="21.95" customHeight="1">
      <c r="AMW1276" s="4" t="s">
        <v>596</v>
      </c>
      <c r="AMX1276" s="4">
        <v>174298.32</v>
      </c>
    </row>
    <row r="1277" spans="1027:1042" ht="21.95" customHeight="1">
      <c r="AMY1277" s="4" t="s">
        <v>1307</v>
      </c>
      <c r="AMZ1277" s="4">
        <v>732550</v>
      </c>
    </row>
    <row r="1278" spans="1027:1042" ht="21.95" customHeight="1">
      <c r="AMY1278" s="4" t="s">
        <v>596</v>
      </c>
      <c r="AMZ1278" s="4">
        <v>174298.32</v>
      </c>
    </row>
    <row r="1279" spans="1027:1042" ht="21.95" customHeight="1">
      <c r="ANA1279" s="4" t="s">
        <v>1307</v>
      </c>
      <c r="ANB1279" s="4">
        <v>732550</v>
      </c>
    </row>
    <row r="1280" spans="1027:1042" ht="21.95" customHeight="1">
      <c r="ANA1280" s="4" t="s">
        <v>596</v>
      </c>
      <c r="ANB1280" s="4">
        <v>174298.32</v>
      </c>
    </row>
    <row r="1281" spans="1043:1058" ht="21.95" customHeight="1">
      <c r="ANC1281" s="4" t="s">
        <v>1307</v>
      </c>
      <c r="AND1281" s="4">
        <v>732550</v>
      </c>
    </row>
    <row r="1282" spans="1043:1058" ht="21.95" customHeight="1">
      <c r="ANC1282" s="4" t="s">
        <v>596</v>
      </c>
      <c r="AND1282" s="4">
        <v>174298.32</v>
      </c>
    </row>
    <row r="1283" spans="1043:1058" ht="21.95" customHeight="1">
      <c r="ANE1283" s="4" t="s">
        <v>1307</v>
      </c>
      <c r="ANF1283" s="4">
        <v>732550</v>
      </c>
    </row>
    <row r="1284" spans="1043:1058" ht="21.95" customHeight="1">
      <c r="ANE1284" s="4" t="s">
        <v>596</v>
      </c>
      <c r="ANF1284" s="4">
        <v>174298.32</v>
      </c>
    </row>
    <row r="1285" spans="1043:1058" ht="21.95" customHeight="1">
      <c r="ANG1285" s="4" t="s">
        <v>1307</v>
      </c>
      <c r="ANH1285" s="4">
        <v>732550</v>
      </c>
    </row>
    <row r="1286" spans="1043:1058" ht="21.95" customHeight="1">
      <c r="ANG1286" s="4" t="s">
        <v>596</v>
      </c>
      <c r="ANH1286" s="4">
        <v>174298.32</v>
      </c>
    </row>
    <row r="1287" spans="1043:1058" ht="21.95" customHeight="1">
      <c r="ANI1287" s="4" t="s">
        <v>1307</v>
      </c>
      <c r="ANJ1287" s="4">
        <v>732550</v>
      </c>
    </row>
    <row r="1288" spans="1043:1058" ht="21.95" customHeight="1">
      <c r="ANI1288" s="4" t="s">
        <v>596</v>
      </c>
      <c r="ANJ1288" s="4">
        <v>174298.32</v>
      </c>
    </row>
    <row r="1289" spans="1043:1058" ht="21.95" customHeight="1">
      <c r="ANK1289" s="4" t="s">
        <v>1307</v>
      </c>
      <c r="ANL1289" s="4">
        <v>732550</v>
      </c>
    </row>
    <row r="1290" spans="1043:1058" ht="21.95" customHeight="1">
      <c r="ANK1290" s="4" t="s">
        <v>596</v>
      </c>
      <c r="ANL1290" s="4">
        <v>174298.32</v>
      </c>
    </row>
    <row r="1291" spans="1043:1058" ht="21.95" customHeight="1">
      <c r="ANM1291" s="4" t="s">
        <v>1307</v>
      </c>
      <c r="ANN1291" s="4">
        <v>732550</v>
      </c>
    </row>
    <row r="1292" spans="1043:1058" ht="21.95" customHeight="1">
      <c r="ANM1292" s="4" t="s">
        <v>596</v>
      </c>
      <c r="ANN1292" s="4">
        <v>174298.32</v>
      </c>
    </row>
    <row r="1293" spans="1043:1058" ht="21.95" customHeight="1">
      <c r="ANO1293" s="4" t="s">
        <v>1307</v>
      </c>
      <c r="ANP1293" s="4">
        <v>732550</v>
      </c>
    </row>
    <row r="1294" spans="1043:1058" ht="21.95" customHeight="1">
      <c r="ANO1294" s="4" t="s">
        <v>596</v>
      </c>
      <c r="ANP1294" s="4">
        <v>174298.32</v>
      </c>
    </row>
    <row r="1295" spans="1043:1058" ht="21.95" customHeight="1">
      <c r="ANQ1295" s="4" t="s">
        <v>1307</v>
      </c>
      <c r="ANR1295" s="4">
        <v>732550</v>
      </c>
    </row>
    <row r="1296" spans="1043:1058" ht="21.95" customHeight="1">
      <c r="ANQ1296" s="4" t="s">
        <v>596</v>
      </c>
      <c r="ANR1296" s="4">
        <v>174298.32</v>
      </c>
    </row>
    <row r="1297" spans="1059:1074" ht="21.95" customHeight="1">
      <c r="ANS1297" s="4" t="s">
        <v>1307</v>
      </c>
      <c r="ANT1297" s="4">
        <v>732550</v>
      </c>
    </row>
    <row r="1298" spans="1059:1074" ht="21.95" customHeight="1">
      <c r="ANS1298" s="4" t="s">
        <v>596</v>
      </c>
      <c r="ANT1298" s="4">
        <v>174298.32</v>
      </c>
    </row>
    <row r="1299" spans="1059:1074" ht="21.95" customHeight="1">
      <c r="ANU1299" s="4" t="s">
        <v>1307</v>
      </c>
      <c r="ANV1299" s="4">
        <v>732550</v>
      </c>
    </row>
    <row r="1300" spans="1059:1074" ht="21.95" customHeight="1">
      <c r="ANU1300" s="4" t="s">
        <v>596</v>
      </c>
      <c r="ANV1300" s="4">
        <v>174298.32</v>
      </c>
    </row>
    <row r="1301" spans="1059:1074" ht="21.95" customHeight="1">
      <c r="ANW1301" s="4" t="s">
        <v>1307</v>
      </c>
      <c r="ANX1301" s="4">
        <v>732550</v>
      </c>
    </row>
    <row r="1302" spans="1059:1074" ht="21.95" customHeight="1">
      <c r="ANW1302" s="4" t="s">
        <v>596</v>
      </c>
      <c r="ANX1302" s="4">
        <v>174298.32</v>
      </c>
    </row>
    <row r="1303" spans="1059:1074" ht="21.95" customHeight="1">
      <c r="ANY1303" s="4" t="s">
        <v>1307</v>
      </c>
      <c r="ANZ1303" s="4">
        <v>732550</v>
      </c>
    </row>
    <row r="1304" spans="1059:1074" ht="21.95" customHeight="1">
      <c r="ANY1304" s="4" t="s">
        <v>596</v>
      </c>
      <c r="ANZ1304" s="4">
        <v>174298.32</v>
      </c>
    </row>
    <row r="1305" spans="1059:1074" ht="21.95" customHeight="1">
      <c r="AOA1305" s="4" t="s">
        <v>1307</v>
      </c>
      <c r="AOB1305" s="4">
        <v>732550</v>
      </c>
    </row>
    <row r="1306" spans="1059:1074" ht="21.95" customHeight="1">
      <c r="AOA1306" s="4" t="s">
        <v>596</v>
      </c>
      <c r="AOB1306" s="4">
        <v>174298.32</v>
      </c>
    </row>
    <row r="1307" spans="1059:1074" ht="21.95" customHeight="1">
      <c r="AOC1307" s="4" t="s">
        <v>1307</v>
      </c>
      <c r="AOD1307" s="4">
        <v>732550</v>
      </c>
    </row>
    <row r="1308" spans="1059:1074" ht="21.95" customHeight="1">
      <c r="AOC1308" s="4" t="s">
        <v>596</v>
      </c>
      <c r="AOD1308" s="4">
        <v>174298.32</v>
      </c>
    </row>
    <row r="1309" spans="1059:1074" ht="21.95" customHeight="1">
      <c r="AOE1309" s="4" t="s">
        <v>1307</v>
      </c>
      <c r="AOF1309" s="4">
        <v>732550</v>
      </c>
    </row>
    <row r="1310" spans="1059:1074" ht="21.95" customHeight="1">
      <c r="AOE1310" s="4" t="s">
        <v>596</v>
      </c>
      <c r="AOF1310" s="4">
        <v>174298.32</v>
      </c>
    </row>
    <row r="1311" spans="1059:1074" ht="21.95" customHeight="1">
      <c r="AOG1311" s="4" t="s">
        <v>1307</v>
      </c>
      <c r="AOH1311" s="4">
        <v>732550</v>
      </c>
    </row>
    <row r="1312" spans="1059:1074" ht="21.95" customHeight="1">
      <c r="AOG1312" s="4" t="s">
        <v>596</v>
      </c>
      <c r="AOH1312" s="4">
        <v>174298.32</v>
      </c>
    </row>
    <row r="1313" spans="1075:1090" ht="21.95" customHeight="1">
      <c r="AOI1313" s="4" t="s">
        <v>1307</v>
      </c>
      <c r="AOJ1313" s="4">
        <v>732550</v>
      </c>
    </row>
    <row r="1314" spans="1075:1090" ht="21.95" customHeight="1">
      <c r="AOI1314" s="4" t="s">
        <v>596</v>
      </c>
      <c r="AOJ1314" s="4">
        <v>174298.32</v>
      </c>
    </row>
    <row r="1315" spans="1075:1090" ht="21.95" customHeight="1">
      <c r="AOK1315" s="4" t="s">
        <v>1307</v>
      </c>
      <c r="AOL1315" s="4">
        <v>732550</v>
      </c>
    </row>
    <row r="1316" spans="1075:1090" ht="21.95" customHeight="1">
      <c r="AOK1316" s="4" t="s">
        <v>596</v>
      </c>
      <c r="AOL1316" s="4">
        <v>174298.32</v>
      </c>
    </row>
    <row r="1317" spans="1075:1090" ht="21.95" customHeight="1">
      <c r="AOM1317" s="4" t="s">
        <v>1307</v>
      </c>
      <c r="AON1317" s="4">
        <v>732550</v>
      </c>
    </row>
    <row r="1318" spans="1075:1090" ht="21.95" customHeight="1">
      <c r="AOM1318" s="4" t="s">
        <v>596</v>
      </c>
      <c r="AON1318" s="4">
        <v>174298.32</v>
      </c>
    </row>
    <row r="1319" spans="1075:1090" ht="21.95" customHeight="1">
      <c r="AOO1319" s="4" t="s">
        <v>1307</v>
      </c>
      <c r="AOP1319" s="4">
        <v>732550</v>
      </c>
    </row>
    <row r="1320" spans="1075:1090" ht="21.95" customHeight="1">
      <c r="AOO1320" s="4" t="s">
        <v>596</v>
      </c>
      <c r="AOP1320" s="4">
        <v>174298.32</v>
      </c>
    </row>
    <row r="1321" spans="1075:1090" ht="21.95" customHeight="1">
      <c r="AOQ1321" s="4" t="s">
        <v>1307</v>
      </c>
      <c r="AOR1321" s="4">
        <v>732550</v>
      </c>
    </row>
    <row r="1322" spans="1075:1090" ht="21.95" customHeight="1">
      <c r="AOQ1322" s="4" t="s">
        <v>596</v>
      </c>
      <c r="AOR1322" s="4">
        <v>174298.32</v>
      </c>
    </row>
    <row r="1323" spans="1075:1090" ht="21.95" customHeight="1">
      <c r="AOS1323" s="4" t="s">
        <v>1307</v>
      </c>
      <c r="AOT1323" s="4">
        <v>732550</v>
      </c>
    </row>
    <row r="1324" spans="1075:1090" ht="21.95" customHeight="1">
      <c r="AOS1324" s="4" t="s">
        <v>596</v>
      </c>
      <c r="AOT1324" s="4">
        <v>174298.32</v>
      </c>
    </row>
    <row r="1325" spans="1075:1090" ht="21.95" customHeight="1">
      <c r="AOU1325" s="4" t="s">
        <v>1307</v>
      </c>
      <c r="AOV1325" s="4">
        <v>732550</v>
      </c>
    </row>
    <row r="1326" spans="1075:1090" ht="21.95" customHeight="1">
      <c r="AOU1326" s="4" t="s">
        <v>596</v>
      </c>
      <c r="AOV1326" s="4">
        <v>174298.32</v>
      </c>
    </row>
    <row r="1327" spans="1075:1090" ht="21.95" customHeight="1">
      <c r="AOW1327" s="4" t="s">
        <v>1307</v>
      </c>
      <c r="AOX1327" s="4">
        <v>732550</v>
      </c>
    </row>
    <row r="1328" spans="1075:1090" ht="21.95" customHeight="1">
      <c r="AOW1328" s="4" t="s">
        <v>596</v>
      </c>
      <c r="AOX1328" s="4">
        <v>174298.32</v>
      </c>
    </row>
    <row r="1329" spans="1091:1106" ht="21.95" customHeight="1">
      <c r="AOY1329" s="4" t="s">
        <v>1307</v>
      </c>
      <c r="AOZ1329" s="4">
        <v>732550</v>
      </c>
    </row>
    <row r="1330" spans="1091:1106" ht="21.95" customHeight="1">
      <c r="AOY1330" s="4" t="s">
        <v>596</v>
      </c>
      <c r="AOZ1330" s="4">
        <v>174298.32</v>
      </c>
    </row>
    <row r="1331" spans="1091:1106" ht="21.95" customHeight="1">
      <c r="APA1331" s="4" t="s">
        <v>1307</v>
      </c>
      <c r="APB1331" s="4">
        <v>732550</v>
      </c>
    </row>
    <row r="1332" spans="1091:1106" ht="21.95" customHeight="1">
      <c r="APA1332" s="4" t="s">
        <v>596</v>
      </c>
      <c r="APB1332" s="4">
        <v>174298.32</v>
      </c>
    </row>
    <row r="1333" spans="1091:1106" ht="21.95" customHeight="1">
      <c r="APC1333" s="4" t="s">
        <v>1307</v>
      </c>
      <c r="APD1333" s="4">
        <v>732550</v>
      </c>
    </row>
    <row r="1334" spans="1091:1106" ht="21.95" customHeight="1">
      <c r="APC1334" s="4" t="s">
        <v>596</v>
      </c>
      <c r="APD1334" s="4">
        <v>174298.32</v>
      </c>
    </row>
    <row r="1335" spans="1091:1106" ht="21.95" customHeight="1">
      <c r="APE1335" s="4" t="s">
        <v>1307</v>
      </c>
      <c r="APF1335" s="4">
        <v>732550</v>
      </c>
    </row>
    <row r="1336" spans="1091:1106" ht="21.95" customHeight="1">
      <c r="APE1336" s="4" t="s">
        <v>596</v>
      </c>
      <c r="APF1336" s="4">
        <v>174298.32</v>
      </c>
    </row>
    <row r="1337" spans="1091:1106" ht="21.95" customHeight="1">
      <c r="APG1337" s="4" t="s">
        <v>1307</v>
      </c>
      <c r="APH1337" s="4">
        <v>732550</v>
      </c>
    </row>
    <row r="1338" spans="1091:1106" ht="21.95" customHeight="1">
      <c r="APG1338" s="4" t="s">
        <v>596</v>
      </c>
      <c r="APH1338" s="4">
        <v>174298.32</v>
      </c>
    </row>
    <row r="1339" spans="1091:1106" ht="21.95" customHeight="1">
      <c r="API1339" s="4" t="s">
        <v>1307</v>
      </c>
      <c r="APJ1339" s="4">
        <v>732550</v>
      </c>
    </row>
    <row r="1340" spans="1091:1106" ht="21.95" customHeight="1">
      <c r="API1340" s="4" t="s">
        <v>596</v>
      </c>
      <c r="APJ1340" s="4">
        <v>174298.32</v>
      </c>
    </row>
    <row r="1341" spans="1091:1106" ht="21.95" customHeight="1">
      <c r="APK1341" s="4" t="s">
        <v>1307</v>
      </c>
      <c r="APL1341" s="4">
        <v>732550</v>
      </c>
    </row>
    <row r="1342" spans="1091:1106" ht="21.95" customHeight="1">
      <c r="APK1342" s="4" t="s">
        <v>596</v>
      </c>
      <c r="APL1342" s="4">
        <v>174298.32</v>
      </c>
    </row>
    <row r="1343" spans="1091:1106" ht="21.95" customHeight="1">
      <c r="APM1343" s="4" t="s">
        <v>1307</v>
      </c>
      <c r="APN1343" s="4">
        <v>732550</v>
      </c>
    </row>
    <row r="1344" spans="1091:1106" ht="21.95" customHeight="1">
      <c r="APM1344" s="4" t="s">
        <v>596</v>
      </c>
      <c r="APN1344" s="4">
        <v>174298.32</v>
      </c>
    </row>
    <row r="1345" spans="1107:1122" ht="21.95" customHeight="1">
      <c r="APO1345" s="4" t="s">
        <v>1307</v>
      </c>
      <c r="APP1345" s="4">
        <v>732550</v>
      </c>
    </row>
    <row r="1346" spans="1107:1122" ht="21.95" customHeight="1">
      <c r="APO1346" s="4" t="s">
        <v>596</v>
      </c>
      <c r="APP1346" s="4">
        <v>174298.32</v>
      </c>
    </row>
    <row r="1347" spans="1107:1122" ht="21.95" customHeight="1">
      <c r="APQ1347" s="4" t="s">
        <v>1307</v>
      </c>
      <c r="APR1347" s="4">
        <v>732550</v>
      </c>
    </row>
    <row r="1348" spans="1107:1122" ht="21.95" customHeight="1">
      <c r="APQ1348" s="4" t="s">
        <v>596</v>
      </c>
      <c r="APR1348" s="4">
        <v>174298.32</v>
      </c>
    </row>
    <row r="1349" spans="1107:1122" ht="21.95" customHeight="1">
      <c r="APS1349" s="4" t="s">
        <v>1307</v>
      </c>
      <c r="APT1349" s="4">
        <v>732550</v>
      </c>
    </row>
    <row r="1350" spans="1107:1122" ht="21.95" customHeight="1">
      <c r="APS1350" s="4" t="s">
        <v>596</v>
      </c>
      <c r="APT1350" s="4">
        <v>174298.32</v>
      </c>
    </row>
    <row r="1351" spans="1107:1122" ht="21.95" customHeight="1">
      <c r="APU1351" s="4" t="s">
        <v>1307</v>
      </c>
      <c r="APV1351" s="4">
        <v>732550</v>
      </c>
    </row>
    <row r="1352" spans="1107:1122" ht="21.95" customHeight="1">
      <c r="APU1352" s="4" t="s">
        <v>596</v>
      </c>
      <c r="APV1352" s="4">
        <v>174298.32</v>
      </c>
    </row>
    <row r="1353" spans="1107:1122" ht="21.95" customHeight="1">
      <c r="APW1353" s="4" t="s">
        <v>1307</v>
      </c>
      <c r="APX1353" s="4">
        <v>732550</v>
      </c>
    </row>
    <row r="1354" spans="1107:1122" ht="21.95" customHeight="1">
      <c r="APW1354" s="4" t="s">
        <v>596</v>
      </c>
      <c r="APX1354" s="4">
        <v>174298.32</v>
      </c>
    </row>
    <row r="1355" spans="1107:1122" ht="21.95" customHeight="1">
      <c r="APY1355" s="4" t="s">
        <v>1307</v>
      </c>
      <c r="APZ1355" s="4">
        <v>732550</v>
      </c>
    </row>
    <row r="1356" spans="1107:1122" ht="21.95" customHeight="1">
      <c r="APY1356" s="4" t="s">
        <v>596</v>
      </c>
      <c r="APZ1356" s="4">
        <v>174298.32</v>
      </c>
    </row>
    <row r="1357" spans="1107:1122" ht="21.95" customHeight="1">
      <c r="AQA1357" s="4" t="s">
        <v>1307</v>
      </c>
      <c r="AQB1357" s="4">
        <v>732550</v>
      </c>
    </row>
    <row r="1358" spans="1107:1122" ht="21.95" customHeight="1">
      <c r="AQA1358" s="4" t="s">
        <v>596</v>
      </c>
      <c r="AQB1358" s="4">
        <v>174298.32</v>
      </c>
    </row>
    <row r="1359" spans="1107:1122" ht="21.95" customHeight="1">
      <c r="AQC1359" s="4" t="s">
        <v>1307</v>
      </c>
      <c r="AQD1359" s="4">
        <v>732550</v>
      </c>
    </row>
    <row r="1360" spans="1107:1122" ht="21.95" customHeight="1">
      <c r="AQC1360" s="4" t="s">
        <v>596</v>
      </c>
      <c r="AQD1360" s="4">
        <v>174298.32</v>
      </c>
    </row>
    <row r="1361" spans="1123:1138" ht="21.95" customHeight="1">
      <c r="AQE1361" s="4" t="s">
        <v>1307</v>
      </c>
      <c r="AQF1361" s="4">
        <v>732550</v>
      </c>
    </row>
    <row r="1362" spans="1123:1138" ht="21.95" customHeight="1">
      <c r="AQE1362" s="4" t="s">
        <v>596</v>
      </c>
      <c r="AQF1362" s="4">
        <v>174298.32</v>
      </c>
    </row>
    <row r="1363" spans="1123:1138" ht="21.95" customHeight="1">
      <c r="AQG1363" s="4" t="s">
        <v>1307</v>
      </c>
      <c r="AQH1363" s="4">
        <v>732550</v>
      </c>
    </row>
    <row r="1364" spans="1123:1138" ht="21.95" customHeight="1">
      <c r="AQG1364" s="4" t="s">
        <v>596</v>
      </c>
      <c r="AQH1364" s="4">
        <v>174298.32</v>
      </c>
    </row>
    <row r="1365" spans="1123:1138" ht="21.95" customHeight="1">
      <c r="AQI1365" s="4" t="s">
        <v>1307</v>
      </c>
      <c r="AQJ1365" s="4">
        <v>732550</v>
      </c>
    </row>
    <row r="1366" spans="1123:1138" ht="21.95" customHeight="1">
      <c r="AQI1366" s="4" t="s">
        <v>596</v>
      </c>
      <c r="AQJ1366" s="4">
        <v>174298.32</v>
      </c>
    </row>
    <row r="1367" spans="1123:1138" ht="21.95" customHeight="1">
      <c r="AQK1367" s="4" t="s">
        <v>1307</v>
      </c>
      <c r="AQL1367" s="4">
        <v>732550</v>
      </c>
    </row>
    <row r="1368" spans="1123:1138" ht="21.95" customHeight="1">
      <c r="AQK1368" s="4" t="s">
        <v>596</v>
      </c>
      <c r="AQL1368" s="4">
        <v>174298.32</v>
      </c>
    </row>
    <row r="1369" spans="1123:1138" ht="21.95" customHeight="1">
      <c r="AQM1369" s="4" t="s">
        <v>1307</v>
      </c>
      <c r="AQN1369" s="4">
        <v>732550</v>
      </c>
    </row>
    <row r="1370" spans="1123:1138" ht="21.95" customHeight="1">
      <c r="AQM1370" s="4" t="s">
        <v>596</v>
      </c>
      <c r="AQN1370" s="4">
        <v>174298.32</v>
      </c>
    </row>
    <row r="1371" spans="1123:1138" ht="21.95" customHeight="1">
      <c r="AQO1371" s="4" t="s">
        <v>1307</v>
      </c>
      <c r="AQP1371" s="4">
        <v>732550</v>
      </c>
    </row>
    <row r="1372" spans="1123:1138" ht="21.95" customHeight="1">
      <c r="AQO1372" s="4" t="s">
        <v>596</v>
      </c>
      <c r="AQP1372" s="4">
        <v>174298.32</v>
      </c>
    </row>
    <row r="1373" spans="1123:1138" ht="21.95" customHeight="1">
      <c r="AQQ1373" s="4" t="s">
        <v>1307</v>
      </c>
      <c r="AQR1373" s="4">
        <v>732550</v>
      </c>
    </row>
    <row r="1374" spans="1123:1138" ht="21.95" customHeight="1">
      <c r="AQQ1374" s="4" t="s">
        <v>596</v>
      </c>
      <c r="AQR1374" s="4">
        <v>174298.32</v>
      </c>
    </row>
    <row r="1375" spans="1123:1138" ht="21.95" customHeight="1">
      <c r="AQS1375" s="4" t="s">
        <v>1307</v>
      </c>
      <c r="AQT1375" s="4">
        <v>732550</v>
      </c>
    </row>
    <row r="1376" spans="1123:1138" ht="21.95" customHeight="1">
      <c r="AQS1376" s="4" t="s">
        <v>596</v>
      </c>
      <c r="AQT1376" s="4">
        <v>174298.32</v>
      </c>
    </row>
    <row r="1377" spans="1139:1154" ht="21.95" customHeight="1">
      <c r="AQU1377" s="4" t="s">
        <v>1307</v>
      </c>
      <c r="AQV1377" s="4">
        <v>732550</v>
      </c>
    </row>
    <row r="1378" spans="1139:1154" ht="21.95" customHeight="1">
      <c r="AQU1378" s="4" t="s">
        <v>596</v>
      </c>
      <c r="AQV1378" s="4">
        <v>174298.32</v>
      </c>
    </row>
    <row r="1379" spans="1139:1154" ht="21.95" customHeight="1">
      <c r="AQW1379" s="4" t="s">
        <v>1307</v>
      </c>
      <c r="AQX1379" s="4">
        <v>732550</v>
      </c>
    </row>
    <row r="1380" spans="1139:1154" ht="21.95" customHeight="1">
      <c r="AQW1380" s="4" t="s">
        <v>596</v>
      </c>
      <c r="AQX1380" s="4">
        <v>174298.32</v>
      </c>
    </row>
    <row r="1381" spans="1139:1154" ht="21.95" customHeight="1">
      <c r="AQY1381" s="4" t="s">
        <v>1307</v>
      </c>
      <c r="AQZ1381" s="4">
        <v>732550</v>
      </c>
    </row>
    <row r="1382" spans="1139:1154" ht="21.95" customHeight="1">
      <c r="AQY1382" s="4" t="s">
        <v>596</v>
      </c>
      <c r="AQZ1382" s="4">
        <v>174298.32</v>
      </c>
    </row>
    <row r="1383" spans="1139:1154" ht="21.95" customHeight="1">
      <c r="ARA1383" s="4" t="s">
        <v>1307</v>
      </c>
      <c r="ARB1383" s="4">
        <v>732550</v>
      </c>
    </row>
    <row r="1384" spans="1139:1154" ht="21.95" customHeight="1">
      <c r="ARA1384" s="4" t="s">
        <v>596</v>
      </c>
      <c r="ARB1384" s="4">
        <v>174298.32</v>
      </c>
    </row>
    <row r="1385" spans="1139:1154" ht="21.95" customHeight="1">
      <c r="ARC1385" s="4" t="s">
        <v>1307</v>
      </c>
      <c r="ARD1385" s="4">
        <v>732550</v>
      </c>
    </row>
    <row r="1386" spans="1139:1154" ht="21.95" customHeight="1">
      <c r="ARC1386" s="4" t="s">
        <v>596</v>
      </c>
      <c r="ARD1386" s="4">
        <v>174298.32</v>
      </c>
    </row>
    <row r="1387" spans="1139:1154" ht="21.95" customHeight="1">
      <c r="ARE1387" s="4" t="s">
        <v>1307</v>
      </c>
      <c r="ARF1387" s="4">
        <v>732550</v>
      </c>
    </row>
    <row r="1388" spans="1139:1154" ht="21.95" customHeight="1">
      <c r="ARE1388" s="4" t="s">
        <v>596</v>
      </c>
      <c r="ARF1388" s="4">
        <v>174298.32</v>
      </c>
    </row>
    <row r="1389" spans="1139:1154" ht="21.95" customHeight="1">
      <c r="ARG1389" s="4" t="s">
        <v>1307</v>
      </c>
      <c r="ARH1389" s="4">
        <v>732550</v>
      </c>
    </row>
    <row r="1390" spans="1139:1154" ht="21.95" customHeight="1">
      <c r="ARG1390" s="4" t="s">
        <v>596</v>
      </c>
      <c r="ARH1390" s="4">
        <v>174298.32</v>
      </c>
    </row>
    <row r="1391" spans="1139:1154" ht="21.95" customHeight="1">
      <c r="ARI1391" s="4" t="s">
        <v>1307</v>
      </c>
      <c r="ARJ1391" s="4">
        <v>732550</v>
      </c>
    </row>
    <row r="1392" spans="1139:1154" ht="21.95" customHeight="1">
      <c r="ARI1392" s="4" t="s">
        <v>596</v>
      </c>
      <c r="ARJ1392" s="4">
        <v>174298.32</v>
      </c>
    </row>
    <row r="1393" spans="1155:1170" ht="21.95" customHeight="1">
      <c r="ARK1393" s="4" t="s">
        <v>1307</v>
      </c>
      <c r="ARL1393" s="4">
        <v>732550</v>
      </c>
    </row>
    <row r="1394" spans="1155:1170" ht="21.95" customHeight="1">
      <c r="ARK1394" s="4" t="s">
        <v>596</v>
      </c>
      <c r="ARL1394" s="4">
        <v>174298.32</v>
      </c>
    </row>
    <row r="1395" spans="1155:1170" ht="21.95" customHeight="1">
      <c r="ARM1395" s="4" t="s">
        <v>1307</v>
      </c>
      <c r="ARN1395" s="4">
        <v>732550</v>
      </c>
    </row>
    <row r="1396" spans="1155:1170" ht="21.95" customHeight="1">
      <c r="ARM1396" s="4" t="s">
        <v>596</v>
      </c>
      <c r="ARN1396" s="4">
        <v>174298.32</v>
      </c>
    </row>
    <row r="1397" spans="1155:1170" ht="21.95" customHeight="1">
      <c r="ARO1397" s="4" t="s">
        <v>1307</v>
      </c>
      <c r="ARP1397" s="4">
        <v>732550</v>
      </c>
    </row>
    <row r="1398" spans="1155:1170" ht="21.95" customHeight="1">
      <c r="ARO1398" s="4" t="s">
        <v>596</v>
      </c>
      <c r="ARP1398" s="4">
        <v>174298.32</v>
      </c>
    </row>
    <row r="1399" spans="1155:1170" ht="21.95" customHeight="1">
      <c r="ARQ1399" s="4" t="s">
        <v>1307</v>
      </c>
      <c r="ARR1399" s="4">
        <v>732550</v>
      </c>
    </row>
    <row r="1400" spans="1155:1170" ht="21.95" customHeight="1">
      <c r="ARQ1400" s="4" t="s">
        <v>596</v>
      </c>
      <c r="ARR1400" s="4">
        <v>174298.32</v>
      </c>
    </row>
    <row r="1401" spans="1155:1170" ht="21.95" customHeight="1">
      <c r="ARS1401" s="4" t="s">
        <v>1307</v>
      </c>
      <c r="ART1401" s="4">
        <v>732550</v>
      </c>
    </row>
    <row r="1402" spans="1155:1170" ht="21.95" customHeight="1">
      <c r="ARS1402" s="4" t="s">
        <v>596</v>
      </c>
      <c r="ART1402" s="4">
        <v>174298.32</v>
      </c>
    </row>
    <row r="1403" spans="1155:1170" ht="21.95" customHeight="1">
      <c r="ARU1403" s="4" t="s">
        <v>1307</v>
      </c>
      <c r="ARV1403" s="4">
        <v>732550</v>
      </c>
    </row>
    <row r="1404" spans="1155:1170" ht="21.95" customHeight="1">
      <c r="ARU1404" s="4" t="s">
        <v>596</v>
      </c>
      <c r="ARV1404" s="4">
        <v>174298.32</v>
      </c>
    </row>
    <row r="1405" spans="1155:1170" ht="21.95" customHeight="1">
      <c r="ARW1405" s="4" t="s">
        <v>1307</v>
      </c>
      <c r="ARX1405" s="4">
        <v>732550</v>
      </c>
    </row>
    <row r="1406" spans="1155:1170" ht="21.95" customHeight="1">
      <c r="ARW1406" s="4" t="s">
        <v>596</v>
      </c>
      <c r="ARX1406" s="4">
        <v>174298.32</v>
      </c>
    </row>
    <row r="1407" spans="1155:1170" ht="21.95" customHeight="1">
      <c r="ARY1407" s="4" t="s">
        <v>1307</v>
      </c>
      <c r="ARZ1407" s="4">
        <v>732550</v>
      </c>
    </row>
    <row r="1408" spans="1155:1170" ht="21.95" customHeight="1">
      <c r="ARY1408" s="4" t="s">
        <v>596</v>
      </c>
      <c r="ARZ1408" s="4">
        <v>174298.32</v>
      </c>
    </row>
    <row r="1409" spans="1171:1186" ht="21.95" customHeight="1">
      <c r="ASA1409" s="4" t="s">
        <v>1307</v>
      </c>
      <c r="ASB1409" s="4">
        <v>732550</v>
      </c>
    </row>
    <row r="1410" spans="1171:1186" ht="21.95" customHeight="1">
      <c r="ASA1410" s="4" t="s">
        <v>596</v>
      </c>
      <c r="ASB1410" s="4">
        <v>174298.32</v>
      </c>
    </row>
    <row r="1411" spans="1171:1186" ht="21.95" customHeight="1">
      <c r="ASC1411" s="4" t="s">
        <v>1307</v>
      </c>
      <c r="ASD1411" s="4">
        <v>732550</v>
      </c>
    </row>
    <row r="1412" spans="1171:1186" ht="21.95" customHeight="1">
      <c r="ASC1412" s="4" t="s">
        <v>596</v>
      </c>
      <c r="ASD1412" s="4">
        <v>174298.32</v>
      </c>
    </row>
    <row r="1413" spans="1171:1186" ht="21.95" customHeight="1">
      <c r="ASE1413" s="4" t="s">
        <v>1307</v>
      </c>
      <c r="ASF1413" s="4">
        <v>732550</v>
      </c>
    </row>
    <row r="1414" spans="1171:1186" ht="21.95" customHeight="1">
      <c r="ASE1414" s="4" t="s">
        <v>596</v>
      </c>
      <c r="ASF1414" s="4">
        <v>174298.32</v>
      </c>
    </row>
    <row r="1415" spans="1171:1186" ht="21.95" customHeight="1">
      <c r="ASG1415" s="4" t="s">
        <v>1307</v>
      </c>
      <c r="ASH1415" s="4">
        <v>732550</v>
      </c>
    </row>
    <row r="1416" spans="1171:1186" ht="21.95" customHeight="1">
      <c r="ASG1416" s="4" t="s">
        <v>596</v>
      </c>
      <c r="ASH1416" s="4">
        <v>174298.32</v>
      </c>
    </row>
    <row r="1417" spans="1171:1186" ht="21.95" customHeight="1">
      <c r="ASI1417" s="4" t="s">
        <v>1307</v>
      </c>
      <c r="ASJ1417" s="4">
        <v>732550</v>
      </c>
    </row>
    <row r="1418" spans="1171:1186" ht="21.95" customHeight="1">
      <c r="ASI1418" s="4" t="s">
        <v>596</v>
      </c>
      <c r="ASJ1418" s="4">
        <v>174298.32</v>
      </c>
    </row>
    <row r="1419" spans="1171:1186" ht="21.95" customHeight="1">
      <c r="ASK1419" s="4" t="s">
        <v>1307</v>
      </c>
      <c r="ASL1419" s="4">
        <v>732550</v>
      </c>
    </row>
    <row r="1420" spans="1171:1186" ht="21.95" customHeight="1">
      <c r="ASK1420" s="4" t="s">
        <v>596</v>
      </c>
      <c r="ASL1420" s="4">
        <v>174298.32</v>
      </c>
    </row>
    <row r="1421" spans="1171:1186" ht="21.95" customHeight="1">
      <c r="ASM1421" s="4" t="s">
        <v>1307</v>
      </c>
      <c r="ASN1421" s="4">
        <v>732550</v>
      </c>
    </row>
    <row r="1422" spans="1171:1186" ht="21.95" customHeight="1">
      <c r="ASM1422" s="4" t="s">
        <v>596</v>
      </c>
      <c r="ASN1422" s="4">
        <v>174298.32</v>
      </c>
    </row>
    <row r="1423" spans="1171:1186" ht="21.95" customHeight="1">
      <c r="ASO1423" s="4" t="s">
        <v>1307</v>
      </c>
      <c r="ASP1423" s="4">
        <v>732550</v>
      </c>
    </row>
    <row r="1424" spans="1171:1186" ht="21.95" customHeight="1">
      <c r="ASO1424" s="4" t="s">
        <v>596</v>
      </c>
      <c r="ASP1424" s="4">
        <v>174298.32</v>
      </c>
    </row>
    <row r="1425" spans="1187:1202" ht="21.95" customHeight="1">
      <c r="ASQ1425" s="4" t="s">
        <v>1307</v>
      </c>
      <c r="ASR1425" s="4">
        <v>732550</v>
      </c>
    </row>
    <row r="1426" spans="1187:1202" ht="21.95" customHeight="1">
      <c r="ASQ1426" s="4" t="s">
        <v>596</v>
      </c>
      <c r="ASR1426" s="4">
        <v>174298.32</v>
      </c>
    </row>
    <row r="1427" spans="1187:1202" ht="21.95" customHeight="1">
      <c r="ASS1427" s="4" t="s">
        <v>1307</v>
      </c>
      <c r="AST1427" s="4">
        <v>732550</v>
      </c>
    </row>
    <row r="1428" spans="1187:1202" ht="21.95" customHeight="1">
      <c r="ASS1428" s="4" t="s">
        <v>596</v>
      </c>
      <c r="AST1428" s="4">
        <v>174298.32</v>
      </c>
    </row>
    <row r="1429" spans="1187:1202" ht="21.95" customHeight="1">
      <c r="ASU1429" s="4" t="s">
        <v>1307</v>
      </c>
      <c r="ASV1429" s="4">
        <v>732550</v>
      </c>
    </row>
    <row r="1430" spans="1187:1202" ht="21.95" customHeight="1">
      <c r="ASU1430" s="4" t="s">
        <v>596</v>
      </c>
      <c r="ASV1430" s="4">
        <v>174298.32</v>
      </c>
    </row>
    <row r="1431" spans="1187:1202" ht="21.95" customHeight="1">
      <c r="ASW1431" s="4" t="s">
        <v>1307</v>
      </c>
      <c r="ASX1431" s="4">
        <v>732550</v>
      </c>
    </row>
    <row r="1432" spans="1187:1202" ht="21.95" customHeight="1">
      <c r="ASW1432" s="4" t="s">
        <v>596</v>
      </c>
      <c r="ASX1432" s="4">
        <v>174298.32</v>
      </c>
    </row>
    <row r="1433" spans="1187:1202" ht="21.95" customHeight="1">
      <c r="ASY1433" s="4" t="s">
        <v>1307</v>
      </c>
      <c r="ASZ1433" s="4">
        <v>732550</v>
      </c>
    </row>
    <row r="1434" spans="1187:1202" ht="21.95" customHeight="1">
      <c r="ASY1434" s="4" t="s">
        <v>596</v>
      </c>
      <c r="ASZ1434" s="4">
        <v>174298.32</v>
      </c>
    </row>
    <row r="1435" spans="1187:1202" ht="21.95" customHeight="1">
      <c r="ATA1435" s="4" t="s">
        <v>1307</v>
      </c>
      <c r="ATB1435" s="4">
        <v>732550</v>
      </c>
    </row>
    <row r="1436" spans="1187:1202" ht="21.95" customHeight="1">
      <c r="ATA1436" s="4" t="s">
        <v>596</v>
      </c>
      <c r="ATB1436" s="4">
        <v>174298.32</v>
      </c>
    </row>
    <row r="1437" spans="1187:1202" ht="21.95" customHeight="1">
      <c r="ATC1437" s="4" t="s">
        <v>1307</v>
      </c>
      <c r="ATD1437" s="4">
        <v>732550</v>
      </c>
    </row>
    <row r="1438" spans="1187:1202" ht="21.95" customHeight="1">
      <c r="ATC1438" s="4" t="s">
        <v>596</v>
      </c>
      <c r="ATD1438" s="4">
        <v>174298.32</v>
      </c>
    </row>
    <row r="1439" spans="1187:1202" ht="21.95" customHeight="1">
      <c r="ATE1439" s="4" t="s">
        <v>1307</v>
      </c>
      <c r="ATF1439" s="4">
        <v>732550</v>
      </c>
    </row>
    <row r="1440" spans="1187:1202" ht="21.95" customHeight="1">
      <c r="ATE1440" s="4" t="s">
        <v>596</v>
      </c>
      <c r="ATF1440" s="4">
        <v>174298.32</v>
      </c>
    </row>
    <row r="1441" spans="1203:1218" ht="21.95" customHeight="1">
      <c r="ATG1441" s="4" t="s">
        <v>1307</v>
      </c>
      <c r="ATH1441" s="4">
        <v>732550</v>
      </c>
    </row>
    <row r="1442" spans="1203:1218" ht="21.95" customHeight="1">
      <c r="ATG1442" s="4" t="s">
        <v>596</v>
      </c>
      <c r="ATH1442" s="4">
        <v>174298.32</v>
      </c>
    </row>
    <row r="1443" spans="1203:1218" ht="21.95" customHeight="1">
      <c r="ATI1443" s="4" t="s">
        <v>1307</v>
      </c>
      <c r="ATJ1443" s="4">
        <v>732550</v>
      </c>
    </row>
    <row r="1444" spans="1203:1218" ht="21.95" customHeight="1">
      <c r="ATI1444" s="4" t="s">
        <v>596</v>
      </c>
      <c r="ATJ1444" s="4">
        <v>174298.32</v>
      </c>
    </row>
    <row r="1445" spans="1203:1218" ht="21.95" customHeight="1">
      <c r="ATK1445" s="4" t="s">
        <v>1307</v>
      </c>
      <c r="ATL1445" s="4">
        <v>732550</v>
      </c>
    </row>
    <row r="1446" spans="1203:1218" ht="21.95" customHeight="1">
      <c r="ATK1446" s="4" t="s">
        <v>596</v>
      </c>
      <c r="ATL1446" s="4">
        <v>174298.32</v>
      </c>
    </row>
    <row r="1447" spans="1203:1218" ht="21.95" customHeight="1">
      <c r="ATM1447" s="4" t="s">
        <v>1307</v>
      </c>
      <c r="ATN1447" s="4">
        <v>732550</v>
      </c>
    </row>
    <row r="1448" spans="1203:1218" ht="21.95" customHeight="1">
      <c r="ATM1448" s="4" t="s">
        <v>596</v>
      </c>
      <c r="ATN1448" s="4">
        <v>174298.32</v>
      </c>
    </row>
    <row r="1449" spans="1203:1218" ht="21.95" customHeight="1">
      <c r="ATO1449" s="4" t="s">
        <v>1307</v>
      </c>
      <c r="ATP1449" s="4">
        <v>732550</v>
      </c>
    </row>
    <row r="1450" spans="1203:1218" ht="21.95" customHeight="1">
      <c r="ATO1450" s="4" t="s">
        <v>596</v>
      </c>
      <c r="ATP1450" s="4">
        <v>174298.32</v>
      </c>
    </row>
    <row r="1451" spans="1203:1218" ht="21.95" customHeight="1">
      <c r="ATQ1451" s="4" t="s">
        <v>1307</v>
      </c>
      <c r="ATR1451" s="4">
        <v>732550</v>
      </c>
    </row>
    <row r="1452" spans="1203:1218" ht="21.95" customHeight="1">
      <c r="ATQ1452" s="4" t="s">
        <v>596</v>
      </c>
      <c r="ATR1452" s="4">
        <v>174298.32</v>
      </c>
    </row>
    <row r="1453" spans="1203:1218" ht="21.95" customHeight="1">
      <c r="ATS1453" s="4" t="s">
        <v>1307</v>
      </c>
      <c r="ATT1453" s="4">
        <v>732550</v>
      </c>
    </row>
    <row r="1454" spans="1203:1218" ht="21.95" customHeight="1">
      <c r="ATS1454" s="4" t="s">
        <v>596</v>
      </c>
      <c r="ATT1454" s="4">
        <v>174298.32</v>
      </c>
    </row>
    <row r="1455" spans="1203:1218" ht="21.95" customHeight="1">
      <c r="ATU1455" s="4" t="s">
        <v>1307</v>
      </c>
      <c r="ATV1455" s="4">
        <v>732550</v>
      </c>
    </row>
    <row r="1456" spans="1203:1218" ht="21.95" customHeight="1">
      <c r="ATU1456" s="4" t="s">
        <v>596</v>
      </c>
      <c r="ATV1456" s="4">
        <v>174298.32</v>
      </c>
    </row>
    <row r="1457" spans="1219:1234" ht="21.95" customHeight="1">
      <c r="ATW1457" s="4" t="s">
        <v>1307</v>
      </c>
      <c r="ATX1457" s="4">
        <v>732550</v>
      </c>
    </row>
    <row r="1458" spans="1219:1234" ht="21.95" customHeight="1">
      <c r="ATW1458" s="4" t="s">
        <v>596</v>
      </c>
      <c r="ATX1458" s="4">
        <v>174298.32</v>
      </c>
    </row>
    <row r="1459" spans="1219:1234" ht="21.95" customHeight="1">
      <c r="ATY1459" s="4" t="s">
        <v>1307</v>
      </c>
      <c r="ATZ1459" s="4">
        <v>732550</v>
      </c>
    </row>
    <row r="1460" spans="1219:1234" ht="21.95" customHeight="1">
      <c r="ATY1460" s="4" t="s">
        <v>596</v>
      </c>
      <c r="ATZ1460" s="4">
        <v>174298.32</v>
      </c>
    </row>
    <row r="1461" spans="1219:1234" ht="21.95" customHeight="1">
      <c r="AUA1461" s="4" t="s">
        <v>1307</v>
      </c>
      <c r="AUB1461" s="4">
        <v>732550</v>
      </c>
    </row>
    <row r="1462" spans="1219:1234" ht="21.95" customHeight="1">
      <c r="AUA1462" s="4" t="s">
        <v>596</v>
      </c>
      <c r="AUB1462" s="4">
        <v>174298.32</v>
      </c>
    </row>
    <row r="1463" spans="1219:1234" ht="21.95" customHeight="1">
      <c r="AUC1463" s="4" t="s">
        <v>1307</v>
      </c>
      <c r="AUD1463" s="4">
        <v>732550</v>
      </c>
    </row>
    <row r="1464" spans="1219:1234" ht="21.95" customHeight="1">
      <c r="AUC1464" s="4" t="s">
        <v>596</v>
      </c>
      <c r="AUD1464" s="4">
        <v>174298.32</v>
      </c>
    </row>
    <row r="1465" spans="1219:1234" ht="21.95" customHeight="1">
      <c r="AUE1465" s="4" t="s">
        <v>1307</v>
      </c>
      <c r="AUF1465" s="4">
        <v>732550</v>
      </c>
    </row>
    <row r="1466" spans="1219:1234" ht="21.95" customHeight="1">
      <c r="AUE1466" s="4" t="s">
        <v>596</v>
      </c>
      <c r="AUF1466" s="4">
        <v>174298.32</v>
      </c>
    </row>
    <row r="1467" spans="1219:1234" ht="21.95" customHeight="1">
      <c r="AUG1467" s="4" t="s">
        <v>1307</v>
      </c>
      <c r="AUH1467" s="4">
        <v>732550</v>
      </c>
    </row>
    <row r="1468" spans="1219:1234" ht="21.95" customHeight="1">
      <c r="AUG1468" s="4" t="s">
        <v>596</v>
      </c>
      <c r="AUH1468" s="4">
        <v>174298.32</v>
      </c>
    </row>
    <row r="1469" spans="1219:1234" ht="21.95" customHeight="1">
      <c r="AUI1469" s="4" t="s">
        <v>1307</v>
      </c>
      <c r="AUJ1469" s="4">
        <v>732550</v>
      </c>
    </row>
    <row r="1470" spans="1219:1234" ht="21.95" customHeight="1">
      <c r="AUI1470" s="4" t="s">
        <v>596</v>
      </c>
      <c r="AUJ1470" s="4">
        <v>174298.32</v>
      </c>
    </row>
    <row r="1471" spans="1219:1234" ht="21.95" customHeight="1">
      <c r="AUK1471" s="4" t="s">
        <v>1307</v>
      </c>
      <c r="AUL1471" s="4">
        <v>732550</v>
      </c>
    </row>
    <row r="1472" spans="1219:1234" ht="21.95" customHeight="1">
      <c r="AUK1472" s="4" t="s">
        <v>596</v>
      </c>
      <c r="AUL1472" s="4">
        <v>174298.32</v>
      </c>
    </row>
    <row r="1473" spans="1235:1250" ht="21.95" customHeight="1">
      <c r="AUM1473" s="4" t="s">
        <v>1307</v>
      </c>
      <c r="AUN1473" s="4">
        <v>732550</v>
      </c>
    </row>
    <row r="1474" spans="1235:1250" ht="21.95" customHeight="1">
      <c r="AUM1474" s="4" t="s">
        <v>596</v>
      </c>
      <c r="AUN1474" s="4">
        <v>174298.32</v>
      </c>
    </row>
    <row r="1475" spans="1235:1250" ht="21.95" customHeight="1">
      <c r="AUO1475" s="4" t="s">
        <v>1307</v>
      </c>
      <c r="AUP1475" s="4">
        <v>732550</v>
      </c>
    </row>
    <row r="1476" spans="1235:1250" ht="21.95" customHeight="1">
      <c r="AUO1476" s="4" t="s">
        <v>596</v>
      </c>
      <c r="AUP1476" s="4">
        <v>174298.32</v>
      </c>
    </row>
    <row r="1477" spans="1235:1250" ht="21.95" customHeight="1">
      <c r="AUQ1477" s="4" t="s">
        <v>1307</v>
      </c>
      <c r="AUR1477" s="4">
        <v>732550</v>
      </c>
    </row>
    <row r="1478" spans="1235:1250" ht="21.95" customHeight="1">
      <c r="AUQ1478" s="4" t="s">
        <v>596</v>
      </c>
      <c r="AUR1478" s="4">
        <v>174298.32</v>
      </c>
    </row>
    <row r="1479" spans="1235:1250" ht="21.95" customHeight="1">
      <c r="AUS1479" s="4" t="s">
        <v>1307</v>
      </c>
      <c r="AUT1479" s="4">
        <v>732550</v>
      </c>
    </row>
    <row r="1480" spans="1235:1250" ht="21.95" customHeight="1">
      <c r="AUS1480" s="4" t="s">
        <v>596</v>
      </c>
      <c r="AUT1480" s="4">
        <v>174298.32</v>
      </c>
    </row>
    <row r="1481" spans="1235:1250" ht="21.95" customHeight="1">
      <c r="AUU1481" s="4" t="s">
        <v>1307</v>
      </c>
      <c r="AUV1481" s="4">
        <v>732550</v>
      </c>
    </row>
    <row r="1482" spans="1235:1250" ht="21.95" customHeight="1">
      <c r="AUU1482" s="4" t="s">
        <v>596</v>
      </c>
      <c r="AUV1482" s="4">
        <v>174298.32</v>
      </c>
    </row>
    <row r="1483" spans="1235:1250" ht="21.95" customHeight="1">
      <c r="AUW1483" s="4" t="s">
        <v>1307</v>
      </c>
      <c r="AUX1483" s="4">
        <v>732550</v>
      </c>
    </row>
    <row r="1484" spans="1235:1250" ht="21.95" customHeight="1">
      <c r="AUW1484" s="4" t="s">
        <v>596</v>
      </c>
      <c r="AUX1484" s="4">
        <v>174298.32</v>
      </c>
    </row>
    <row r="1485" spans="1235:1250" ht="21.95" customHeight="1">
      <c r="AUY1485" s="4" t="s">
        <v>1307</v>
      </c>
      <c r="AUZ1485" s="4">
        <v>732550</v>
      </c>
    </row>
    <row r="1486" spans="1235:1250" ht="21.95" customHeight="1">
      <c r="AUY1486" s="4" t="s">
        <v>596</v>
      </c>
      <c r="AUZ1486" s="4">
        <v>174298.32</v>
      </c>
    </row>
    <row r="1487" spans="1235:1250" ht="21.95" customHeight="1">
      <c r="AVA1487" s="4" t="s">
        <v>1307</v>
      </c>
      <c r="AVB1487" s="4">
        <v>732550</v>
      </c>
    </row>
    <row r="1488" spans="1235:1250" ht="21.95" customHeight="1">
      <c r="AVA1488" s="4" t="s">
        <v>596</v>
      </c>
      <c r="AVB1488" s="4">
        <v>174298.32</v>
      </c>
    </row>
    <row r="1489" spans="1251:1266" ht="21.95" customHeight="1">
      <c r="AVC1489" s="4" t="s">
        <v>1307</v>
      </c>
      <c r="AVD1489" s="4">
        <v>732550</v>
      </c>
    </row>
    <row r="1490" spans="1251:1266" ht="21.95" customHeight="1">
      <c r="AVC1490" s="4" t="s">
        <v>596</v>
      </c>
      <c r="AVD1490" s="4">
        <v>174298.32</v>
      </c>
    </row>
    <row r="1491" spans="1251:1266" ht="21.95" customHeight="1">
      <c r="AVE1491" s="4" t="s">
        <v>1307</v>
      </c>
      <c r="AVF1491" s="4">
        <v>732550</v>
      </c>
    </row>
    <row r="1492" spans="1251:1266" ht="21.95" customHeight="1">
      <c r="AVE1492" s="4" t="s">
        <v>596</v>
      </c>
      <c r="AVF1492" s="4">
        <v>174298.32</v>
      </c>
    </row>
    <row r="1493" spans="1251:1266" ht="21.95" customHeight="1">
      <c r="AVG1493" s="4" t="s">
        <v>1307</v>
      </c>
      <c r="AVH1493" s="4">
        <v>732550</v>
      </c>
    </row>
    <row r="1494" spans="1251:1266" ht="21.95" customHeight="1">
      <c r="AVG1494" s="4" t="s">
        <v>596</v>
      </c>
      <c r="AVH1494" s="4">
        <v>174298.32</v>
      </c>
    </row>
    <row r="1495" spans="1251:1266" ht="21.95" customHeight="1">
      <c r="AVI1495" s="4" t="s">
        <v>1307</v>
      </c>
      <c r="AVJ1495" s="4">
        <v>732550</v>
      </c>
    </row>
    <row r="1496" spans="1251:1266" ht="21.95" customHeight="1">
      <c r="AVI1496" s="4" t="s">
        <v>596</v>
      </c>
      <c r="AVJ1496" s="4">
        <v>174298.32</v>
      </c>
    </row>
    <row r="1497" spans="1251:1266" ht="21.95" customHeight="1">
      <c r="AVK1497" s="4" t="s">
        <v>1307</v>
      </c>
      <c r="AVL1497" s="4">
        <v>732550</v>
      </c>
    </row>
    <row r="1498" spans="1251:1266" ht="21.95" customHeight="1">
      <c r="AVK1498" s="4" t="s">
        <v>596</v>
      </c>
      <c r="AVL1498" s="4">
        <v>174298.32</v>
      </c>
    </row>
    <row r="1499" spans="1251:1266" ht="21.95" customHeight="1">
      <c r="AVM1499" s="4" t="s">
        <v>1307</v>
      </c>
      <c r="AVN1499" s="4">
        <v>732550</v>
      </c>
    </row>
    <row r="1500" spans="1251:1266" ht="21.95" customHeight="1">
      <c r="AVM1500" s="4" t="s">
        <v>596</v>
      </c>
      <c r="AVN1500" s="4">
        <v>174298.32</v>
      </c>
    </row>
    <row r="1501" spans="1251:1266" ht="21.95" customHeight="1">
      <c r="AVO1501" s="4" t="s">
        <v>1307</v>
      </c>
      <c r="AVP1501" s="4">
        <v>732550</v>
      </c>
    </row>
    <row r="1502" spans="1251:1266" ht="21.95" customHeight="1">
      <c r="AVO1502" s="4" t="s">
        <v>596</v>
      </c>
      <c r="AVP1502" s="4">
        <v>174298.32</v>
      </c>
    </row>
    <row r="1503" spans="1251:1266" ht="21.95" customHeight="1">
      <c r="AVQ1503" s="4" t="s">
        <v>1307</v>
      </c>
      <c r="AVR1503" s="4">
        <v>732550</v>
      </c>
    </row>
    <row r="1504" spans="1251:1266" ht="21.95" customHeight="1">
      <c r="AVQ1504" s="4" t="s">
        <v>596</v>
      </c>
      <c r="AVR1504" s="4">
        <v>174298.32</v>
      </c>
    </row>
    <row r="1505" spans="1267:1282" ht="21.95" customHeight="1">
      <c r="AVS1505" s="4" t="s">
        <v>1307</v>
      </c>
      <c r="AVT1505" s="4">
        <v>732550</v>
      </c>
    </row>
    <row r="1506" spans="1267:1282" ht="21.95" customHeight="1">
      <c r="AVS1506" s="4" t="s">
        <v>596</v>
      </c>
      <c r="AVT1506" s="4">
        <v>174298.32</v>
      </c>
    </row>
    <row r="1507" spans="1267:1282" ht="21.95" customHeight="1">
      <c r="AVU1507" s="4" t="s">
        <v>1307</v>
      </c>
      <c r="AVV1507" s="4">
        <v>732550</v>
      </c>
    </row>
    <row r="1508" spans="1267:1282" ht="21.95" customHeight="1">
      <c r="AVU1508" s="4" t="s">
        <v>596</v>
      </c>
      <c r="AVV1508" s="4">
        <v>174298.32</v>
      </c>
    </row>
    <row r="1509" spans="1267:1282" ht="21.95" customHeight="1">
      <c r="AVW1509" s="4" t="s">
        <v>1307</v>
      </c>
      <c r="AVX1509" s="4">
        <v>732550</v>
      </c>
    </row>
    <row r="1510" spans="1267:1282" ht="21.95" customHeight="1">
      <c r="AVW1510" s="4" t="s">
        <v>596</v>
      </c>
      <c r="AVX1510" s="4">
        <v>174298.32</v>
      </c>
    </row>
    <row r="1511" spans="1267:1282" ht="21.95" customHeight="1">
      <c r="AVY1511" s="4" t="s">
        <v>1307</v>
      </c>
      <c r="AVZ1511" s="4">
        <v>732550</v>
      </c>
    </row>
    <row r="1512" spans="1267:1282" ht="21.95" customHeight="1">
      <c r="AVY1512" s="4" t="s">
        <v>596</v>
      </c>
      <c r="AVZ1512" s="4">
        <v>174298.32</v>
      </c>
    </row>
    <row r="1513" spans="1267:1282" ht="21.95" customHeight="1">
      <c r="AWA1513" s="4" t="s">
        <v>1307</v>
      </c>
      <c r="AWB1513" s="4">
        <v>732550</v>
      </c>
    </row>
    <row r="1514" spans="1267:1282" ht="21.95" customHeight="1">
      <c r="AWA1514" s="4" t="s">
        <v>596</v>
      </c>
      <c r="AWB1514" s="4">
        <v>174298.32</v>
      </c>
    </row>
    <row r="1515" spans="1267:1282" ht="21.95" customHeight="1">
      <c r="AWC1515" s="4" t="s">
        <v>1307</v>
      </c>
      <c r="AWD1515" s="4">
        <v>732550</v>
      </c>
    </row>
    <row r="1516" spans="1267:1282" ht="21.95" customHeight="1">
      <c r="AWC1516" s="4" t="s">
        <v>596</v>
      </c>
      <c r="AWD1516" s="4">
        <v>174298.32</v>
      </c>
    </row>
    <row r="1517" spans="1267:1282" ht="21.95" customHeight="1">
      <c r="AWE1517" s="4" t="s">
        <v>1307</v>
      </c>
      <c r="AWF1517" s="4">
        <v>732550</v>
      </c>
    </row>
    <row r="1518" spans="1267:1282" ht="21.95" customHeight="1">
      <c r="AWE1518" s="4" t="s">
        <v>596</v>
      </c>
      <c r="AWF1518" s="4">
        <v>174298.32</v>
      </c>
    </row>
    <row r="1519" spans="1267:1282" ht="21.95" customHeight="1">
      <c r="AWG1519" s="4" t="s">
        <v>1307</v>
      </c>
      <c r="AWH1519" s="4">
        <v>732550</v>
      </c>
    </row>
    <row r="1520" spans="1267:1282" ht="21.95" customHeight="1">
      <c r="AWG1520" s="4" t="s">
        <v>596</v>
      </c>
      <c r="AWH1520" s="4">
        <v>174298.32</v>
      </c>
    </row>
    <row r="1521" spans="1283:1298" ht="21.95" customHeight="1">
      <c r="AWI1521" s="4" t="s">
        <v>1307</v>
      </c>
      <c r="AWJ1521" s="4">
        <v>732550</v>
      </c>
    </row>
    <row r="1522" spans="1283:1298" ht="21.95" customHeight="1">
      <c r="AWI1522" s="4" t="s">
        <v>596</v>
      </c>
      <c r="AWJ1522" s="4">
        <v>174298.32</v>
      </c>
    </row>
    <row r="1523" spans="1283:1298" ht="21.95" customHeight="1">
      <c r="AWK1523" s="4" t="s">
        <v>1307</v>
      </c>
      <c r="AWL1523" s="4">
        <v>732550</v>
      </c>
    </row>
    <row r="1524" spans="1283:1298" ht="21.95" customHeight="1">
      <c r="AWK1524" s="4" t="s">
        <v>596</v>
      </c>
      <c r="AWL1524" s="4">
        <v>174298.32</v>
      </c>
    </row>
    <row r="1525" spans="1283:1298" ht="21.95" customHeight="1">
      <c r="AWM1525" s="4" t="s">
        <v>1307</v>
      </c>
      <c r="AWN1525" s="4">
        <v>732550</v>
      </c>
    </row>
    <row r="1526" spans="1283:1298" ht="21.95" customHeight="1">
      <c r="AWM1526" s="4" t="s">
        <v>596</v>
      </c>
      <c r="AWN1526" s="4">
        <v>174298.32</v>
      </c>
    </row>
    <row r="1527" spans="1283:1298" ht="21.95" customHeight="1">
      <c r="AWO1527" s="4" t="s">
        <v>1307</v>
      </c>
      <c r="AWP1527" s="4">
        <v>732550</v>
      </c>
    </row>
    <row r="1528" spans="1283:1298" ht="21.95" customHeight="1">
      <c r="AWO1528" s="4" t="s">
        <v>596</v>
      </c>
      <c r="AWP1528" s="4">
        <v>174298.32</v>
      </c>
    </row>
    <row r="1529" spans="1283:1298" ht="21.95" customHeight="1">
      <c r="AWQ1529" s="4" t="s">
        <v>1307</v>
      </c>
      <c r="AWR1529" s="4">
        <v>732550</v>
      </c>
    </row>
    <row r="1530" spans="1283:1298" ht="21.95" customHeight="1">
      <c r="AWQ1530" s="4" t="s">
        <v>596</v>
      </c>
      <c r="AWR1530" s="4">
        <v>174298.32</v>
      </c>
    </row>
    <row r="1531" spans="1283:1298" ht="21.95" customHeight="1">
      <c r="AWS1531" s="4" t="s">
        <v>1307</v>
      </c>
      <c r="AWT1531" s="4">
        <v>732550</v>
      </c>
    </row>
    <row r="1532" spans="1283:1298" ht="21.95" customHeight="1">
      <c r="AWS1532" s="4" t="s">
        <v>596</v>
      </c>
      <c r="AWT1532" s="4">
        <v>174298.32</v>
      </c>
    </row>
    <row r="1533" spans="1283:1298" ht="21.95" customHeight="1">
      <c r="AWU1533" s="4" t="s">
        <v>1307</v>
      </c>
      <c r="AWV1533" s="4">
        <v>732550</v>
      </c>
    </row>
    <row r="1534" spans="1283:1298" ht="21.95" customHeight="1">
      <c r="AWU1534" s="4" t="s">
        <v>596</v>
      </c>
      <c r="AWV1534" s="4">
        <v>174298.32</v>
      </c>
    </row>
    <row r="1535" spans="1283:1298" ht="21.95" customHeight="1">
      <c r="AWW1535" s="4" t="s">
        <v>1307</v>
      </c>
      <c r="AWX1535" s="4">
        <v>732550</v>
      </c>
    </row>
    <row r="1536" spans="1283:1298" ht="21.95" customHeight="1">
      <c r="AWW1536" s="4" t="s">
        <v>596</v>
      </c>
      <c r="AWX1536" s="4">
        <v>174298.32</v>
      </c>
    </row>
    <row r="1537" spans="1299:1314" ht="21.95" customHeight="1">
      <c r="AWY1537" s="4" t="s">
        <v>1307</v>
      </c>
      <c r="AWZ1537" s="4">
        <v>732550</v>
      </c>
    </row>
    <row r="1538" spans="1299:1314" ht="21.95" customHeight="1">
      <c r="AWY1538" s="4" t="s">
        <v>596</v>
      </c>
      <c r="AWZ1538" s="4">
        <v>174298.32</v>
      </c>
    </row>
    <row r="1539" spans="1299:1314" ht="21.95" customHeight="1">
      <c r="AXA1539" s="4" t="s">
        <v>1307</v>
      </c>
      <c r="AXB1539" s="4">
        <v>732550</v>
      </c>
    </row>
    <row r="1540" spans="1299:1314" ht="21.95" customHeight="1">
      <c r="AXA1540" s="4" t="s">
        <v>596</v>
      </c>
      <c r="AXB1540" s="4">
        <v>174298.32</v>
      </c>
    </row>
    <row r="1541" spans="1299:1314" ht="21.95" customHeight="1">
      <c r="AXC1541" s="4" t="s">
        <v>1307</v>
      </c>
      <c r="AXD1541" s="4">
        <v>732550</v>
      </c>
    </row>
    <row r="1542" spans="1299:1314" ht="21.95" customHeight="1">
      <c r="AXC1542" s="4" t="s">
        <v>596</v>
      </c>
      <c r="AXD1542" s="4">
        <v>174298.32</v>
      </c>
    </row>
    <row r="1543" spans="1299:1314" ht="21.95" customHeight="1">
      <c r="AXE1543" s="4" t="s">
        <v>1307</v>
      </c>
      <c r="AXF1543" s="4">
        <v>732550</v>
      </c>
    </row>
    <row r="1544" spans="1299:1314" ht="21.95" customHeight="1">
      <c r="AXE1544" s="4" t="s">
        <v>596</v>
      </c>
      <c r="AXF1544" s="4">
        <v>174298.32</v>
      </c>
    </row>
    <row r="1545" spans="1299:1314" ht="21.95" customHeight="1">
      <c r="AXG1545" s="4" t="s">
        <v>1307</v>
      </c>
      <c r="AXH1545" s="4">
        <v>732550</v>
      </c>
    </row>
    <row r="1546" spans="1299:1314" ht="21.95" customHeight="1">
      <c r="AXG1546" s="4" t="s">
        <v>596</v>
      </c>
      <c r="AXH1546" s="4">
        <v>174298.32</v>
      </c>
    </row>
    <row r="1547" spans="1299:1314" ht="21.95" customHeight="1">
      <c r="AXI1547" s="4" t="s">
        <v>1307</v>
      </c>
      <c r="AXJ1547" s="4">
        <v>732550</v>
      </c>
    </row>
    <row r="1548" spans="1299:1314" ht="21.95" customHeight="1">
      <c r="AXI1548" s="4" t="s">
        <v>596</v>
      </c>
      <c r="AXJ1548" s="4">
        <v>174298.32</v>
      </c>
    </row>
    <row r="1549" spans="1299:1314" ht="21.95" customHeight="1">
      <c r="AXK1549" s="4" t="s">
        <v>1307</v>
      </c>
      <c r="AXL1549" s="4">
        <v>732550</v>
      </c>
    </row>
    <row r="1550" spans="1299:1314" ht="21.95" customHeight="1">
      <c r="AXK1550" s="4" t="s">
        <v>596</v>
      </c>
      <c r="AXL1550" s="4">
        <v>174298.32</v>
      </c>
    </row>
    <row r="1551" spans="1299:1314" ht="21.95" customHeight="1">
      <c r="AXM1551" s="4" t="s">
        <v>1307</v>
      </c>
      <c r="AXN1551" s="4">
        <v>732550</v>
      </c>
    </row>
    <row r="1552" spans="1299:1314" ht="21.95" customHeight="1">
      <c r="AXM1552" s="4" t="s">
        <v>596</v>
      </c>
      <c r="AXN1552" s="4">
        <v>174298.32</v>
      </c>
    </row>
    <row r="1553" spans="1315:1330" ht="21.95" customHeight="1">
      <c r="AXO1553" s="4" t="s">
        <v>1307</v>
      </c>
      <c r="AXP1553" s="4">
        <v>732550</v>
      </c>
    </row>
    <row r="1554" spans="1315:1330" ht="21.95" customHeight="1">
      <c r="AXO1554" s="4" t="s">
        <v>596</v>
      </c>
      <c r="AXP1554" s="4">
        <v>174298.32</v>
      </c>
    </row>
    <row r="1555" spans="1315:1330" ht="21.95" customHeight="1">
      <c r="AXQ1555" s="4" t="s">
        <v>1307</v>
      </c>
      <c r="AXR1555" s="4">
        <v>732550</v>
      </c>
    </row>
    <row r="1556" spans="1315:1330" ht="21.95" customHeight="1">
      <c r="AXQ1556" s="4" t="s">
        <v>596</v>
      </c>
      <c r="AXR1556" s="4">
        <v>174298.32</v>
      </c>
    </row>
    <row r="1557" spans="1315:1330" ht="21.95" customHeight="1">
      <c r="AXS1557" s="4" t="s">
        <v>1307</v>
      </c>
      <c r="AXT1557" s="4">
        <v>732550</v>
      </c>
    </row>
    <row r="1558" spans="1315:1330" ht="21.95" customHeight="1">
      <c r="AXS1558" s="4" t="s">
        <v>596</v>
      </c>
      <c r="AXT1558" s="4">
        <v>174298.32</v>
      </c>
    </row>
    <row r="1559" spans="1315:1330" ht="21.95" customHeight="1">
      <c r="AXU1559" s="4" t="s">
        <v>1307</v>
      </c>
      <c r="AXV1559" s="4">
        <v>732550</v>
      </c>
    </row>
    <row r="1560" spans="1315:1330" ht="21.95" customHeight="1">
      <c r="AXU1560" s="4" t="s">
        <v>596</v>
      </c>
      <c r="AXV1560" s="4">
        <v>174298.32</v>
      </c>
    </row>
    <row r="1561" spans="1315:1330" ht="21.95" customHeight="1">
      <c r="AXW1561" s="4" t="s">
        <v>1307</v>
      </c>
      <c r="AXX1561" s="4">
        <v>732550</v>
      </c>
    </row>
    <row r="1562" spans="1315:1330" ht="21.95" customHeight="1">
      <c r="AXW1562" s="4" t="s">
        <v>596</v>
      </c>
      <c r="AXX1562" s="4">
        <v>174298.32</v>
      </c>
    </row>
    <row r="1563" spans="1315:1330" ht="21.95" customHeight="1">
      <c r="AXY1563" s="4" t="s">
        <v>1307</v>
      </c>
      <c r="AXZ1563" s="4">
        <v>732550</v>
      </c>
    </row>
    <row r="1564" spans="1315:1330" ht="21.95" customHeight="1">
      <c r="AXY1564" s="4" t="s">
        <v>596</v>
      </c>
      <c r="AXZ1564" s="4">
        <v>174298.32</v>
      </c>
    </row>
    <row r="1565" spans="1315:1330" ht="21.95" customHeight="1">
      <c r="AYA1565" s="4" t="s">
        <v>1307</v>
      </c>
      <c r="AYB1565" s="4">
        <v>732550</v>
      </c>
    </row>
    <row r="1566" spans="1315:1330" ht="21.95" customHeight="1">
      <c r="AYA1566" s="4" t="s">
        <v>596</v>
      </c>
      <c r="AYB1566" s="4">
        <v>174298.32</v>
      </c>
    </row>
    <row r="1567" spans="1315:1330" ht="21.95" customHeight="1">
      <c r="AYC1567" s="4" t="s">
        <v>1307</v>
      </c>
      <c r="AYD1567" s="4">
        <v>732550</v>
      </c>
    </row>
    <row r="1568" spans="1315:1330" ht="21.95" customHeight="1">
      <c r="AYC1568" s="4" t="s">
        <v>596</v>
      </c>
      <c r="AYD1568" s="4">
        <v>174298.32</v>
      </c>
    </row>
    <row r="1569" spans="1331:1346" ht="21.95" customHeight="1">
      <c r="AYE1569" s="4" t="s">
        <v>1307</v>
      </c>
      <c r="AYF1569" s="4">
        <v>732550</v>
      </c>
    </row>
    <row r="1570" spans="1331:1346" ht="21.95" customHeight="1">
      <c r="AYE1570" s="4" t="s">
        <v>596</v>
      </c>
      <c r="AYF1570" s="4">
        <v>174298.32</v>
      </c>
    </row>
    <row r="1571" spans="1331:1346" ht="21.95" customHeight="1">
      <c r="AYG1571" s="4" t="s">
        <v>1307</v>
      </c>
      <c r="AYH1571" s="4">
        <v>732550</v>
      </c>
    </row>
    <row r="1572" spans="1331:1346" ht="21.95" customHeight="1">
      <c r="AYG1572" s="4" t="s">
        <v>596</v>
      </c>
      <c r="AYH1572" s="4">
        <v>174298.32</v>
      </c>
    </row>
    <row r="1573" spans="1331:1346" ht="21.95" customHeight="1">
      <c r="AYI1573" s="4" t="s">
        <v>1307</v>
      </c>
      <c r="AYJ1573" s="4">
        <v>732550</v>
      </c>
    </row>
    <row r="1574" spans="1331:1346" ht="21.95" customHeight="1">
      <c r="AYI1574" s="4" t="s">
        <v>596</v>
      </c>
      <c r="AYJ1574" s="4">
        <v>174298.32</v>
      </c>
    </row>
    <row r="1575" spans="1331:1346" ht="21.95" customHeight="1">
      <c r="AYK1575" s="4" t="s">
        <v>1307</v>
      </c>
      <c r="AYL1575" s="4">
        <v>732550</v>
      </c>
    </row>
    <row r="1576" spans="1331:1346" ht="21.95" customHeight="1">
      <c r="AYK1576" s="4" t="s">
        <v>596</v>
      </c>
      <c r="AYL1576" s="4">
        <v>174298.32</v>
      </c>
    </row>
    <row r="1577" spans="1331:1346" ht="21.95" customHeight="1">
      <c r="AYM1577" s="4" t="s">
        <v>1307</v>
      </c>
      <c r="AYN1577" s="4">
        <v>732550</v>
      </c>
    </row>
    <row r="1578" spans="1331:1346" ht="21.95" customHeight="1">
      <c r="AYM1578" s="4" t="s">
        <v>596</v>
      </c>
      <c r="AYN1578" s="4">
        <v>174298.32</v>
      </c>
    </row>
    <row r="1579" spans="1331:1346" ht="21.95" customHeight="1">
      <c r="AYO1579" s="4" t="s">
        <v>1307</v>
      </c>
      <c r="AYP1579" s="4">
        <v>732550</v>
      </c>
    </row>
    <row r="1580" spans="1331:1346" ht="21.95" customHeight="1">
      <c r="AYO1580" s="4" t="s">
        <v>596</v>
      </c>
      <c r="AYP1580" s="4">
        <v>174298.32</v>
      </c>
    </row>
    <row r="1581" spans="1331:1346" ht="21.95" customHeight="1">
      <c r="AYQ1581" s="4" t="s">
        <v>1307</v>
      </c>
      <c r="AYR1581" s="4">
        <v>732550</v>
      </c>
    </row>
    <row r="1582" spans="1331:1346" ht="21.95" customHeight="1">
      <c r="AYQ1582" s="4" t="s">
        <v>596</v>
      </c>
      <c r="AYR1582" s="4">
        <v>174298.32</v>
      </c>
    </row>
    <row r="1583" spans="1331:1346" ht="21.95" customHeight="1">
      <c r="AYS1583" s="4" t="s">
        <v>1307</v>
      </c>
      <c r="AYT1583" s="4">
        <v>732550</v>
      </c>
    </row>
    <row r="1584" spans="1331:1346" ht="21.95" customHeight="1">
      <c r="AYS1584" s="4" t="s">
        <v>596</v>
      </c>
      <c r="AYT1584" s="4">
        <v>174298.32</v>
      </c>
    </row>
    <row r="1585" spans="1347:1362" ht="21.95" customHeight="1">
      <c r="AYU1585" s="4" t="s">
        <v>1307</v>
      </c>
      <c r="AYV1585" s="4">
        <v>732550</v>
      </c>
    </row>
    <row r="1586" spans="1347:1362" ht="21.95" customHeight="1">
      <c r="AYU1586" s="4" t="s">
        <v>596</v>
      </c>
      <c r="AYV1586" s="4">
        <v>174298.32</v>
      </c>
    </row>
    <row r="1587" spans="1347:1362" ht="21.95" customHeight="1">
      <c r="AYW1587" s="4" t="s">
        <v>1307</v>
      </c>
      <c r="AYX1587" s="4">
        <v>732550</v>
      </c>
    </row>
    <row r="1588" spans="1347:1362" ht="21.95" customHeight="1">
      <c r="AYW1588" s="4" t="s">
        <v>596</v>
      </c>
      <c r="AYX1588" s="4">
        <v>174298.32</v>
      </c>
    </row>
    <row r="1589" spans="1347:1362" ht="21.95" customHeight="1">
      <c r="AYY1589" s="4" t="s">
        <v>1307</v>
      </c>
      <c r="AYZ1589" s="4">
        <v>732550</v>
      </c>
    </row>
    <row r="1590" spans="1347:1362" ht="21.95" customHeight="1">
      <c r="AYY1590" s="4" t="s">
        <v>596</v>
      </c>
      <c r="AYZ1590" s="4">
        <v>174298.32</v>
      </c>
    </row>
    <row r="1591" spans="1347:1362" ht="21.95" customHeight="1">
      <c r="AZA1591" s="4" t="s">
        <v>1307</v>
      </c>
      <c r="AZB1591" s="4">
        <v>732550</v>
      </c>
    </row>
    <row r="1592" spans="1347:1362" ht="21.95" customHeight="1">
      <c r="AZA1592" s="4" t="s">
        <v>596</v>
      </c>
      <c r="AZB1592" s="4">
        <v>174298.32</v>
      </c>
    </row>
    <row r="1593" spans="1347:1362" ht="21.95" customHeight="1">
      <c r="AZC1593" s="4" t="s">
        <v>1307</v>
      </c>
      <c r="AZD1593" s="4">
        <v>732550</v>
      </c>
    </row>
    <row r="1594" spans="1347:1362" ht="21.95" customHeight="1">
      <c r="AZC1594" s="4" t="s">
        <v>596</v>
      </c>
      <c r="AZD1594" s="4">
        <v>174298.32</v>
      </c>
    </row>
    <row r="1595" spans="1347:1362" ht="21.95" customHeight="1">
      <c r="AZE1595" s="4" t="s">
        <v>1307</v>
      </c>
      <c r="AZF1595" s="4">
        <v>732550</v>
      </c>
    </row>
    <row r="1596" spans="1347:1362" ht="21.95" customHeight="1">
      <c r="AZE1596" s="4" t="s">
        <v>596</v>
      </c>
      <c r="AZF1596" s="4">
        <v>174298.32</v>
      </c>
    </row>
    <row r="1597" spans="1347:1362" ht="21.95" customHeight="1">
      <c r="AZG1597" s="4" t="s">
        <v>1307</v>
      </c>
      <c r="AZH1597" s="4">
        <v>732550</v>
      </c>
    </row>
    <row r="1598" spans="1347:1362" ht="21.95" customHeight="1">
      <c r="AZG1598" s="4" t="s">
        <v>596</v>
      </c>
      <c r="AZH1598" s="4">
        <v>174298.32</v>
      </c>
    </row>
    <row r="1599" spans="1347:1362" ht="21.95" customHeight="1">
      <c r="AZI1599" s="4" t="s">
        <v>1307</v>
      </c>
      <c r="AZJ1599" s="4">
        <v>732550</v>
      </c>
    </row>
    <row r="1600" spans="1347:1362" ht="21.95" customHeight="1">
      <c r="AZI1600" s="4" t="s">
        <v>596</v>
      </c>
      <c r="AZJ1600" s="4">
        <v>174298.32</v>
      </c>
    </row>
    <row r="1601" spans="1363:1378" ht="21.95" customHeight="1">
      <c r="AZK1601" s="4" t="s">
        <v>1307</v>
      </c>
      <c r="AZL1601" s="4">
        <v>732550</v>
      </c>
    </row>
    <row r="1602" spans="1363:1378" ht="21.95" customHeight="1">
      <c r="AZK1602" s="4" t="s">
        <v>596</v>
      </c>
      <c r="AZL1602" s="4">
        <v>174298.32</v>
      </c>
    </row>
    <row r="1603" spans="1363:1378" ht="21.95" customHeight="1">
      <c r="AZM1603" s="4" t="s">
        <v>1307</v>
      </c>
      <c r="AZN1603" s="4">
        <v>732550</v>
      </c>
    </row>
    <row r="1604" spans="1363:1378" ht="21.95" customHeight="1">
      <c r="AZM1604" s="4" t="s">
        <v>596</v>
      </c>
      <c r="AZN1604" s="4">
        <v>174298.32</v>
      </c>
    </row>
    <row r="1605" spans="1363:1378" ht="21.95" customHeight="1">
      <c r="AZO1605" s="4" t="s">
        <v>1307</v>
      </c>
      <c r="AZP1605" s="4">
        <v>732550</v>
      </c>
    </row>
    <row r="1606" spans="1363:1378" ht="21.95" customHeight="1">
      <c r="AZO1606" s="4" t="s">
        <v>596</v>
      </c>
      <c r="AZP1606" s="4">
        <v>174298.32</v>
      </c>
    </row>
    <row r="1607" spans="1363:1378" ht="21.95" customHeight="1">
      <c r="AZQ1607" s="4" t="s">
        <v>1307</v>
      </c>
      <c r="AZR1607" s="4">
        <v>732550</v>
      </c>
    </row>
    <row r="1608" spans="1363:1378" ht="21.95" customHeight="1">
      <c r="AZQ1608" s="4" t="s">
        <v>596</v>
      </c>
      <c r="AZR1608" s="4">
        <v>174298.32</v>
      </c>
    </row>
    <row r="1609" spans="1363:1378" ht="21.95" customHeight="1">
      <c r="AZS1609" s="4" t="s">
        <v>1307</v>
      </c>
      <c r="AZT1609" s="4">
        <v>732550</v>
      </c>
    </row>
    <row r="1610" spans="1363:1378" ht="21.95" customHeight="1">
      <c r="AZS1610" s="4" t="s">
        <v>596</v>
      </c>
      <c r="AZT1610" s="4">
        <v>174298.32</v>
      </c>
    </row>
    <row r="1611" spans="1363:1378" ht="21.95" customHeight="1">
      <c r="AZU1611" s="4" t="s">
        <v>1307</v>
      </c>
      <c r="AZV1611" s="4">
        <v>732550</v>
      </c>
    </row>
    <row r="1612" spans="1363:1378" ht="21.95" customHeight="1">
      <c r="AZU1612" s="4" t="s">
        <v>596</v>
      </c>
      <c r="AZV1612" s="4">
        <v>174298.32</v>
      </c>
    </row>
    <row r="1613" spans="1363:1378" ht="21.95" customHeight="1">
      <c r="AZW1613" s="4" t="s">
        <v>1307</v>
      </c>
      <c r="AZX1613" s="4">
        <v>732550</v>
      </c>
    </row>
    <row r="1614" spans="1363:1378" ht="21.95" customHeight="1">
      <c r="AZW1614" s="4" t="s">
        <v>596</v>
      </c>
      <c r="AZX1614" s="4">
        <v>174298.32</v>
      </c>
    </row>
    <row r="1615" spans="1363:1378" ht="21.95" customHeight="1">
      <c r="AZY1615" s="4" t="s">
        <v>1307</v>
      </c>
      <c r="AZZ1615" s="4">
        <v>732550</v>
      </c>
    </row>
    <row r="1616" spans="1363:1378" ht="21.95" customHeight="1">
      <c r="AZY1616" s="4" t="s">
        <v>596</v>
      </c>
      <c r="AZZ1616" s="4">
        <v>174298.32</v>
      </c>
    </row>
    <row r="1617" spans="1379:1394" ht="21.95" customHeight="1">
      <c r="BAA1617" s="4" t="s">
        <v>1307</v>
      </c>
      <c r="BAB1617" s="4">
        <v>732550</v>
      </c>
    </row>
    <row r="1618" spans="1379:1394" ht="21.95" customHeight="1">
      <c r="BAA1618" s="4" t="s">
        <v>596</v>
      </c>
      <c r="BAB1618" s="4">
        <v>174298.32</v>
      </c>
    </row>
    <row r="1619" spans="1379:1394" ht="21.95" customHeight="1">
      <c r="BAC1619" s="4" t="s">
        <v>1307</v>
      </c>
      <c r="BAD1619" s="4">
        <v>732550</v>
      </c>
    </row>
    <row r="1620" spans="1379:1394" ht="21.95" customHeight="1">
      <c r="BAC1620" s="4" t="s">
        <v>596</v>
      </c>
      <c r="BAD1620" s="4">
        <v>174298.32</v>
      </c>
    </row>
    <row r="1621" spans="1379:1394" ht="21.95" customHeight="1">
      <c r="BAE1621" s="4" t="s">
        <v>1307</v>
      </c>
      <c r="BAF1621" s="4">
        <v>732550</v>
      </c>
    </row>
    <row r="1622" spans="1379:1394" ht="21.95" customHeight="1">
      <c r="BAE1622" s="4" t="s">
        <v>596</v>
      </c>
      <c r="BAF1622" s="4">
        <v>174298.32</v>
      </c>
    </row>
    <row r="1623" spans="1379:1394" ht="21.95" customHeight="1">
      <c r="BAG1623" s="4" t="s">
        <v>1307</v>
      </c>
      <c r="BAH1623" s="4">
        <v>732550</v>
      </c>
    </row>
    <row r="1624" spans="1379:1394" ht="21.95" customHeight="1">
      <c r="BAG1624" s="4" t="s">
        <v>596</v>
      </c>
      <c r="BAH1624" s="4">
        <v>174298.32</v>
      </c>
    </row>
    <row r="1625" spans="1379:1394" ht="21.95" customHeight="1">
      <c r="BAI1625" s="4" t="s">
        <v>1307</v>
      </c>
      <c r="BAJ1625" s="4">
        <v>732550</v>
      </c>
    </row>
    <row r="1626" spans="1379:1394" ht="21.95" customHeight="1">
      <c r="BAI1626" s="4" t="s">
        <v>596</v>
      </c>
      <c r="BAJ1626" s="4">
        <v>174298.32</v>
      </c>
    </row>
    <row r="1627" spans="1379:1394" ht="21.95" customHeight="1">
      <c r="BAK1627" s="4" t="s">
        <v>1307</v>
      </c>
      <c r="BAL1627" s="4">
        <v>732550</v>
      </c>
    </row>
    <row r="1628" spans="1379:1394" ht="21.95" customHeight="1">
      <c r="BAK1628" s="4" t="s">
        <v>596</v>
      </c>
      <c r="BAL1628" s="4">
        <v>174298.32</v>
      </c>
    </row>
    <row r="1629" spans="1379:1394" ht="21.95" customHeight="1">
      <c r="BAM1629" s="4" t="s">
        <v>1307</v>
      </c>
      <c r="BAN1629" s="4">
        <v>732550</v>
      </c>
    </row>
    <row r="1630" spans="1379:1394" ht="21.95" customHeight="1">
      <c r="BAM1630" s="4" t="s">
        <v>596</v>
      </c>
      <c r="BAN1630" s="4">
        <v>174298.32</v>
      </c>
    </row>
    <row r="1631" spans="1379:1394" ht="21.95" customHeight="1">
      <c r="BAO1631" s="4" t="s">
        <v>1307</v>
      </c>
      <c r="BAP1631" s="4">
        <v>732550</v>
      </c>
    </row>
    <row r="1632" spans="1379:1394" ht="21.95" customHeight="1">
      <c r="BAO1632" s="4" t="s">
        <v>596</v>
      </c>
      <c r="BAP1632" s="4">
        <v>174298.32</v>
      </c>
    </row>
    <row r="1633" spans="1395:1410" ht="21.95" customHeight="1">
      <c r="BAQ1633" s="4" t="s">
        <v>1307</v>
      </c>
      <c r="BAR1633" s="4">
        <v>732550</v>
      </c>
    </row>
    <row r="1634" spans="1395:1410" ht="21.95" customHeight="1">
      <c r="BAQ1634" s="4" t="s">
        <v>596</v>
      </c>
      <c r="BAR1634" s="4">
        <v>174298.32</v>
      </c>
    </row>
    <row r="1635" spans="1395:1410" ht="21.95" customHeight="1">
      <c r="BAS1635" s="4" t="s">
        <v>1307</v>
      </c>
      <c r="BAT1635" s="4">
        <v>732550</v>
      </c>
    </row>
    <row r="1636" spans="1395:1410" ht="21.95" customHeight="1">
      <c r="BAS1636" s="4" t="s">
        <v>596</v>
      </c>
      <c r="BAT1636" s="4">
        <v>174298.32</v>
      </c>
    </row>
    <row r="1637" spans="1395:1410" ht="21.95" customHeight="1">
      <c r="BAU1637" s="4" t="s">
        <v>1307</v>
      </c>
      <c r="BAV1637" s="4">
        <v>732550</v>
      </c>
    </row>
    <row r="1638" spans="1395:1410" ht="21.95" customHeight="1">
      <c r="BAU1638" s="4" t="s">
        <v>596</v>
      </c>
      <c r="BAV1638" s="4">
        <v>174298.32</v>
      </c>
    </row>
    <row r="1639" spans="1395:1410" ht="21.95" customHeight="1">
      <c r="BAW1639" s="4" t="s">
        <v>1307</v>
      </c>
      <c r="BAX1639" s="4">
        <v>732550</v>
      </c>
    </row>
    <row r="1640" spans="1395:1410" ht="21.95" customHeight="1">
      <c r="BAW1640" s="4" t="s">
        <v>596</v>
      </c>
      <c r="BAX1640" s="4">
        <v>174298.32</v>
      </c>
    </row>
    <row r="1641" spans="1395:1410" ht="21.95" customHeight="1">
      <c r="BAY1641" s="4" t="s">
        <v>1307</v>
      </c>
      <c r="BAZ1641" s="4">
        <v>732550</v>
      </c>
    </row>
    <row r="1642" spans="1395:1410" ht="21.95" customHeight="1">
      <c r="BAY1642" s="4" t="s">
        <v>596</v>
      </c>
      <c r="BAZ1642" s="4">
        <v>174298.32</v>
      </c>
    </row>
    <row r="1643" spans="1395:1410" ht="21.95" customHeight="1">
      <c r="BBA1643" s="4" t="s">
        <v>1307</v>
      </c>
      <c r="BBB1643" s="4">
        <v>732550</v>
      </c>
    </row>
    <row r="1644" spans="1395:1410" ht="21.95" customHeight="1">
      <c r="BBA1644" s="4" t="s">
        <v>596</v>
      </c>
      <c r="BBB1644" s="4">
        <v>174298.32</v>
      </c>
    </row>
    <row r="1645" spans="1395:1410" ht="21.95" customHeight="1">
      <c r="BBC1645" s="4" t="s">
        <v>1307</v>
      </c>
      <c r="BBD1645" s="4">
        <v>732550</v>
      </c>
    </row>
    <row r="1646" spans="1395:1410" ht="21.95" customHeight="1">
      <c r="BBC1646" s="4" t="s">
        <v>596</v>
      </c>
      <c r="BBD1646" s="4">
        <v>174298.32</v>
      </c>
    </row>
    <row r="1647" spans="1395:1410" ht="21.95" customHeight="1">
      <c r="BBE1647" s="4" t="s">
        <v>1307</v>
      </c>
      <c r="BBF1647" s="4">
        <v>732550</v>
      </c>
    </row>
    <row r="1648" spans="1395:1410" ht="21.95" customHeight="1">
      <c r="BBE1648" s="4" t="s">
        <v>596</v>
      </c>
      <c r="BBF1648" s="4">
        <v>174298.32</v>
      </c>
    </row>
    <row r="1649" spans="1411:1426" ht="21.95" customHeight="1">
      <c r="BBG1649" s="4" t="s">
        <v>1307</v>
      </c>
      <c r="BBH1649" s="4">
        <v>732550</v>
      </c>
    </row>
    <row r="1650" spans="1411:1426" ht="21.95" customHeight="1">
      <c r="BBG1650" s="4" t="s">
        <v>596</v>
      </c>
      <c r="BBH1650" s="4">
        <v>174298.32</v>
      </c>
    </row>
    <row r="1651" spans="1411:1426" ht="21.95" customHeight="1">
      <c r="BBI1651" s="4" t="s">
        <v>1307</v>
      </c>
      <c r="BBJ1651" s="4">
        <v>732550</v>
      </c>
    </row>
    <row r="1652" spans="1411:1426" ht="21.95" customHeight="1">
      <c r="BBI1652" s="4" t="s">
        <v>596</v>
      </c>
      <c r="BBJ1652" s="4">
        <v>174298.32</v>
      </c>
    </row>
    <row r="1653" spans="1411:1426" ht="21.95" customHeight="1">
      <c r="BBK1653" s="4" t="s">
        <v>1307</v>
      </c>
      <c r="BBL1653" s="4">
        <v>732550</v>
      </c>
    </row>
    <row r="1654" spans="1411:1426" ht="21.95" customHeight="1">
      <c r="BBK1654" s="4" t="s">
        <v>596</v>
      </c>
      <c r="BBL1654" s="4">
        <v>174298.32</v>
      </c>
    </row>
    <row r="1655" spans="1411:1426" ht="21.95" customHeight="1">
      <c r="BBM1655" s="4" t="s">
        <v>1307</v>
      </c>
      <c r="BBN1655" s="4">
        <v>732550</v>
      </c>
    </row>
    <row r="1656" spans="1411:1426" ht="21.95" customHeight="1">
      <c r="BBM1656" s="4" t="s">
        <v>596</v>
      </c>
      <c r="BBN1656" s="4">
        <v>174298.32</v>
      </c>
    </row>
    <row r="1657" spans="1411:1426" ht="21.95" customHeight="1">
      <c r="BBO1657" s="4" t="s">
        <v>1307</v>
      </c>
      <c r="BBP1657" s="4">
        <v>732550</v>
      </c>
    </row>
    <row r="1658" spans="1411:1426" ht="21.95" customHeight="1">
      <c r="BBO1658" s="4" t="s">
        <v>596</v>
      </c>
      <c r="BBP1658" s="4">
        <v>174298.32</v>
      </c>
    </row>
    <row r="1659" spans="1411:1426" ht="21.95" customHeight="1">
      <c r="BBQ1659" s="4" t="s">
        <v>1307</v>
      </c>
      <c r="BBR1659" s="4">
        <v>732550</v>
      </c>
    </row>
    <row r="1660" spans="1411:1426" ht="21.95" customHeight="1">
      <c r="BBQ1660" s="4" t="s">
        <v>596</v>
      </c>
      <c r="BBR1660" s="4">
        <v>174298.32</v>
      </c>
    </row>
    <row r="1661" spans="1411:1426" ht="21.95" customHeight="1">
      <c r="BBS1661" s="4" t="s">
        <v>1307</v>
      </c>
      <c r="BBT1661" s="4">
        <v>732550</v>
      </c>
    </row>
    <row r="1662" spans="1411:1426" ht="21.95" customHeight="1">
      <c r="BBS1662" s="4" t="s">
        <v>596</v>
      </c>
      <c r="BBT1662" s="4">
        <v>174298.32</v>
      </c>
    </row>
    <row r="1663" spans="1411:1426" ht="21.95" customHeight="1">
      <c r="BBU1663" s="4" t="s">
        <v>1307</v>
      </c>
      <c r="BBV1663" s="4">
        <v>732550</v>
      </c>
    </row>
    <row r="1664" spans="1411:1426" ht="21.95" customHeight="1">
      <c r="BBU1664" s="4" t="s">
        <v>596</v>
      </c>
      <c r="BBV1664" s="4">
        <v>174298.32</v>
      </c>
    </row>
    <row r="1665" spans="1427:1442" ht="21.95" customHeight="1">
      <c r="BBW1665" s="4" t="s">
        <v>1307</v>
      </c>
      <c r="BBX1665" s="4">
        <v>732550</v>
      </c>
    </row>
    <row r="1666" spans="1427:1442" ht="21.95" customHeight="1">
      <c r="BBW1666" s="4" t="s">
        <v>596</v>
      </c>
      <c r="BBX1666" s="4">
        <v>174298.32</v>
      </c>
    </row>
    <row r="1667" spans="1427:1442" ht="21.95" customHeight="1">
      <c r="BBY1667" s="4" t="s">
        <v>1307</v>
      </c>
      <c r="BBZ1667" s="4">
        <v>732550</v>
      </c>
    </row>
    <row r="1668" spans="1427:1442" ht="21.95" customHeight="1">
      <c r="BBY1668" s="4" t="s">
        <v>596</v>
      </c>
      <c r="BBZ1668" s="4">
        <v>174298.32</v>
      </c>
    </row>
    <row r="1669" spans="1427:1442" ht="21.95" customHeight="1">
      <c r="BCA1669" s="4" t="s">
        <v>1307</v>
      </c>
      <c r="BCB1669" s="4">
        <v>732550</v>
      </c>
    </row>
    <row r="1670" spans="1427:1442" ht="21.95" customHeight="1">
      <c r="BCA1670" s="4" t="s">
        <v>596</v>
      </c>
      <c r="BCB1670" s="4">
        <v>174298.32</v>
      </c>
    </row>
    <row r="1671" spans="1427:1442" ht="21.95" customHeight="1">
      <c r="BCC1671" s="4" t="s">
        <v>1307</v>
      </c>
      <c r="BCD1671" s="4">
        <v>732550</v>
      </c>
    </row>
    <row r="1672" spans="1427:1442" ht="21.95" customHeight="1">
      <c r="BCC1672" s="4" t="s">
        <v>596</v>
      </c>
      <c r="BCD1672" s="4">
        <v>174298.32</v>
      </c>
    </row>
    <row r="1673" spans="1427:1442" ht="21.95" customHeight="1">
      <c r="BCE1673" s="4" t="s">
        <v>1307</v>
      </c>
      <c r="BCF1673" s="4">
        <v>732550</v>
      </c>
    </row>
    <row r="1674" spans="1427:1442" ht="21.95" customHeight="1">
      <c r="BCE1674" s="4" t="s">
        <v>596</v>
      </c>
      <c r="BCF1674" s="4">
        <v>174298.32</v>
      </c>
    </row>
    <row r="1675" spans="1427:1442" ht="21.95" customHeight="1">
      <c r="BCG1675" s="4" t="s">
        <v>1307</v>
      </c>
      <c r="BCH1675" s="4">
        <v>732550</v>
      </c>
    </row>
    <row r="1676" spans="1427:1442" ht="21.95" customHeight="1">
      <c r="BCG1676" s="4" t="s">
        <v>596</v>
      </c>
      <c r="BCH1676" s="4">
        <v>174298.32</v>
      </c>
    </row>
    <row r="1677" spans="1427:1442" ht="21.95" customHeight="1">
      <c r="BCI1677" s="4" t="s">
        <v>1307</v>
      </c>
      <c r="BCJ1677" s="4">
        <v>732550</v>
      </c>
    </row>
    <row r="1678" spans="1427:1442" ht="21.95" customHeight="1">
      <c r="BCI1678" s="4" t="s">
        <v>596</v>
      </c>
      <c r="BCJ1678" s="4">
        <v>174298.32</v>
      </c>
    </row>
    <row r="1679" spans="1427:1442" ht="21.95" customHeight="1">
      <c r="BCK1679" s="4" t="s">
        <v>1307</v>
      </c>
      <c r="BCL1679" s="4">
        <v>732550</v>
      </c>
    </row>
    <row r="1680" spans="1427:1442" ht="21.95" customHeight="1">
      <c r="BCK1680" s="4" t="s">
        <v>596</v>
      </c>
      <c r="BCL1680" s="4">
        <v>174298.32</v>
      </c>
    </row>
    <row r="1681" spans="1443:1458" ht="21.95" customHeight="1">
      <c r="BCM1681" s="4" t="s">
        <v>1307</v>
      </c>
      <c r="BCN1681" s="4">
        <v>732550</v>
      </c>
    </row>
    <row r="1682" spans="1443:1458" ht="21.95" customHeight="1">
      <c r="BCM1682" s="4" t="s">
        <v>596</v>
      </c>
      <c r="BCN1682" s="4">
        <v>174298.32</v>
      </c>
    </row>
    <row r="1683" spans="1443:1458" ht="21.95" customHeight="1">
      <c r="BCO1683" s="4" t="s">
        <v>1307</v>
      </c>
      <c r="BCP1683" s="4">
        <v>732550</v>
      </c>
    </row>
    <row r="1684" spans="1443:1458" ht="21.95" customHeight="1">
      <c r="BCO1684" s="4" t="s">
        <v>596</v>
      </c>
      <c r="BCP1684" s="4">
        <v>174298.32</v>
      </c>
    </row>
    <row r="1685" spans="1443:1458" ht="21.95" customHeight="1">
      <c r="BCQ1685" s="4" t="s">
        <v>1307</v>
      </c>
      <c r="BCR1685" s="4">
        <v>732550</v>
      </c>
    </row>
    <row r="1686" spans="1443:1458" ht="21.95" customHeight="1">
      <c r="BCQ1686" s="4" t="s">
        <v>596</v>
      </c>
      <c r="BCR1686" s="4">
        <v>174298.32</v>
      </c>
    </row>
    <row r="1687" spans="1443:1458" ht="21.95" customHeight="1">
      <c r="BCS1687" s="4" t="s">
        <v>1307</v>
      </c>
      <c r="BCT1687" s="4">
        <v>732550</v>
      </c>
    </row>
    <row r="1688" spans="1443:1458" ht="21.95" customHeight="1">
      <c r="BCS1688" s="4" t="s">
        <v>596</v>
      </c>
      <c r="BCT1688" s="4">
        <v>174298.32</v>
      </c>
    </row>
    <row r="1689" spans="1443:1458" ht="21.95" customHeight="1">
      <c r="BCU1689" s="4" t="s">
        <v>1307</v>
      </c>
      <c r="BCV1689" s="4">
        <v>732550</v>
      </c>
    </row>
    <row r="1690" spans="1443:1458" ht="21.95" customHeight="1">
      <c r="BCU1690" s="4" t="s">
        <v>596</v>
      </c>
      <c r="BCV1690" s="4">
        <v>174298.32</v>
      </c>
    </row>
    <row r="1691" spans="1443:1458" ht="21.95" customHeight="1">
      <c r="BCW1691" s="4" t="s">
        <v>1307</v>
      </c>
      <c r="BCX1691" s="4">
        <v>732550</v>
      </c>
    </row>
    <row r="1692" spans="1443:1458" ht="21.95" customHeight="1">
      <c r="BCW1692" s="4" t="s">
        <v>596</v>
      </c>
      <c r="BCX1692" s="4">
        <v>174298.32</v>
      </c>
    </row>
    <row r="1693" spans="1443:1458" ht="21.95" customHeight="1">
      <c r="BCY1693" s="4" t="s">
        <v>1307</v>
      </c>
      <c r="BCZ1693" s="4">
        <v>732550</v>
      </c>
    </row>
    <row r="1694" spans="1443:1458" ht="21.95" customHeight="1">
      <c r="BCY1694" s="4" t="s">
        <v>596</v>
      </c>
      <c r="BCZ1694" s="4">
        <v>174298.32</v>
      </c>
    </row>
    <row r="1695" spans="1443:1458" ht="21.95" customHeight="1">
      <c r="BDA1695" s="4" t="s">
        <v>1307</v>
      </c>
      <c r="BDB1695" s="4">
        <v>732550</v>
      </c>
    </row>
    <row r="1696" spans="1443:1458" ht="21.95" customHeight="1">
      <c r="BDA1696" s="4" t="s">
        <v>596</v>
      </c>
      <c r="BDB1696" s="4">
        <v>174298.32</v>
      </c>
    </row>
    <row r="1697" spans="1459:1474" ht="21.95" customHeight="1">
      <c r="BDC1697" s="4" t="s">
        <v>1307</v>
      </c>
      <c r="BDD1697" s="4">
        <v>732550</v>
      </c>
    </row>
    <row r="1698" spans="1459:1474" ht="21.95" customHeight="1">
      <c r="BDC1698" s="4" t="s">
        <v>596</v>
      </c>
      <c r="BDD1698" s="4">
        <v>174298.32</v>
      </c>
    </row>
    <row r="1699" spans="1459:1474" ht="21.95" customHeight="1">
      <c r="BDE1699" s="4" t="s">
        <v>1307</v>
      </c>
      <c r="BDF1699" s="4">
        <v>732550</v>
      </c>
    </row>
    <row r="1700" spans="1459:1474" ht="21.95" customHeight="1">
      <c r="BDE1700" s="4" t="s">
        <v>596</v>
      </c>
      <c r="BDF1700" s="4">
        <v>174298.32</v>
      </c>
    </row>
    <row r="1701" spans="1459:1474" ht="21.95" customHeight="1">
      <c r="BDG1701" s="4" t="s">
        <v>1307</v>
      </c>
      <c r="BDH1701" s="4">
        <v>732550</v>
      </c>
    </row>
    <row r="1702" spans="1459:1474" ht="21.95" customHeight="1">
      <c r="BDG1702" s="4" t="s">
        <v>596</v>
      </c>
      <c r="BDH1702" s="4">
        <v>174298.32</v>
      </c>
    </row>
    <row r="1703" spans="1459:1474" ht="21.95" customHeight="1">
      <c r="BDI1703" s="4" t="s">
        <v>1307</v>
      </c>
      <c r="BDJ1703" s="4">
        <v>732550</v>
      </c>
    </row>
    <row r="1704" spans="1459:1474" ht="21.95" customHeight="1">
      <c r="BDI1704" s="4" t="s">
        <v>596</v>
      </c>
      <c r="BDJ1704" s="4">
        <v>174298.32</v>
      </c>
    </row>
    <row r="1705" spans="1459:1474" ht="21.95" customHeight="1">
      <c r="BDK1705" s="4" t="s">
        <v>1307</v>
      </c>
      <c r="BDL1705" s="4">
        <v>732550</v>
      </c>
    </row>
    <row r="1706" spans="1459:1474" ht="21.95" customHeight="1">
      <c r="BDK1706" s="4" t="s">
        <v>596</v>
      </c>
      <c r="BDL1706" s="4">
        <v>174298.32</v>
      </c>
    </row>
    <row r="1707" spans="1459:1474" ht="21.95" customHeight="1">
      <c r="BDM1707" s="4" t="s">
        <v>1307</v>
      </c>
      <c r="BDN1707" s="4">
        <v>732550</v>
      </c>
    </row>
    <row r="1708" spans="1459:1474" ht="21.95" customHeight="1">
      <c r="BDM1708" s="4" t="s">
        <v>596</v>
      </c>
      <c r="BDN1708" s="4">
        <v>174298.32</v>
      </c>
    </row>
    <row r="1709" spans="1459:1474" ht="21.95" customHeight="1">
      <c r="BDO1709" s="4" t="s">
        <v>1307</v>
      </c>
      <c r="BDP1709" s="4">
        <v>732550</v>
      </c>
    </row>
    <row r="1710" spans="1459:1474" ht="21.95" customHeight="1">
      <c r="BDO1710" s="4" t="s">
        <v>596</v>
      </c>
      <c r="BDP1710" s="4">
        <v>174298.32</v>
      </c>
    </row>
    <row r="1711" spans="1459:1474" ht="21.95" customHeight="1">
      <c r="BDQ1711" s="4" t="s">
        <v>1307</v>
      </c>
      <c r="BDR1711" s="4">
        <v>732550</v>
      </c>
    </row>
    <row r="1712" spans="1459:1474" ht="21.95" customHeight="1">
      <c r="BDQ1712" s="4" t="s">
        <v>596</v>
      </c>
      <c r="BDR1712" s="4">
        <v>174298.32</v>
      </c>
    </row>
    <row r="1713" spans="1475:1490" ht="21.95" customHeight="1">
      <c r="BDS1713" s="4" t="s">
        <v>1307</v>
      </c>
      <c r="BDT1713" s="4">
        <v>732550</v>
      </c>
    </row>
    <row r="1714" spans="1475:1490" ht="21.95" customHeight="1">
      <c r="BDS1714" s="4" t="s">
        <v>596</v>
      </c>
      <c r="BDT1714" s="4">
        <v>174298.32</v>
      </c>
    </row>
    <row r="1715" spans="1475:1490" ht="21.95" customHeight="1">
      <c r="BDU1715" s="4" t="s">
        <v>1307</v>
      </c>
      <c r="BDV1715" s="4">
        <v>732550</v>
      </c>
    </row>
    <row r="1716" spans="1475:1490" ht="21.95" customHeight="1">
      <c r="BDU1716" s="4" t="s">
        <v>596</v>
      </c>
      <c r="BDV1716" s="4">
        <v>174298.32</v>
      </c>
    </row>
    <row r="1717" spans="1475:1490" ht="21.95" customHeight="1">
      <c r="BDW1717" s="4" t="s">
        <v>1307</v>
      </c>
      <c r="BDX1717" s="4">
        <v>732550</v>
      </c>
    </row>
    <row r="1718" spans="1475:1490" ht="21.95" customHeight="1">
      <c r="BDW1718" s="4" t="s">
        <v>596</v>
      </c>
      <c r="BDX1718" s="4">
        <v>174298.32</v>
      </c>
    </row>
    <row r="1719" spans="1475:1490" ht="21.95" customHeight="1">
      <c r="BDY1719" s="4" t="s">
        <v>1307</v>
      </c>
      <c r="BDZ1719" s="4">
        <v>732550</v>
      </c>
    </row>
    <row r="1720" spans="1475:1490" ht="21.95" customHeight="1">
      <c r="BDY1720" s="4" t="s">
        <v>596</v>
      </c>
      <c r="BDZ1720" s="4">
        <v>174298.32</v>
      </c>
    </row>
    <row r="1721" spans="1475:1490" ht="21.95" customHeight="1">
      <c r="BEA1721" s="4" t="s">
        <v>1307</v>
      </c>
      <c r="BEB1721" s="4">
        <v>732550</v>
      </c>
    </row>
    <row r="1722" spans="1475:1490" ht="21.95" customHeight="1">
      <c r="BEA1722" s="4" t="s">
        <v>596</v>
      </c>
      <c r="BEB1722" s="4">
        <v>174298.32</v>
      </c>
    </row>
    <row r="1723" spans="1475:1490" ht="21.95" customHeight="1">
      <c r="BEC1723" s="4" t="s">
        <v>1307</v>
      </c>
      <c r="BED1723" s="4">
        <v>732550</v>
      </c>
    </row>
    <row r="1724" spans="1475:1490" ht="21.95" customHeight="1">
      <c r="BEC1724" s="4" t="s">
        <v>596</v>
      </c>
      <c r="BED1724" s="4">
        <v>174298.32</v>
      </c>
    </row>
    <row r="1725" spans="1475:1490" ht="21.95" customHeight="1">
      <c r="BEE1725" s="4" t="s">
        <v>1307</v>
      </c>
      <c r="BEF1725" s="4">
        <v>732550</v>
      </c>
    </row>
    <row r="1726" spans="1475:1490" ht="21.95" customHeight="1">
      <c r="BEE1726" s="4" t="s">
        <v>596</v>
      </c>
      <c r="BEF1726" s="4">
        <v>174298.32</v>
      </c>
    </row>
    <row r="1727" spans="1475:1490" ht="21.95" customHeight="1">
      <c r="BEG1727" s="4" t="s">
        <v>1307</v>
      </c>
      <c r="BEH1727" s="4">
        <v>732550</v>
      </c>
    </row>
    <row r="1728" spans="1475:1490" ht="21.95" customHeight="1">
      <c r="BEG1728" s="4" t="s">
        <v>596</v>
      </c>
      <c r="BEH1728" s="4">
        <v>174298.32</v>
      </c>
    </row>
    <row r="1729" spans="1491:1506" ht="21.95" customHeight="1">
      <c r="BEI1729" s="4" t="s">
        <v>1307</v>
      </c>
      <c r="BEJ1729" s="4">
        <v>732550</v>
      </c>
    </row>
    <row r="1730" spans="1491:1506" ht="21.95" customHeight="1">
      <c r="BEI1730" s="4" t="s">
        <v>596</v>
      </c>
      <c r="BEJ1730" s="4">
        <v>174298.32</v>
      </c>
    </row>
    <row r="1731" spans="1491:1506" ht="21.95" customHeight="1">
      <c r="BEK1731" s="4" t="s">
        <v>1307</v>
      </c>
      <c r="BEL1731" s="4">
        <v>732550</v>
      </c>
    </row>
    <row r="1732" spans="1491:1506" ht="21.95" customHeight="1">
      <c r="BEK1732" s="4" t="s">
        <v>596</v>
      </c>
      <c r="BEL1732" s="4">
        <v>174298.32</v>
      </c>
    </row>
    <row r="1733" spans="1491:1506" ht="21.95" customHeight="1">
      <c r="BEM1733" s="4" t="s">
        <v>1307</v>
      </c>
      <c r="BEN1733" s="4">
        <v>732550</v>
      </c>
    </row>
    <row r="1734" spans="1491:1506" ht="21.95" customHeight="1">
      <c r="BEM1734" s="4" t="s">
        <v>596</v>
      </c>
      <c r="BEN1734" s="4">
        <v>174298.32</v>
      </c>
    </row>
    <row r="1735" spans="1491:1506" ht="21.95" customHeight="1">
      <c r="BEO1735" s="4" t="s">
        <v>1307</v>
      </c>
      <c r="BEP1735" s="4">
        <v>732550</v>
      </c>
    </row>
    <row r="1736" spans="1491:1506" ht="21.95" customHeight="1">
      <c r="BEO1736" s="4" t="s">
        <v>596</v>
      </c>
      <c r="BEP1736" s="4">
        <v>174298.32</v>
      </c>
    </row>
    <row r="1737" spans="1491:1506" ht="21.95" customHeight="1">
      <c r="BEQ1737" s="4" t="s">
        <v>1307</v>
      </c>
      <c r="BER1737" s="4">
        <v>732550</v>
      </c>
    </row>
    <row r="1738" spans="1491:1506" ht="21.95" customHeight="1">
      <c r="BEQ1738" s="4" t="s">
        <v>596</v>
      </c>
      <c r="BER1738" s="4">
        <v>174298.32</v>
      </c>
    </row>
    <row r="1739" spans="1491:1506" ht="21.95" customHeight="1">
      <c r="BES1739" s="4" t="s">
        <v>1307</v>
      </c>
      <c r="BET1739" s="4">
        <v>732550</v>
      </c>
    </row>
    <row r="1740" spans="1491:1506" ht="21.95" customHeight="1">
      <c r="BES1740" s="4" t="s">
        <v>596</v>
      </c>
      <c r="BET1740" s="4">
        <v>174298.32</v>
      </c>
    </row>
    <row r="1741" spans="1491:1506" ht="21.95" customHeight="1">
      <c r="BEU1741" s="4" t="s">
        <v>1307</v>
      </c>
      <c r="BEV1741" s="4">
        <v>732550</v>
      </c>
    </row>
    <row r="1742" spans="1491:1506" ht="21.95" customHeight="1">
      <c r="BEU1742" s="4" t="s">
        <v>596</v>
      </c>
      <c r="BEV1742" s="4">
        <v>174298.32</v>
      </c>
    </row>
    <row r="1743" spans="1491:1506" ht="21.95" customHeight="1">
      <c r="BEW1743" s="4" t="s">
        <v>1307</v>
      </c>
      <c r="BEX1743" s="4">
        <v>732550</v>
      </c>
    </row>
    <row r="1744" spans="1491:1506" ht="21.95" customHeight="1">
      <c r="BEW1744" s="4" t="s">
        <v>596</v>
      </c>
      <c r="BEX1744" s="4">
        <v>174298.32</v>
      </c>
    </row>
    <row r="1745" spans="1507:1522" ht="21.95" customHeight="1">
      <c r="BEY1745" s="4" t="s">
        <v>1307</v>
      </c>
      <c r="BEZ1745" s="4">
        <v>732550</v>
      </c>
    </row>
    <row r="1746" spans="1507:1522" ht="21.95" customHeight="1">
      <c r="BEY1746" s="4" t="s">
        <v>596</v>
      </c>
      <c r="BEZ1746" s="4">
        <v>174298.32</v>
      </c>
    </row>
    <row r="1747" spans="1507:1522" ht="21.95" customHeight="1">
      <c r="BFA1747" s="4" t="s">
        <v>1307</v>
      </c>
      <c r="BFB1747" s="4">
        <v>732550</v>
      </c>
    </row>
    <row r="1748" spans="1507:1522" ht="21.95" customHeight="1">
      <c r="BFA1748" s="4" t="s">
        <v>596</v>
      </c>
      <c r="BFB1748" s="4">
        <v>174298.32</v>
      </c>
    </row>
    <row r="1749" spans="1507:1522" ht="21.95" customHeight="1">
      <c r="BFC1749" s="4" t="s">
        <v>1307</v>
      </c>
      <c r="BFD1749" s="4">
        <v>732550</v>
      </c>
    </row>
    <row r="1750" spans="1507:1522" ht="21.95" customHeight="1">
      <c r="BFC1750" s="4" t="s">
        <v>596</v>
      </c>
      <c r="BFD1750" s="4">
        <v>174298.32</v>
      </c>
    </row>
    <row r="1751" spans="1507:1522" ht="21.95" customHeight="1">
      <c r="BFE1751" s="4" t="s">
        <v>1307</v>
      </c>
      <c r="BFF1751" s="4">
        <v>732550</v>
      </c>
    </row>
    <row r="1752" spans="1507:1522" ht="21.95" customHeight="1">
      <c r="BFE1752" s="4" t="s">
        <v>596</v>
      </c>
      <c r="BFF1752" s="4">
        <v>174298.32</v>
      </c>
    </row>
    <row r="1753" spans="1507:1522" ht="21.95" customHeight="1">
      <c r="BFG1753" s="4" t="s">
        <v>1307</v>
      </c>
      <c r="BFH1753" s="4">
        <v>732550</v>
      </c>
    </row>
    <row r="1754" spans="1507:1522" ht="21.95" customHeight="1">
      <c r="BFG1754" s="4" t="s">
        <v>596</v>
      </c>
      <c r="BFH1754" s="4">
        <v>174298.32</v>
      </c>
    </row>
    <row r="1755" spans="1507:1522" ht="21.95" customHeight="1">
      <c r="BFI1755" s="4" t="s">
        <v>1307</v>
      </c>
      <c r="BFJ1755" s="4">
        <v>732550</v>
      </c>
    </row>
    <row r="1756" spans="1507:1522" ht="21.95" customHeight="1">
      <c r="BFI1756" s="4" t="s">
        <v>596</v>
      </c>
      <c r="BFJ1756" s="4">
        <v>174298.32</v>
      </c>
    </row>
    <row r="1757" spans="1507:1522" ht="21.95" customHeight="1">
      <c r="BFK1757" s="4" t="s">
        <v>1307</v>
      </c>
      <c r="BFL1757" s="4">
        <v>732550</v>
      </c>
    </row>
    <row r="1758" spans="1507:1522" ht="21.95" customHeight="1">
      <c r="BFK1758" s="4" t="s">
        <v>596</v>
      </c>
      <c r="BFL1758" s="4">
        <v>174298.32</v>
      </c>
    </row>
    <row r="1759" spans="1507:1522" ht="21.95" customHeight="1">
      <c r="BFM1759" s="4" t="s">
        <v>1307</v>
      </c>
      <c r="BFN1759" s="4">
        <v>732550</v>
      </c>
    </row>
    <row r="1760" spans="1507:1522" ht="21.95" customHeight="1">
      <c r="BFM1760" s="4" t="s">
        <v>596</v>
      </c>
      <c r="BFN1760" s="4">
        <v>174298.32</v>
      </c>
    </row>
    <row r="1761" spans="1523:1538" ht="21.95" customHeight="1">
      <c r="BFO1761" s="4" t="s">
        <v>1307</v>
      </c>
      <c r="BFP1761" s="4">
        <v>732550</v>
      </c>
    </row>
    <row r="1762" spans="1523:1538" ht="21.95" customHeight="1">
      <c r="BFO1762" s="4" t="s">
        <v>596</v>
      </c>
      <c r="BFP1762" s="4">
        <v>174298.32</v>
      </c>
    </row>
    <row r="1763" spans="1523:1538" ht="21.95" customHeight="1">
      <c r="BFQ1763" s="4" t="s">
        <v>1307</v>
      </c>
      <c r="BFR1763" s="4">
        <v>732550</v>
      </c>
    </row>
    <row r="1764" spans="1523:1538" ht="21.95" customHeight="1">
      <c r="BFQ1764" s="4" t="s">
        <v>596</v>
      </c>
      <c r="BFR1764" s="4">
        <v>174298.32</v>
      </c>
    </row>
    <row r="1765" spans="1523:1538" ht="21.95" customHeight="1">
      <c r="BFS1765" s="4" t="s">
        <v>1307</v>
      </c>
      <c r="BFT1765" s="4">
        <v>732550</v>
      </c>
    </row>
    <row r="1766" spans="1523:1538" ht="21.95" customHeight="1">
      <c r="BFS1766" s="4" t="s">
        <v>596</v>
      </c>
      <c r="BFT1766" s="4">
        <v>174298.32</v>
      </c>
    </row>
    <row r="1767" spans="1523:1538" ht="21.95" customHeight="1">
      <c r="BFU1767" s="4" t="s">
        <v>1307</v>
      </c>
      <c r="BFV1767" s="4">
        <v>732550</v>
      </c>
    </row>
    <row r="1768" spans="1523:1538" ht="21.95" customHeight="1">
      <c r="BFU1768" s="4" t="s">
        <v>596</v>
      </c>
      <c r="BFV1768" s="4">
        <v>174298.32</v>
      </c>
    </row>
    <row r="1769" spans="1523:1538" ht="21.95" customHeight="1">
      <c r="BFW1769" s="4" t="s">
        <v>1307</v>
      </c>
      <c r="BFX1769" s="4">
        <v>732550</v>
      </c>
    </row>
    <row r="1770" spans="1523:1538" ht="21.95" customHeight="1">
      <c r="BFW1770" s="4" t="s">
        <v>596</v>
      </c>
      <c r="BFX1770" s="4">
        <v>174298.32</v>
      </c>
    </row>
    <row r="1771" spans="1523:1538" ht="21.95" customHeight="1">
      <c r="BFY1771" s="4" t="s">
        <v>1307</v>
      </c>
      <c r="BFZ1771" s="4">
        <v>732550</v>
      </c>
    </row>
    <row r="1772" spans="1523:1538" ht="21.95" customHeight="1">
      <c r="BFY1772" s="4" t="s">
        <v>596</v>
      </c>
      <c r="BFZ1772" s="4">
        <v>174298.32</v>
      </c>
    </row>
    <row r="1773" spans="1523:1538" ht="21.95" customHeight="1">
      <c r="BGA1773" s="4" t="s">
        <v>1307</v>
      </c>
      <c r="BGB1773" s="4">
        <v>732550</v>
      </c>
    </row>
    <row r="1774" spans="1523:1538" ht="21.95" customHeight="1">
      <c r="BGA1774" s="4" t="s">
        <v>596</v>
      </c>
      <c r="BGB1774" s="4">
        <v>174298.32</v>
      </c>
    </row>
    <row r="1775" spans="1523:1538" ht="21.95" customHeight="1">
      <c r="BGC1775" s="4" t="s">
        <v>1307</v>
      </c>
      <c r="BGD1775" s="4">
        <v>732550</v>
      </c>
    </row>
    <row r="1776" spans="1523:1538" ht="21.95" customHeight="1">
      <c r="BGC1776" s="4" t="s">
        <v>596</v>
      </c>
      <c r="BGD1776" s="4">
        <v>174298.32</v>
      </c>
    </row>
    <row r="1777" spans="1539:1554" ht="21.95" customHeight="1">
      <c r="BGE1777" s="4" t="s">
        <v>1307</v>
      </c>
      <c r="BGF1777" s="4">
        <v>732550</v>
      </c>
    </row>
    <row r="1778" spans="1539:1554" ht="21.95" customHeight="1">
      <c r="BGE1778" s="4" t="s">
        <v>596</v>
      </c>
      <c r="BGF1778" s="4">
        <v>174298.32</v>
      </c>
    </row>
    <row r="1779" spans="1539:1554" ht="21.95" customHeight="1">
      <c r="BGG1779" s="4" t="s">
        <v>1307</v>
      </c>
      <c r="BGH1779" s="4">
        <v>732550</v>
      </c>
    </row>
    <row r="1780" spans="1539:1554" ht="21.95" customHeight="1">
      <c r="BGG1780" s="4" t="s">
        <v>596</v>
      </c>
      <c r="BGH1780" s="4">
        <v>174298.32</v>
      </c>
    </row>
    <row r="1781" spans="1539:1554" ht="21.95" customHeight="1">
      <c r="BGI1781" s="4" t="s">
        <v>1307</v>
      </c>
      <c r="BGJ1781" s="4">
        <v>732550</v>
      </c>
    </row>
    <row r="1782" spans="1539:1554" ht="21.95" customHeight="1">
      <c r="BGI1782" s="4" t="s">
        <v>596</v>
      </c>
      <c r="BGJ1782" s="4">
        <v>174298.32</v>
      </c>
    </row>
    <row r="1783" spans="1539:1554" ht="21.95" customHeight="1">
      <c r="BGK1783" s="4" t="s">
        <v>1307</v>
      </c>
      <c r="BGL1783" s="4">
        <v>732550</v>
      </c>
    </row>
    <row r="1784" spans="1539:1554" ht="21.95" customHeight="1">
      <c r="BGK1784" s="4" t="s">
        <v>596</v>
      </c>
      <c r="BGL1784" s="4">
        <v>174298.32</v>
      </c>
    </row>
    <row r="1785" spans="1539:1554" ht="21.95" customHeight="1">
      <c r="BGM1785" s="4" t="s">
        <v>1307</v>
      </c>
      <c r="BGN1785" s="4">
        <v>732550</v>
      </c>
    </row>
    <row r="1786" spans="1539:1554" ht="21.95" customHeight="1">
      <c r="BGM1786" s="4" t="s">
        <v>596</v>
      </c>
      <c r="BGN1786" s="4">
        <v>174298.32</v>
      </c>
    </row>
    <row r="1787" spans="1539:1554" ht="21.95" customHeight="1">
      <c r="BGO1787" s="4" t="s">
        <v>1307</v>
      </c>
      <c r="BGP1787" s="4">
        <v>732550</v>
      </c>
    </row>
    <row r="1788" spans="1539:1554" ht="21.95" customHeight="1">
      <c r="BGO1788" s="4" t="s">
        <v>596</v>
      </c>
      <c r="BGP1788" s="4">
        <v>174298.32</v>
      </c>
    </row>
    <row r="1789" spans="1539:1554" ht="21.95" customHeight="1">
      <c r="BGQ1789" s="4" t="s">
        <v>1307</v>
      </c>
      <c r="BGR1789" s="4">
        <v>732550</v>
      </c>
    </row>
    <row r="1790" spans="1539:1554" ht="21.95" customHeight="1">
      <c r="BGQ1790" s="4" t="s">
        <v>596</v>
      </c>
      <c r="BGR1790" s="4">
        <v>174298.32</v>
      </c>
    </row>
    <row r="1791" spans="1539:1554" ht="21.95" customHeight="1">
      <c r="BGS1791" s="4" t="s">
        <v>1307</v>
      </c>
      <c r="BGT1791" s="4">
        <v>732550</v>
      </c>
    </row>
    <row r="1792" spans="1539:1554" ht="21.95" customHeight="1">
      <c r="BGS1792" s="4" t="s">
        <v>596</v>
      </c>
      <c r="BGT1792" s="4">
        <v>174298.32</v>
      </c>
    </row>
    <row r="1793" spans="1555:1570" ht="21.95" customHeight="1">
      <c r="BGU1793" s="4" t="s">
        <v>1307</v>
      </c>
      <c r="BGV1793" s="4">
        <v>732550</v>
      </c>
    </row>
    <row r="1794" spans="1555:1570" ht="21.95" customHeight="1">
      <c r="BGU1794" s="4" t="s">
        <v>596</v>
      </c>
      <c r="BGV1794" s="4">
        <v>174298.32</v>
      </c>
    </row>
    <row r="1795" spans="1555:1570" ht="21.95" customHeight="1">
      <c r="BGW1795" s="4" t="s">
        <v>1307</v>
      </c>
      <c r="BGX1795" s="4">
        <v>732550</v>
      </c>
    </row>
    <row r="1796" spans="1555:1570" ht="21.95" customHeight="1">
      <c r="BGW1796" s="4" t="s">
        <v>596</v>
      </c>
      <c r="BGX1796" s="4">
        <v>174298.32</v>
      </c>
    </row>
    <row r="1797" spans="1555:1570" ht="21.95" customHeight="1">
      <c r="BGY1797" s="4" t="s">
        <v>1307</v>
      </c>
      <c r="BGZ1797" s="4">
        <v>732550</v>
      </c>
    </row>
    <row r="1798" spans="1555:1570" ht="21.95" customHeight="1">
      <c r="BGY1798" s="4" t="s">
        <v>596</v>
      </c>
      <c r="BGZ1798" s="4">
        <v>174298.32</v>
      </c>
    </row>
    <row r="1799" spans="1555:1570" ht="21.95" customHeight="1">
      <c r="BHA1799" s="4" t="s">
        <v>1307</v>
      </c>
      <c r="BHB1799" s="4">
        <v>732550</v>
      </c>
    </row>
    <row r="1800" spans="1555:1570" ht="21.95" customHeight="1">
      <c r="BHA1800" s="4" t="s">
        <v>596</v>
      </c>
      <c r="BHB1800" s="4">
        <v>174298.32</v>
      </c>
    </row>
    <row r="1801" spans="1555:1570" ht="21.95" customHeight="1">
      <c r="BHC1801" s="4" t="s">
        <v>1307</v>
      </c>
      <c r="BHD1801" s="4">
        <v>732550</v>
      </c>
    </row>
    <row r="1802" spans="1555:1570" ht="21.95" customHeight="1">
      <c r="BHC1802" s="4" t="s">
        <v>596</v>
      </c>
      <c r="BHD1802" s="4">
        <v>174298.32</v>
      </c>
    </row>
    <row r="1803" spans="1555:1570" ht="21.95" customHeight="1">
      <c r="BHE1803" s="4" t="s">
        <v>1307</v>
      </c>
      <c r="BHF1803" s="4">
        <v>732550</v>
      </c>
    </row>
    <row r="1804" spans="1555:1570" ht="21.95" customHeight="1">
      <c r="BHE1804" s="4" t="s">
        <v>596</v>
      </c>
      <c r="BHF1804" s="4">
        <v>174298.32</v>
      </c>
    </row>
    <row r="1805" spans="1555:1570" ht="21.95" customHeight="1">
      <c r="BHG1805" s="4" t="s">
        <v>1307</v>
      </c>
      <c r="BHH1805" s="4">
        <v>732550</v>
      </c>
    </row>
    <row r="1806" spans="1555:1570" ht="21.95" customHeight="1">
      <c r="BHG1806" s="4" t="s">
        <v>596</v>
      </c>
      <c r="BHH1806" s="4">
        <v>174298.32</v>
      </c>
    </row>
    <row r="1807" spans="1555:1570" ht="21.95" customHeight="1">
      <c r="BHI1807" s="4" t="s">
        <v>1307</v>
      </c>
      <c r="BHJ1807" s="4">
        <v>732550</v>
      </c>
    </row>
    <row r="1808" spans="1555:1570" ht="21.95" customHeight="1">
      <c r="BHI1808" s="4" t="s">
        <v>596</v>
      </c>
      <c r="BHJ1808" s="4">
        <v>174298.32</v>
      </c>
    </row>
    <row r="1809" spans="1571:1586" ht="21.95" customHeight="1">
      <c r="BHK1809" s="4" t="s">
        <v>1307</v>
      </c>
      <c r="BHL1809" s="4">
        <v>732550</v>
      </c>
    </row>
    <row r="1810" spans="1571:1586" ht="21.95" customHeight="1">
      <c r="BHK1810" s="4" t="s">
        <v>596</v>
      </c>
      <c r="BHL1810" s="4">
        <v>174298.32</v>
      </c>
    </row>
    <row r="1811" spans="1571:1586" ht="21.95" customHeight="1">
      <c r="BHM1811" s="4" t="s">
        <v>1307</v>
      </c>
      <c r="BHN1811" s="4">
        <v>732550</v>
      </c>
    </row>
    <row r="1812" spans="1571:1586" ht="21.95" customHeight="1">
      <c r="BHM1812" s="4" t="s">
        <v>596</v>
      </c>
      <c r="BHN1812" s="4">
        <v>174298.32</v>
      </c>
    </row>
    <row r="1813" spans="1571:1586" ht="21.95" customHeight="1">
      <c r="BHO1813" s="4" t="s">
        <v>1307</v>
      </c>
      <c r="BHP1813" s="4">
        <v>732550</v>
      </c>
    </row>
    <row r="1814" spans="1571:1586" ht="21.95" customHeight="1">
      <c r="BHO1814" s="4" t="s">
        <v>596</v>
      </c>
      <c r="BHP1814" s="4">
        <v>174298.32</v>
      </c>
    </row>
    <row r="1815" spans="1571:1586" ht="21.95" customHeight="1">
      <c r="BHQ1815" s="4" t="s">
        <v>1307</v>
      </c>
      <c r="BHR1815" s="4">
        <v>732550</v>
      </c>
    </row>
    <row r="1816" spans="1571:1586" ht="21.95" customHeight="1">
      <c r="BHQ1816" s="4" t="s">
        <v>596</v>
      </c>
      <c r="BHR1816" s="4">
        <v>174298.32</v>
      </c>
    </row>
    <row r="1817" spans="1571:1586" ht="21.95" customHeight="1">
      <c r="BHS1817" s="4" t="s">
        <v>1307</v>
      </c>
      <c r="BHT1817" s="4">
        <v>732550</v>
      </c>
    </row>
    <row r="1818" spans="1571:1586" ht="21.95" customHeight="1">
      <c r="BHS1818" s="4" t="s">
        <v>596</v>
      </c>
      <c r="BHT1818" s="4">
        <v>174298.32</v>
      </c>
    </row>
    <row r="1819" spans="1571:1586" ht="21.95" customHeight="1">
      <c r="BHU1819" s="4" t="s">
        <v>1307</v>
      </c>
      <c r="BHV1819" s="4">
        <v>732550</v>
      </c>
    </row>
    <row r="1820" spans="1571:1586" ht="21.95" customHeight="1">
      <c r="BHU1820" s="4" t="s">
        <v>596</v>
      </c>
      <c r="BHV1820" s="4">
        <v>174298.32</v>
      </c>
    </row>
    <row r="1821" spans="1571:1586" ht="21.95" customHeight="1">
      <c r="BHW1821" s="4" t="s">
        <v>1307</v>
      </c>
      <c r="BHX1821" s="4">
        <v>732550</v>
      </c>
    </row>
    <row r="1822" spans="1571:1586" ht="21.95" customHeight="1">
      <c r="BHW1822" s="4" t="s">
        <v>596</v>
      </c>
      <c r="BHX1822" s="4">
        <v>174298.32</v>
      </c>
    </row>
    <row r="1823" spans="1571:1586" ht="21.95" customHeight="1">
      <c r="BHY1823" s="4" t="s">
        <v>1307</v>
      </c>
      <c r="BHZ1823" s="4">
        <v>732550</v>
      </c>
    </row>
    <row r="1824" spans="1571:1586" ht="21.95" customHeight="1">
      <c r="BHY1824" s="4" t="s">
        <v>596</v>
      </c>
      <c r="BHZ1824" s="4">
        <v>174298.32</v>
      </c>
    </row>
    <row r="1825" spans="1587:1602" ht="21.95" customHeight="1">
      <c r="BIA1825" s="4" t="s">
        <v>1307</v>
      </c>
      <c r="BIB1825" s="4">
        <v>732550</v>
      </c>
    </row>
    <row r="1826" spans="1587:1602" ht="21.95" customHeight="1">
      <c r="BIA1826" s="4" t="s">
        <v>596</v>
      </c>
      <c r="BIB1826" s="4">
        <v>174298.32</v>
      </c>
    </row>
    <row r="1827" spans="1587:1602" ht="21.95" customHeight="1">
      <c r="BIC1827" s="4" t="s">
        <v>1307</v>
      </c>
      <c r="BID1827" s="4">
        <v>732550</v>
      </c>
    </row>
    <row r="1828" spans="1587:1602" ht="21.95" customHeight="1">
      <c r="BIC1828" s="4" t="s">
        <v>596</v>
      </c>
      <c r="BID1828" s="4">
        <v>174298.32</v>
      </c>
    </row>
    <row r="1829" spans="1587:1602" ht="21.95" customHeight="1">
      <c r="BIE1829" s="4" t="s">
        <v>1307</v>
      </c>
      <c r="BIF1829" s="4">
        <v>732550</v>
      </c>
    </row>
    <row r="1830" spans="1587:1602" ht="21.95" customHeight="1">
      <c r="BIE1830" s="4" t="s">
        <v>596</v>
      </c>
      <c r="BIF1830" s="4">
        <v>174298.32</v>
      </c>
    </row>
    <row r="1831" spans="1587:1602" ht="21.95" customHeight="1">
      <c r="BIG1831" s="4" t="s">
        <v>1307</v>
      </c>
      <c r="BIH1831" s="4">
        <v>732550</v>
      </c>
    </row>
    <row r="1832" spans="1587:1602" ht="21.95" customHeight="1">
      <c r="BIG1832" s="4" t="s">
        <v>596</v>
      </c>
      <c r="BIH1832" s="4">
        <v>174298.32</v>
      </c>
    </row>
    <row r="1833" spans="1587:1602" ht="21.95" customHeight="1">
      <c r="BII1833" s="4" t="s">
        <v>1307</v>
      </c>
      <c r="BIJ1833" s="4">
        <v>732550</v>
      </c>
    </row>
    <row r="1834" spans="1587:1602" ht="21.95" customHeight="1">
      <c r="BII1834" s="4" t="s">
        <v>596</v>
      </c>
      <c r="BIJ1834" s="4">
        <v>174298.32</v>
      </c>
    </row>
    <row r="1835" spans="1587:1602" ht="21.95" customHeight="1">
      <c r="BIK1835" s="4" t="s">
        <v>1307</v>
      </c>
      <c r="BIL1835" s="4">
        <v>732550</v>
      </c>
    </row>
    <row r="1836" spans="1587:1602" ht="21.95" customHeight="1">
      <c r="BIK1836" s="4" t="s">
        <v>596</v>
      </c>
      <c r="BIL1836" s="4">
        <v>174298.32</v>
      </c>
    </row>
    <row r="1837" spans="1587:1602" ht="21.95" customHeight="1">
      <c r="BIM1837" s="4" t="s">
        <v>1307</v>
      </c>
      <c r="BIN1837" s="4">
        <v>732550</v>
      </c>
    </row>
    <row r="1838" spans="1587:1602" ht="21.95" customHeight="1">
      <c r="BIM1838" s="4" t="s">
        <v>596</v>
      </c>
      <c r="BIN1838" s="4">
        <v>174298.32</v>
      </c>
    </row>
    <row r="1839" spans="1587:1602" ht="21.95" customHeight="1">
      <c r="BIO1839" s="4" t="s">
        <v>1307</v>
      </c>
      <c r="BIP1839" s="4">
        <v>732550</v>
      </c>
    </row>
    <row r="1840" spans="1587:1602" ht="21.95" customHeight="1">
      <c r="BIO1840" s="4" t="s">
        <v>596</v>
      </c>
      <c r="BIP1840" s="4">
        <v>174298.32</v>
      </c>
    </row>
    <row r="1841" spans="1603:1618" ht="21.95" customHeight="1">
      <c r="BIQ1841" s="4" t="s">
        <v>1307</v>
      </c>
      <c r="BIR1841" s="4">
        <v>732550</v>
      </c>
    </row>
    <row r="1842" spans="1603:1618" ht="21.95" customHeight="1">
      <c r="BIQ1842" s="4" t="s">
        <v>596</v>
      </c>
      <c r="BIR1842" s="4">
        <v>174298.32</v>
      </c>
    </row>
    <row r="1843" spans="1603:1618" ht="21.95" customHeight="1">
      <c r="BIS1843" s="4" t="s">
        <v>1307</v>
      </c>
      <c r="BIT1843" s="4">
        <v>732550</v>
      </c>
    </row>
    <row r="1844" spans="1603:1618" ht="21.95" customHeight="1">
      <c r="BIS1844" s="4" t="s">
        <v>596</v>
      </c>
      <c r="BIT1844" s="4">
        <v>174298.32</v>
      </c>
    </row>
    <row r="1845" spans="1603:1618" ht="21.95" customHeight="1">
      <c r="BIU1845" s="4" t="s">
        <v>1307</v>
      </c>
      <c r="BIV1845" s="4">
        <v>732550</v>
      </c>
    </row>
    <row r="1846" spans="1603:1618" ht="21.95" customHeight="1">
      <c r="BIU1846" s="4" t="s">
        <v>596</v>
      </c>
      <c r="BIV1846" s="4">
        <v>174298.32</v>
      </c>
    </row>
    <row r="1847" spans="1603:1618" ht="21.95" customHeight="1">
      <c r="BIW1847" s="4" t="s">
        <v>1307</v>
      </c>
      <c r="BIX1847" s="4">
        <v>732550</v>
      </c>
    </row>
    <row r="1848" spans="1603:1618" ht="21.95" customHeight="1">
      <c r="BIW1848" s="4" t="s">
        <v>596</v>
      </c>
      <c r="BIX1848" s="4">
        <v>174298.32</v>
      </c>
    </row>
    <row r="1849" spans="1603:1618" ht="21.95" customHeight="1">
      <c r="BIY1849" s="4" t="s">
        <v>1307</v>
      </c>
      <c r="BIZ1849" s="4">
        <v>732550</v>
      </c>
    </row>
    <row r="1850" spans="1603:1618" ht="21.95" customHeight="1">
      <c r="BIY1850" s="4" t="s">
        <v>596</v>
      </c>
      <c r="BIZ1850" s="4">
        <v>174298.32</v>
      </c>
    </row>
    <row r="1851" spans="1603:1618" ht="21.95" customHeight="1">
      <c r="BJA1851" s="4" t="s">
        <v>1307</v>
      </c>
      <c r="BJB1851" s="4">
        <v>732550</v>
      </c>
    </row>
    <row r="1852" spans="1603:1618" ht="21.95" customHeight="1">
      <c r="BJA1852" s="4" t="s">
        <v>596</v>
      </c>
      <c r="BJB1852" s="4">
        <v>174298.32</v>
      </c>
    </row>
    <row r="1853" spans="1603:1618" ht="21.95" customHeight="1">
      <c r="BJC1853" s="4" t="s">
        <v>1307</v>
      </c>
      <c r="BJD1853" s="4">
        <v>732550</v>
      </c>
    </row>
    <row r="1854" spans="1603:1618" ht="21.95" customHeight="1">
      <c r="BJC1854" s="4" t="s">
        <v>596</v>
      </c>
      <c r="BJD1854" s="4">
        <v>174298.32</v>
      </c>
    </row>
    <row r="1855" spans="1603:1618" ht="21.95" customHeight="1">
      <c r="BJE1855" s="4" t="s">
        <v>1307</v>
      </c>
      <c r="BJF1855" s="4">
        <v>732550</v>
      </c>
    </row>
    <row r="1856" spans="1603:1618" ht="21.95" customHeight="1">
      <c r="BJE1856" s="4" t="s">
        <v>596</v>
      </c>
      <c r="BJF1856" s="4">
        <v>174298.32</v>
      </c>
    </row>
    <row r="1857" spans="1619:1634" ht="21.95" customHeight="1">
      <c r="BJG1857" s="4" t="s">
        <v>1307</v>
      </c>
      <c r="BJH1857" s="4">
        <v>732550</v>
      </c>
    </row>
    <row r="1858" spans="1619:1634" ht="21.95" customHeight="1">
      <c r="BJG1858" s="4" t="s">
        <v>596</v>
      </c>
      <c r="BJH1858" s="4">
        <v>174298.32</v>
      </c>
    </row>
    <row r="1859" spans="1619:1634" ht="21.95" customHeight="1">
      <c r="BJI1859" s="4" t="s">
        <v>1307</v>
      </c>
      <c r="BJJ1859" s="4">
        <v>732550</v>
      </c>
    </row>
    <row r="1860" spans="1619:1634" ht="21.95" customHeight="1">
      <c r="BJI1860" s="4" t="s">
        <v>596</v>
      </c>
      <c r="BJJ1860" s="4">
        <v>174298.32</v>
      </c>
    </row>
    <row r="1861" spans="1619:1634" ht="21.95" customHeight="1">
      <c r="BJK1861" s="4" t="s">
        <v>1307</v>
      </c>
      <c r="BJL1861" s="4">
        <v>732550</v>
      </c>
    </row>
    <row r="1862" spans="1619:1634" ht="21.95" customHeight="1">
      <c r="BJK1862" s="4" t="s">
        <v>596</v>
      </c>
      <c r="BJL1862" s="4">
        <v>174298.32</v>
      </c>
    </row>
    <row r="1863" spans="1619:1634" ht="21.95" customHeight="1">
      <c r="BJM1863" s="4" t="s">
        <v>1307</v>
      </c>
      <c r="BJN1863" s="4">
        <v>732550</v>
      </c>
    </row>
    <row r="1864" spans="1619:1634" ht="21.95" customHeight="1">
      <c r="BJM1864" s="4" t="s">
        <v>596</v>
      </c>
      <c r="BJN1864" s="4">
        <v>174298.32</v>
      </c>
    </row>
    <row r="1865" spans="1619:1634" ht="21.95" customHeight="1">
      <c r="BJO1865" s="4" t="s">
        <v>1307</v>
      </c>
      <c r="BJP1865" s="4">
        <v>732550</v>
      </c>
    </row>
    <row r="1866" spans="1619:1634" ht="21.95" customHeight="1">
      <c r="BJO1866" s="4" t="s">
        <v>596</v>
      </c>
      <c r="BJP1866" s="4">
        <v>174298.32</v>
      </c>
    </row>
    <row r="1867" spans="1619:1634" ht="21.95" customHeight="1">
      <c r="BJQ1867" s="4" t="s">
        <v>1307</v>
      </c>
      <c r="BJR1867" s="4">
        <v>732550</v>
      </c>
    </row>
    <row r="1868" spans="1619:1634" ht="21.95" customHeight="1">
      <c r="BJQ1868" s="4" t="s">
        <v>596</v>
      </c>
      <c r="BJR1868" s="4">
        <v>174298.32</v>
      </c>
    </row>
    <row r="1869" spans="1619:1634" ht="21.95" customHeight="1">
      <c r="BJS1869" s="4" t="s">
        <v>1307</v>
      </c>
      <c r="BJT1869" s="4">
        <v>732550</v>
      </c>
    </row>
    <row r="1870" spans="1619:1634" ht="21.95" customHeight="1">
      <c r="BJS1870" s="4" t="s">
        <v>596</v>
      </c>
      <c r="BJT1870" s="4">
        <v>174298.32</v>
      </c>
    </row>
    <row r="1871" spans="1619:1634" ht="21.95" customHeight="1">
      <c r="BJU1871" s="4" t="s">
        <v>1307</v>
      </c>
      <c r="BJV1871" s="4">
        <v>732550</v>
      </c>
    </row>
    <row r="1872" spans="1619:1634" ht="21.95" customHeight="1">
      <c r="BJU1872" s="4" t="s">
        <v>596</v>
      </c>
      <c r="BJV1872" s="4">
        <v>174298.32</v>
      </c>
    </row>
    <row r="1873" spans="1635:1650" ht="21.95" customHeight="1">
      <c r="BJW1873" s="4" t="s">
        <v>1307</v>
      </c>
      <c r="BJX1873" s="4">
        <v>732550</v>
      </c>
    </row>
    <row r="1874" spans="1635:1650" ht="21.95" customHeight="1">
      <c r="BJW1874" s="4" t="s">
        <v>596</v>
      </c>
      <c r="BJX1874" s="4">
        <v>174298.32</v>
      </c>
    </row>
    <row r="1875" spans="1635:1650" ht="21.95" customHeight="1">
      <c r="BJY1875" s="4" t="s">
        <v>1307</v>
      </c>
      <c r="BJZ1875" s="4">
        <v>732550</v>
      </c>
    </row>
    <row r="1876" spans="1635:1650" ht="21.95" customHeight="1">
      <c r="BJY1876" s="4" t="s">
        <v>596</v>
      </c>
      <c r="BJZ1876" s="4">
        <v>174298.32</v>
      </c>
    </row>
    <row r="1877" spans="1635:1650" ht="21.95" customHeight="1">
      <c r="BKA1877" s="4" t="s">
        <v>1307</v>
      </c>
      <c r="BKB1877" s="4">
        <v>732550</v>
      </c>
    </row>
    <row r="1878" spans="1635:1650" ht="21.95" customHeight="1">
      <c r="BKA1878" s="4" t="s">
        <v>596</v>
      </c>
      <c r="BKB1878" s="4">
        <v>174298.32</v>
      </c>
    </row>
    <row r="1879" spans="1635:1650" ht="21.95" customHeight="1">
      <c r="BKC1879" s="4" t="s">
        <v>1307</v>
      </c>
      <c r="BKD1879" s="4">
        <v>732550</v>
      </c>
    </row>
    <row r="1880" spans="1635:1650" ht="21.95" customHeight="1">
      <c r="BKC1880" s="4" t="s">
        <v>596</v>
      </c>
      <c r="BKD1880" s="4">
        <v>174298.32</v>
      </c>
    </row>
    <row r="1881" spans="1635:1650" ht="21.95" customHeight="1">
      <c r="BKE1881" s="4" t="s">
        <v>1307</v>
      </c>
      <c r="BKF1881" s="4">
        <v>732550</v>
      </c>
    </row>
    <row r="1882" spans="1635:1650" ht="21.95" customHeight="1">
      <c r="BKE1882" s="4" t="s">
        <v>596</v>
      </c>
      <c r="BKF1882" s="4">
        <v>174298.32</v>
      </c>
    </row>
    <row r="1883" spans="1635:1650" ht="21.95" customHeight="1">
      <c r="BKG1883" s="4" t="s">
        <v>1307</v>
      </c>
      <c r="BKH1883" s="4">
        <v>732550</v>
      </c>
    </row>
    <row r="1884" spans="1635:1650" ht="21.95" customHeight="1">
      <c r="BKG1884" s="4" t="s">
        <v>596</v>
      </c>
      <c r="BKH1884" s="4">
        <v>174298.32</v>
      </c>
    </row>
    <row r="1885" spans="1635:1650" ht="21.95" customHeight="1">
      <c r="BKI1885" s="4" t="s">
        <v>1307</v>
      </c>
      <c r="BKJ1885" s="4">
        <v>732550</v>
      </c>
    </row>
    <row r="1886" spans="1635:1650" ht="21.95" customHeight="1">
      <c r="BKI1886" s="4" t="s">
        <v>596</v>
      </c>
      <c r="BKJ1886" s="4">
        <v>174298.32</v>
      </c>
    </row>
    <row r="1887" spans="1635:1650" ht="21.95" customHeight="1">
      <c r="BKK1887" s="4" t="s">
        <v>1307</v>
      </c>
      <c r="BKL1887" s="4">
        <v>732550</v>
      </c>
    </row>
    <row r="1888" spans="1635:1650" ht="21.95" customHeight="1">
      <c r="BKK1888" s="4" t="s">
        <v>596</v>
      </c>
      <c r="BKL1888" s="4">
        <v>174298.32</v>
      </c>
    </row>
    <row r="1889" spans="1651:1666" ht="21.95" customHeight="1">
      <c r="BKM1889" s="4" t="s">
        <v>1307</v>
      </c>
      <c r="BKN1889" s="4">
        <v>732550</v>
      </c>
    </row>
    <row r="1890" spans="1651:1666" ht="21.95" customHeight="1">
      <c r="BKM1890" s="4" t="s">
        <v>596</v>
      </c>
      <c r="BKN1890" s="4">
        <v>174298.32</v>
      </c>
    </row>
    <row r="1891" spans="1651:1666" ht="21.95" customHeight="1">
      <c r="BKO1891" s="4" t="s">
        <v>1307</v>
      </c>
      <c r="BKP1891" s="4">
        <v>732550</v>
      </c>
    </row>
    <row r="1892" spans="1651:1666" ht="21.95" customHeight="1">
      <c r="BKO1892" s="4" t="s">
        <v>596</v>
      </c>
      <c r="BKP1892" s="4">
        <v>174298.32</v>
      </c>
    </row>
    <row r="1893" spans="1651:1666" ht="21.95" customHeight="1">
      <c r="BKQ1893" s="4" t="s">
        <v>1307</v>
      </c>
      <c r="BKR1893" s="4">
        <v>732550</v>
      </c>
    </row>
    <row r="1894" spans="1651:1666" ht="21.95" customHeight="1">
      <c r="BKQ1894" s="4" t="s">
        <v>596</v>
      </c>
      <c r="BKR1894" s="4">
        <v>174298.32</v>
      </c>
    </row>
    <row r="1895" spans="1651:1666" ht="21.95" customHeight="1">
      <c r="BKS1895" s="4" t="s">
        <v>1307</v>
      </c>
      <c r="BKT1895" s="4">
        <v>732550</v>
      </c>
    </row>
    <row r="1896" spans="1651:1666" ht="21.95" customHeight="1">
      <c r="BKS1896" s="4" t="s">
        <v>596</v>
      </c>
      <c r="BKT1896" s="4">
        <v>174298.32</v>
      </c>
    </row>
    <row r="1897" spans="1651:1666" ht="21.95" customHeight="1">
      <c r="BKU1897" s="4" t="s">
        <v>1307</v>
      </c>
      <c r="BKV1897" s="4">
        <v>732550</v>
      </c>
    </row>
    <row r="1898" spans="1651:1666" ht="21.95" customHeight="1">
      <c r="BKU1898" s="4" t="s">
        <v>596</v>
      </c>
      <c r="BKV1898" s="4">
        <v>174298.32</v>
      </c>
    </row>
    <row r="1899" spans="1651:1666" ht="21.95" customHeight="1">
      <c r="BKW1899" s="4" t="s">
        <v>1307</v>
      </c>
      <c r="BKX1899" s="4">
        <v>732550</v>
      </c>
    </row>
    <row r="1900" spans="1651:1666" ht="21.95" customHeight="1">
      <c r="BKW1900" s="4" t="s">
        <v>596</v>
      </c>
      <c r="BKX1900" s="4">
        <v>174298.32</v>
      </c>
    </row>
    <row r="1901" spans="1651:1666" ht="21.95" customHeight="1">
      <c r="BKY1901" s="4" t="s">
        <v>1307</v>
      </c>
      <c r="BKZ1901" s="4">
        <v>732550</v>
      </c>
    </row>
    <row r="1902" spans="1651:1666" ht="21.95" customHeight="1">
      <c r="BKY1902" s="4" t="s">
        <v>596</v>
      </c>
      <c r="BKZ1902" s="4">
        <v>174298.32</v>
      </c>
    </row>
    <row r="1903" spans="1651:1666" ht="21.95" customHeight="1">
      <c r="BLA1903" s="4" t="s">
        <v>1307</v>
      </c>
      <c r="BLB1903" s="4">
        <v>732550</v>
      </c>
    </row>
    <row r="1904" spans="1651:1666" ht="21.95" customHeight="1">
      <c r="BLA1904" s="4" t="s">
        <v>596</v>
      </c>
      <c r="BLB1904" s="4">
        <v>174298.32</v>
      </c>
    </row>
    <row r="1905" spans="1667:1682" ht="21.95" customHeight="1">
      <c r="BLC1905" s="4" t="s">
        <v>1307</v>
      </c>
      <c r="BLD1905" s="4">
        <v>732550</v>
      </c>
    </row>
    <row r="1906" spans="1667:1682" ht="21.95" customHeight="1">
      <c r="BLC1906" s="4" t="s">
        <v>596</v>
      </c>
      <c r="BLD1906" s="4">
        <v>174298.32</v>
      </c>
    </row>
    <row r="1907" spans="1667:1682" ht="21.95" customHeight="1">
      <c r="BLE1907" s="4" t="s">
        <v>1307</v>
      </c>
      <c r="BLF1907" s="4">
        <v>732550</v>
      </c>
    </row>
    <row r="1908" spans="1667:1682" ht="21.95" customHeight="1">
      <c r="BLE1908" s="4" t="s">
        <v>596</v>
      </c>
      <c r="BLF1908" s="4">
        <v>174298.32</v>
      </c>
    </row>
    <row r="1909" spans="1667:1682" ht="21.95" customHeight="1">
      <c r="BLG1909" s="4" t="s">
        <v>1307</v>
      </c>
      <c r="BLH1909" s="4">
        <v>732550</v>
      </c>
    </row>
    <row r="1910" spans="1667:1682" ht="21.95" customHeight="1">
      <c r="BLG1910" s="4" t="s">
        <v>596</v>
      </c>
      <c r="BLH1910" s="4">
        <v>174298.32</v>
      </c>
    </row>
    <row r="1911" spans="1667:1682" ht="21.95" customHeight="1">
      <c r="BLI1911" s="4" t="s">
        <v>1307</v>
      </c>
      <c r="BLJ1911" s="4">
        <v>732550</v>
      </c>
    </row>
    <row r="1912" spans="1667:1682" ht="21.95" customHeight="1">
      <c r="BLI1912" s="4" t="s">
        <v>596</v>
      </c>
      <c r="BLJ1912" s="4">
        <v>174298.32</v>
      </c>
    </row>
    <row r="1913" spans="1667:1682" ht="21.95" customHeight="1">
      <c r="BLK1913" s="4" t="s">
        <v>1307</v>
      </c>
      <c r="BLL1913" s="4">
        <v>732550</v>
      </c>
    </row>
    <row r="1914" spans="1667:1682" ht="21.95" customHeight="1">
      <c r="BLK1914" s="4" t="s">
        <v>596</v>
      </c>
      <c r="BLL1914" s="4">
        <v>174298.32</v>
      </c>
    </row>
    <row r="1915" spans="1667:1682" ht="21.95" customHeight="1">
      <c r="BLM1915" s="4" t="s">
        <v>1307</v>
      </c>
      <c r="BLN1915" s="4">
        <v>732550</v>
      </c>
    </row>
    <row r="1916" spans="1667:1682" ht="21.95" customHeight="1">
      <c r="BLM1916" s="4" t="s">
        <v>596</v>
      </c>
      <c r="BLN1916" s="4">
        <v>174298.32</v>
      </c>
    </row>
    <row r="1917" spans="1667:1682" ht="21.95" customHeight="1">
      <c r="BLO1917" s="4" t="s">
        <v>1307</v>
      </c>
      <c r="BLP1917" s="4">
        <v>732550</v>
      </c>
    </row>
    <row r="1918" spans="1667:1682" ht="21.95" customHeight="1">
      <c r="BLO1918" s="4" t="s">
        <v>596</v>
      </c>
      <c r="BLP1918" s="4">
        <v>174298.32</v>
      </c>
    </row>
    <row r="1919" spans="1667:1682" ht="21.95" customHeight="1">
      <c r="BLQ1919" s="4" t="s">
        <v>1307</v>
      </c>
      <c r="BLR1919" s="4">
        <v>732550</v>
      </c>
    </row>
    <row r="1920" spans="1667:1682" ht="21.95" customHeight="1">
      <c r="BLQ1920" s="4" t="s">
        <v>596</v>
      </c>
      <c r="BLR1920" s="4">
        <v>174298.32</v>
      </c>
    </row>
    <row r="1921" spans="1683:1698" ht="21.95" customHeight="1">
      <c r="BLS1921" s="4" t="s">
        <v>1307</v>
      </c>
      <c r="BLT1921" s="4">
        <v>732550</v>
      </c>
    </row>
    <row r="1922" spans="1683:1698" ht="21.95" customHeight="1">
      <c r="BLS1922" s="4" t="s">
        <v>596</v>
      </c>
      <c r="BLT1922" s="4">
        <v>174298.32</v>
      </c>
    </row>
    <row r="1923" spans="1683:1698" ht="21.95" customHeight="1">
      <c r="BLU1923" s="4" t="s">
        <v>1307</v>
      </c>
      <c r="BLV1923" s="4">
        <v>732550</v>
      </c>
    </row>
    <row r="1924" spans="1683:1698" ht="21.95" customHeight="1">
      <c r="BLU1924" s="4" t="s">
        <v>596</v>
      </c>
      <c r="BLV1924" s="4">
        <v>174298.32</v>
      </c>
    </row>
    <row r="1925" spans="1683:1698" ht="21.95" customHeight="1">
      <c r="BLW1925" s="4" t="s">
        <v>1307</v>
      </c>
      <c r="BLX1925" s="4">
        <v>732550</v>
      </c>
    </row>
    <row r="1926" spans="1683:1698" ht="21.95" customHeight="1">
      <c r="BLW1926" s="4" t="s">
        <v>596</v>
      </c>
      <c r="BLX1926" s="4">
        <v>174298.32</v>
      </c>
    </row>
    <row r="1927" spans="1683:1698" ht="21.95" customHeight="1">
      <c r="BLY1927" s="4" t="s">
        <v>1307</v>
      </c>
      <c r="BLZ1927" s="4">
        <v>732550</v>
      </c>
    </row>
    <row r="1928" spans="1683:1698" ht="21.95" customHeight="1">
      <c r="BLY1928" s="4" t="s">
        <v>596</v>
      </c>
      <c r="BLZ1928" s="4">
        <v>174298.32</v>
      </c>
    </row>
    <row r="1929" spans="1683:1698" ht="21.95" customHeight="1">
      <c r="BMA1929" s="4" t="s">
        <v>1307</v>
      </c>
      <c r="BMB1929" s="4">
        <v>732550</v>
      </c>
    </row>
    <row r="1930" spans="1683:1698" ht="21.95" customHeight="1">
      <c r="BMA1930" s="4" t="s">
        <v>596</v>
      </c>
      <c r="BMB1930" s="4">
        <v>174298.32</v>
      </c>
    </row>
    <row r="1931" spans="1683:1698" ht="21.95" customHeight="1">
      <c r="BMC1931" s="4" t="s">
        <v>1307</v>
      </c>
      <c r="BMD1931" s="4">
        <v>732550</v>
      </c>
    </row>
    <row r="1932" spans="1683:1698" ht="21.95" customHeight="1">
      <c r="BMC1932" s="4" t="s">
        <v>596</v>
      </c>
      <c r="BMD1932" s="4">
        <v>174298.32</v>
      </c>
    </row>
    <row r="1933" spans="1683:1698" ht="21.95" customHeight="1">
      <c r="BME1933" s="4" t="s">
        <v>1307</v>
      </c>
      <c r="BMF1933" s="4">
        <v>732550</v>
      </c>
    </row>
    <row r="1934" spans="1683:1698" ht="21.95" customHeight="1">
      <c r="BME1934" s="4" t="s">
        <v>596</v>
      </c>
      <c r="BMF1934" s="4">
        <v>174298.32</v>
      </c>
    </row>
    <row r="1935" spans="1683:1698" ht="21.95" customHeight="1">
      <c r="BMG1935" s="4" t="s">
        <v>1307</v>
      </c>
      <c r="BMH1935" s="4">
        <v>732550</v>
      </c>
    </row>
    <row r="1936" spans="1683:1698" ht="21.95" customHeight="1">
      <c r="BMG1936" s="4" t="s">
        <v>596</v>
      </c>
      <c r="BMH1936" s="4">
        <v>174298.32</v>
      </c>
    </row>
    <row r="1937" spans="1699:1714" ht="21.95" customHeight="1">
      <c r="BMI1937" s="4" t="s">
        <v>1307</v>
      </c>
      <c r="BMJ1937" s="4">
        <v>732550</v>
      </c>
    </row>
    <row r="1938" spans="1699:1714" ht="21.95" customHeight="1">
      <c r="BMI1938" s="4" t="s">
        <v>596</v>
      </c>
      <c r="BMJ1938" s="4">
        <v>174298.32</v>
      </c>
    </row>
    <row r="1939" spans="1699:1714" ht="21.95" customHeight="1">
      <c r="BMK1939" s="4" t="s">
        <v>1307</v>
      </c>
      <c r="BML1939" s="4">
        <v>732550</v>
      </c>
    </row>
    <row r="1940" spans="1699:1714" ht="21.95" customHeight="1">
      <c r="BMK1940" s="4" t="s">
        <v>596</v>
      </c>
      <c r="BML1940" s="4">
        <v>174298.32</v>
      </c>
    </row>
    <row r="1941" spans="1699:1714" ht="21.95" customHeight="1">
      <c r="BMM1941" s="4" t="s">
        <v>1307</v>
      </c>
      <c r="BMN1941" s="4">
        <v>732550</v>
      </c>
    </row>
    <row r="1942" spans="1699:1714" ht="21.95" customHeight="1">
      <c r="BMM1942" s="4" t="s">
        <v>596</v>
      </c>
      <c r="BMN1942" s="4">
        <v>174298.32</v>
      </c>
    </row>
    <row r="1943" spans="1699:1714" ht="21.95" customHeight="1">
      <c r="BMO1943" s="4" t="s">
        <v>1307</v>
      </c>
      <c r="BMP1943" s="4">
        <v>732550</v>
      </c>
    </row>
    <row r="1944" spans="1699:1714" ht="21.95" customHeight="1">
      <c r="BMO1944" s="4" t="s">
        <v>596</v>
      </c>
      <c r="BMP1944" s="4">
        <v>174298.32</v>
      </c>
    </row>
    <row r="1945" spans="1699:1714" ht="21.95" customHeight="1">
      <c r="BMQ1945" s="4" t="s">
        <v>1307</v>
      </c>
      <c r="BMR1945" s="4">
        <v>732550</v>
      </c>
    </row>
    <row r="1946" spans="1699:1714" ht="21.95" customHeight="1">
      <c r="BMQ1946" s="4" t="s">
        <v>596</v>
      </c>
      <c r="BMR1946" s="4">
        <v>174298.32</v>
      </c>
    </row>
    <row r="1947" spans="1699:1714" ht="21.95" customHeight="1">
      <c r="BMS1947" s="4" t="s">
        <v>1307</v>
      </c>
      <c r="BMT1947" s="4">
        <v>732550</v>
      </c>
    </row>
    <row r="1948" spans="1699:1714" ht="21.95" customHeight="1">
      <c r="BMS1948" s="4" t="s">
        <v>596</v>
      </c>
      <c r="BMT1948" s="4">
        <v>174298.32</v>
      </c>
    </row>
    <row r="1949" spans="1699:1714" ht="21.95" customHeight="1">
      <c r="BMU1949" s="4" t="s">
        <v>1307</v>
      </c>
      <c r="BMV1949" s="4">
        <v>732550</v>
      </c>
    </row>
    <row r="1950" spans="1699:1714" ht="21.95" customHeight="1">
      <c r="BMU1950" s="4" t="s">
        <v>596</v>
      </c>
      <c r="BMV1950" s="4">
        <v>174298.32</v>
      </c>
    </row>
    <row r="1951" spans="1699:1714" ht="21.95" customHeight="1">
      <c r="BMW1951" s="4" t="s">
        <v>1307</v>
      </c>
      <c r="BMX1951" s="4">
        <v>732550</v>
      </c>
    </row>
    <row r="1952" spans="1699:1714" ht="21.95" customHeight="1">
      <c r="BMW1952" s="4" t="s">
        <v>596</v>
      </c>
      <c r="BMX1952" s="4">
        <v>174298.32</v>
      </c>
    </row>
    <row r="1953" spans="1715:1730" ht="21.95" customHeight="1">
      <c r="BMY1953" s="4" t="s">
        <v>1307</v>
      </c>
      <c r="BMZ1953" s="4">
        <v>732550</v>
      </c>
    </row>
    <row r="1954" spans="1715:1730" ht="21.95" customHeight="1">
      <c r="BMY1954" s="4" t="s">
        <v>596</v>
      </c>
      <c r="BMZ1954" s="4">
        <v>174298.32</v>
      </c>
    </row>
    <row r="1955" spans="1715:1730" ht="21.95" customHeight="1">
      <c r="BNA1955" s="4" t="s">
        <v>1307</v>
      </c>
      <c r="BNB1955" s="4">
        <v>732550</v>
      </c>
    </row>
    <row r="1956" spans="1715:1730" ht="21.95" customHeight="1">
      <c r="BNA1956" s="4" t="s">
        <v>596</v>
      </c>
      <c r="BNB1956" s="4">
        <v>174298.32</v>
      </c>
    </row>
    <row r="1957" spans="1715:1730" ht="21.95" customHeight="1">
      <c r="BNC1957" s="4" t="s">
        <v>1307</v>
      </c>
      <c r="BND1957" s="4">
        <v>732550</v>
      </c>
    </row>
    <row r="1958" spans="1715:1730" ht="21.95" customHeight="1">
      <c r="BNC1958" s="4" t="s">
        <v>596</v>
      </c>
      <c r="BND1958" s="4">
        <v>174298.32</v>
      </c>
    </row>
    <row r="1959" spans="1715:1730" ht="21.95" customHeight="1">
      <c r="BNE1959" s="4" t="s">
        <v>1307</v>
      </c>
      <c r="BNF1959" s="4">
        <v>732550</v>
      </c>
    </row>
    <row r="1960" spans="1715:1730" ht="21.95" customHeight="1">
      <c r="BNE1960" s="4" t="s">
        <v>596</v>
      </c>
      <c r="BNF1960" s="4">
        <v>174298.32</v>
      </c>
    </row>
    <row r="1961" spans="1715:1730" ht="21.95" customHeight="1">
      <c r="BNG1961" s="4" t="s">
        <v>1307</v>
      </c>
      <c r="BNH1961" s="4">
        <v>732550</v>
      </c>
    </row>
    <row r="1962" spans="1715:1730" ht="21.95" customHeight="1">
      <c r="BNG1962" s="4" t="s">
        <v>596</v>
      </c>
      <c r="BNH1962" s="4">
        <v>174298.32</v>
      </c>
    </row>
    <row r="1963" spans="1715:1730" ht="21.95" customHeight="1">
      <c r="BNI1963" s="4" t="s">
        <v>1307</v>
      </c>
      <c r="BNJ1963" s="4">
        <v>732550</v>
      </c>
    </row>
    <row r="1964" spans="1715:1730" ht="21.95" customHeight="1">
      <c r="BNI1964" s="4" t="s">
        <v>596</v>
      </c>
      <c r="BNJ1964" s="4">
        <v>174298.32</v>
      </c>
    </row>
    <row r="1965" spans="1715:1730" ht="21.95" customHeight="1">
      <c r="BNK1965" s="4" t="s">
        <v>1307</v>
      </c>
      <c r="BNL1965" s="4">
        <v>732550</v>
      </c>
    </row>
    <row r="1966" spans="1715:1730" ht="21.95" customHeight="1">
      <c r="BNK1966" s="4" t="s">
        <v>596</v>
      </c>
      <c r="BNL1966" s="4">
        <v>174298.32</v>
      </c>
    </row>
    <row r="1967" spans="1715:1730" ht="21.95" customHeight="1">
      <c r="BNM1967" s="4" t="s">
        <v>1307</v>
      </c>
      <c r="BNN1967" s="4">
        <v>732550</v>
      </c>
    </row>
    <row r="1968" spans="1715:1730" ht="21.95" customHeight="1">
      <c r="BNM1968" s="4" t="s">
        <v>596</v>
      </c>
      <c r="BNN1968" s="4">
        <v>174298.32</v>
      </c>
    </row>
    <row r="1969" spans="1731:1746" ht="21.95" customHeight="1">
      <c r="BNO1969" s="4" t="s">
        <v>1307</v>
      </c>
      <c r="BNP1969" s="4">
        <v>732550</v>
      </c>
    </row>
    <row r="1970" spans="1731:1746" ht="21.95" customHeight="1">
      <c r="BNO1970" s="4" t="s">
        <v>596</v>
      </c>
      <c r="BNP1970" s="4">
        <v>174298.32</v>
      </c>
    </row>
    <row r="1971" spans="1731:1746" ht="21.95" customHeight="1">
      <c r="BNQ1971" s="4" t="s">
        <v>1307</v>
      </c>
      <c r="BNR1971" s="4">
        <v>732550</v>
      </c>
    </row>
    <row r="1972" spans="1731:1746" ht="21.95" customHeight="1">
      <c r="BNQ1972" s="4" t="s">
        <v>596</v>
      </c>
      <c r="BNR1972" s="4">
        <v>174298.32</v>
      </c>
    </row>
    <row r="1973" spans="1731:1746" ht="21.95" customHeight="1">
      <c r="BNS1973" s="4" t="s">
        <v>1307</v>
      </c>
      <c r="BNT1973" s="4">
        <v>732550</v>
      </c>
    </row>
    <row r="1974" spans="1731:1746" ht="21.95" customHeight="1">
      <c r="BNS1974" s="4" t="s">
        <v>596</v>
      </c>
      <c r="BNT1974" s="4">
        <v>174298.32</v>
      </c>
    </row>
    <row r="1975" spans="1731:1746" ht="21.95" customHeight="1">
      <c r="BNU1975" s="4" t="s">
        <v>1307</v>
      </c>
      <c r="BNV1975" s="4">
        <v>732550</v>
      </c>
    </row>
    <row r="1976" spans="1731:1746" ht="21.95" customHeight="1">
      <c r="BNU1976" s="4" t="s">
        <v>596</v>
      </c>
      <c r="BNV1976" s="4">
        <v>174298.32</v>
      </c>
    </row>
    <row r="1977" spans="1731:1746" ht="21.95" customHeight="1">
      <c r="BNW1977" s="4" t="s">
        <v>1307</v>
      </c>
      <c r="BNX1977" s="4">
        <v>732550</v>
      </c>
    </row>
    <row r="1978" spans="1731:1746" ht="21.95" customHeight="1">
      <c r="BNW1978" s="4" t="s">
        <v>596</v>
      </c>
      <c r="BNX1978" s="4">
        <v>174298.32</v>
      </c>
    </row>
    <row r="1979" spans="1731:1746" ht="21.95" customHeight="1">
      <c r="BNY1979" s="4" t="s">
        <v>1307</v>
      </c>
      <c r="BNZ1979" s="4">
        <v>732550</v>
      </c>
    </row>
    <row r="1980" spans="1731:1746" ht="21.95" customHeight="1">
      <c r="BNY1980" s="4" t="s">
        <v>596</v>
      </c>
      <c r="BNZ1980" s="4">
        <v>174298.32</v>
      </c>
    </row>
    <row r="1981" spans="1731:1746" ht="21.95" customHeight="1">
      <c r="BOA1981" s="4" t="s">
        <v>1307</v>
      </c>
      <c r="BOB1981" s="4">
        <v>732550</v>
      </c>
    </row>
    <row r="1982" spans="1731:1746" ht="21.95" customHeight="1">
      <c r="BOA1982" s="4" t="s">
        <v>596</v>
      </c>
      <c r="BOB1982" s="4">
        <v>174298.32</v>
      </c>
    </row>
    <row r="1983" spans="1731:1746" ht="21.95" customHeight="1">
      <c r="BOC1983" s="4" t="s">
        <v>1307</v>
      </c>
      <c r="BOD1983" s="4">
        <v>732550</v>
      </c>
    </row>
    <row r="1984" spans="1731:1746" ht="21.95" customHeight="1">
      <c r="BOC1984" s="4" t="s">
        <v>596</v>
      </c>
      <c r="BOD1984" s="4">
        <v>174298.32</v>
      </c>
    </row>
    <row r="1985" spans="1747:1762" ht="21.95" customHeight="1">
      <c r="BOE1985" s="4" t="s">
        <v>1307</v>
      </c>
      <c r="BOF1985" s="4">
        <v>732550</v>
      </c>
    </row>
    <row r="1986" spans="1747:1762" ht="21.95" customHeight="1">
      <c r="BOE1986" s="4" t="s">
        <v>596</v>
      </c>
      <c r="BOF1986" s="4">
        <v>174298.32</v>
      </c>
    </row>
    <row r="1987" spans="1747:1762" ht="21.95" customHeight="1">
      <c r="BOG1987" s="4" t="s">
        <v>1307</v>
      </c>
      <c r="BOH1987" s="4">
        <v>732550</v>
      </c>
    </row>
    <row r="1988" spans="1747:1762" ht="21.95" customHeight="1">
      <c r="BOG1988" s="4" t="s">
        <v>596</v>
      </c>
      <c r="BOH1988" s="4">
        <v>174298.32</v>
      </c>
    </row>
    <row r="1989" spans="1747:1762" ht="21.95" customHeight="1">
      <c r="BOI1989" s="4" t="s">
        <v>1307</v>
      </c>
      <c r="BOJ1989" s="4">
        <v>732550</v>
      </c>
    </row>
    <row r="1990" spans="1747:1762" ht="21.95" customHeight="1">
      <c r="BOI1990" s="4" t="s">
        <v>596</v>
      </c>
      <c r="BOJ1990" s="4">
        <v>174298.32</v>
      </c>
    </row>
    <row r="1991" spans="1747:1762" ht="21.95" customHeight="1">
      <c r="BOK1991" s="4" t="s">
        <v>1307</v>
      </c>
      <c r="BOL1991" s="4">
        <v>732550</v>
      </c>
    </row>
    <row r="1992" spans="1747:1762" ht="21.95" customHeight="1">
      <c r="BOK1992" s="4" t="s">
        <v>596</v>
      </c>
      <c r="BOL1992" s="4">
        <v>174298.32</v>
      </c>
    </row>
    <row r="1993" spans="1747:1762" ht="21.95" customHeight="1">
      <c r="BOM1993" s="4" t="s">
        <v>1307</v>
      </c>
      <c r="BON1993" s="4">
        <v>732550</v>
      </c>
    </row>
    <row r="1994" spans="1747:1762" ht="21.95" customHeight="1">
      <c r="BOM1994" s="4" t="s">
        <v>596</v>
      </c>
      <c r="BON1994" s="4">
        <v>174298.32</v>
      </c>
    </row>
    <row r="1995" spans="1747:1762" ht="21.95" customHeight="1">
      <c r="BOO1995" s="4" t="s">
        <v>1307</v>
      </c>
      <c r="BOP1995" s="4">
        <v>732550</v>
      </c>
    </row>
    <row r="1996" spans="1747:1762" ht="21.95" customHeight="1">
      <c r="BOO1996" s="4" t="s">
        <v>596</v>
      </c>
      <c r="BOP1996" s="4">
        <v>174298.32</v>
      </c>
    </row>
    <row r="1997" spans="1747:1762" ht="21.95" customHeight="1">
      <c r="BOQ1997" s="4" t="s">
        <v>1307</v>
      </c>
      <c r="BOR1997" s="4">
        <v>732550</v>
      </c>
    </row>
    <row r="1998" spans="1747:1762" ht="21.95" customHeight="1">
      <c r="BOQ1998" s="4" t="s">
        <v>596</v>
      </c>
      <c r="BOR1998" s="4">
        <v>174298.32</v>
      </c>
    </row>
    <row r="1999" spans="1747:1762" ht="21.95" customHeight="1">
      <c r="BOS1999" s="4" t="s">
        <v>1307</v>
      </c>
      <c r="BOT1999" s="4">
        <v>732550</v>
      </c>
    </row>
    <row r="2000" spans="1747:1762" ht="21.95" customHeight="1">
      <c r="BOS2000" s="4" t="s">
        <v>596</v>
      </c>
      <c r="BOT2000" s="4">
        <v>174298.32</v>
      </c>
    </row>
    <row r="2001" spans="1763:1778" ht="21.95" customHeight="1">
      <c r="BOU2001" s="4" t="s">
        <v>1307</v>
      </c>
      <c r="BOV2001" s="4">
        <v>732550</v>
      </c>
    </row>
    <row r="2002" spans="1763:1778" ht="21.95" customHeight="1">
      <c r="BOU2002" s="4" t="s">
        <v>596</v>
      </c>
      <c r="BOV2002" s="4">
        <v>174298.32</v>
      </c>
    </row>
    <row r="2003" spans="1763:1778" ht="21.95" customHeight="1">
      <c r="BOW2003" s="4" t="s">
        <v>1307</v>
      </c>
      <c r="BOX2003" s="4">
        <v>732550</v>
      </c>
    </row>
    <row r="2004" spans="1763:1778" ht="21.95" customHeight="1">
      <c r="BOW2004" s="4" t="s">
        <v>596</v>
      </c>
      <c r="BOX2004" s="4">
        <v>174298.32</v>
      </c>
    </row>
    <row r="2005" spans="1763:1778" ht="21.95" customHeight="1">
      <c r="BOY2005" s="4" t="s">
        <v>1307</v>
      </c>
      <c r="BOZ2005" s="4">
        <v>732550</v>
      </c>
    </row>
    <row r="2006" spans="1763:1778" ht="21.95" customHeight="1">
      <c r="BOY2006" s="4" t="s">
        <v>596</v>
      </c>
      <c r="BOZ2006" s="4">
        <v>174298.32</v>
      </c>
    </row>
    <row r="2007" spans="1763:1778" ht="21.95" customHeight="1">
      <c r="BPA2007" s="4" t="s">
        <v>1307</v>
      </c>
      <c r="BPB2007" s="4">
        <v>732550</v>
      </c>
    </row>
    <row r="2008" spans="1763:1778" ht="21.95" customHeight="1">
      <c r="BPA2008" s="4" t="s">
        <v>596</v>
      </c>
      <c r="BPB2008" s="4">
        <v>174298.32</v>
      </c>
    </row>
    <row r="2009" spans="1763:1778" ht="21.95" customHeight="1">
      <c r="BPC2009" s="4" t="s">
        <v>1307</v>
      </c>
      <c r="BPD2009" s="4">
        <v>732550</v>
      </c>
    </row>
    <row r="2010" spans="1763:1778" ht="21.95" customHeight="1">
      <c r="BPC2010" s="4" t="s">
        <v>596</v>
      </c>
      <c r="BPD2010" s="4">
        <v>174298.32</v>
      </c>
    </row>
    <row r="2011" spans="1763:1778" ht="21.95" customHeight="1">
      <c r="BPE2011" s="4" t="s">
        <v>1307</v>
      </c>
      <c r="BPF2011" s="4">
        <v>732550</v>
      </c>
    </row>
    <row r="2012" spans="1763:1778" ht="21.95" customHeight="1">
      <c r="BPE2012" s="4" t="s">
        <v>596</v>
      </c>
      <c r="BPF2012" s="4">
        <v>174298.32</v>
      </c>
    </row>
    <row r="2013" spans="1763:1778" ht="21.95" customHeight="1">
      <c r="BPG2013" s="4" t="s">
        <v>1307</v>
      </c>
      <c r="BPH2013" s="4">
        <v>732550</v>
      </c>
    </row>
    <row r="2014" spans="1763:1778" ht="21.95" customHeight="1">
      <c r="BPG2014" s="4" t="s">
        <v>596</v>
      </c>
      <c r="BPH2014" s="4">
        <v>174298.32</v>
      </c>
    </row>
    <row r="2015" spans="1763:1778" ht="21.95" customHeight="1">
      <c r="BPI2015" s="4" t="s">
        <v>1307</v>
      </c>
      <c r="BPJ2015" s="4">
        <v>732550</v>
      </c>
    </row>
    <row r="2016" spans="1763:1778" ht="21.95" customHeight="1">
      <c r="BPI2016" s="4" t="s">
        <v>596</v>
      </c>
      <c r="BPJ2016" s="4">
        <v>174298.32</v>
      </c>
    </row>
    <row r="2017" spans="1779:1794" ht="21.95" customHeight="1">
      <c r="BPK2017" s="4" t="s">
        <v>1307</v>
      </c>
      <c r="BPL2017" s="4">
        <v>732550</v>
      </c>
    </row>
    <row r="2018" spans="1779:1794" ht="21.95" customHeight="1">
      <c r="BPK2018" s="4" t="s">
        <v>596</v>
      </c>
      <c r="BPL2018" s="4">
        <v>174298.32</v>
      </c>
    </row>
    <row r="2019" spans="1779:1794" ht="21.95" customHeight="1">
      <c r="BPM2019" s="4" t="s">
        <v>1307</v>
      </c>
      <c r="BPN2019" s="4">
        <v>732550</v>
      </c>
    </row>
    <row r="2020" spans="1779:1794" ht="21.95" customHeight="1">
      <c r="BPM2020" s="4" t="s">
        <v>596</v>
      </c>
      <c r="BPN2020" s="4">
        <v>174298.32</v>
      </c>
    </row>
    <row r="2021" spans="1779:1794" ht="21.95" customHeight="1">
      <c r="BPO2021" s="4" t="s">
        <v>1307</v>
      </c>
      <c r="BPP2021" s="4">
        <v>732550</v>
      </c>
    </row>
    <row r="2022" spans="1779:1794" ht="21.95" customHeight="1">
      <c r="BPO2022" s="4" t="s">
        <v>596</v>
      </c>
      <c r="BPP2022" s="4">
        <v>174298.32</v>
      </c>
    </row>
    <row r="2023" spans="1779:1794" ht="21.95" customHeight="1">
      <c r="BPQ2023" s="4" t="s">
        <v>1307</v>
      </c>
      <c r="BPR2023" s="4">
        <v>732550</v>
      </c>
    </row>
    <row r="2024" spans="1779:1794" ht="21.95" customHeight="1">
      <c r="BPQ2024" s="4" t="s">
        <v>596</v>
      </c>
      <c r="BPR2024" s="4">
        <v>174298.32</v>
      </c>
    </row>
    <row r="2025" spans="1779:1794" ht="21.95" customHeight="1">
      <c r="BPS2025" s="4" t="s">
        <v>1307</v>
      </c>
      <c r="BPT2025" s="4">
        <v>732550</v>
      </c>
    </row>
    <row r="2026" spans="1779:1794" ht="21.95" customHeight="1">
      <c r="BPS2026" s="4" t="s">
        <v>596</v>
      </c>
      <c r="BPT2026" s="4">
        <v>174298.32</v>
      </c>
    </row>
    <row r="2027" spans="1779:1794" ht="21.95" customHeight="1">
      <c r="BPU2027" s="4" t="s">
        <v>1307</v>
      </c>
      <c r="BPV2027" s="4">
        <v>732550</v>
      </c>
    </row>
    <row r="2028" spans="1779:1794" ht="21.95" customHeight="1">
      <c r="BPU2028" s="4" t="s">
        <v>596</v>
      </c>
      <c r="BPV2028" s="4">
        <v>174298.32</v>
      </c>
    </row>
    <row r="2029" spans="1779:1794" ht="21.95" customHeight="1">
      <c r="BPW2029" s="4" t="s">
        <v>1307</v>
      </c>
      <c r="BPX2029" s="4">
        <v>732550</v>
      </c>
    </row>
    <row r="2030" spans="1779:1794" ht="21.95" customHeight="1">
      <c r="BPW2030" s="4" t="s">
        <v>596</v>
      </c>
      <c r="BPX2030" s="4">
        <v>174298.32</v>
      </c>
    </row>
    <row r="2031" spans="1779:1794" ht="21.95" customHeight="1">
      <c r="BPY2031" s="4" t="s">
        <v>1307</v>
      </c>
      <c r="BPZ2031" s="4">
        <v>732550</v>
      </c>
    </row>
    <row r="2032" spans="1779:1794" ht="21.95" customHeight="1">
      <c r="BPY2032" s="4" t="s">
        <v>596</v>
      </c>
      <c r="BPZ2032" s="4">
        <v>174298.32</v>
      </c>
    </row>
    <row r="2033" spans="1795:1810" ht="21.95" customHeight="1">
      <c r="BQA2033" s="4" t="s">
        <v>1307</v>
      </c>
      <c r="BQB2033" s="4">
        <v>732550</v>
      </c>
    </row>
    <row r="2034" spans="1795:1810" ht="21.95" customHeight="1">
      <c r="BQA2034" s="4" t="s">
        <v>596</v>
      </c>
      <c r="BQB2034" s="4">
        <v>174298.32</v>
      </c>
    </row>
    <row r="2035" spans="1795:1810" ht="21.95" customHeight="1">
      <c r="BQC2035" s="4" t="s">
        <v>1307</v>
      </c>
      <c r="BQD2035" s="4">
        <v>732550</v>
      </c>
    </row>
    <row r="2036" spans="1795:1810" ht="21.95" customHeight="1">
      <c r="BQC2036" s="4" t="s">
        <v>596</v>
      </c>
      <c r="BQD2036" s="4">
        <v>174298.32</v>
      </c>
    </row>
    <row r="2037" spans="1795:1810" ht="21.95" customHeight="1">
      <c r="BQE2037" s="4" t="s">
        <v>1307</v>
      </c>
      <c r="BQF2037" s="4">
        <v>732550</v>
      </c>
    </row>
    <row r="2038" spans="1795:1810" ht="21.95" customHeight="1">
      <c r="BQE2038" s="4" t="s">
        <v>596</v>
      </c>
      <c r="BQF2038" s="4">
        <v>174298.32</v>
      </c>
    </row>
    <row r="2039" spans="1795:1810" ht="21.95" customHeight="1">
      <c r="BQG2039" s="4" t="s">
        <v>1307</v>
      </c>
      <c r="BQH2039" s="4">
        <v>732550</v>
      </c>
    </row>
    <row r="2040" spans="1795:1810" ht="21.95" customHeight="1">
      <c r="BQG2040" s="4" t="s">
        <v>596</v>
      </c>
      <c r="BQH2040" s="4">
        <v>174298.32</v>
      </c>
    </row>
    <row r="2041" spans="1795:1810" ht="21.95" customHeight="1">
      <c r="BQI2041" s="4" t="s">
        <v>1307</v>
      </c>
      <c r="BQJ2041" s="4">
        <v>732550</v>
      </c>
    </row>
    <row r="2042" spans="1795:1810" ht="21.95" customHeight="1">
      <c r="BQI2042" s="4" t="s">
        <v>596</v>
      </c>
      <c r="BQJ2042" s="4">
        <v>174298.32</v>
      </c>
    </row>
    <row r="2043" spans="1795:1810" ht="21.95" customHeight="1">
      <c r="BQK2043" s="4" t="s">
        <v>1307</v>
      </c>
      <c r="BQL2043" s="4">
        <v>732550</v>
      </c>
    </row>
    <row r="2044" spans="1795:1810" ht="21.95" customHeight="1">
      <c r="BQK2044" s="4" t="s">
        <v>596</v>
      </c>
      <c r="BQL2044" s="4">
        <v>174298.32</v>
      </c>
    </row>
    <row r="2045" spans="1795:1810" ht="21.95" customHeight="1">
      <c r="BQM2045" s="4" t="s">
        <v>1307</v>
      </c>
      <c r="BQN2045" s="4">
        <v>732550</v>
      </c>
    </row>
    <row r="2046" spans="1795:1810" ht="21.95" customHeight="1">
      <c r="BQM2046" s="4" t="s">
        <v>596</v>
      </c>
      <c r="BQN2046" s="4">
        <v>174298.32</v>
      </c>
    </row>
    <row r="2047" spans="1795:1810" ht="21.95" customHeight="1">
      <c r="BQO2047" s="4" t="s">
        <v>1307</v>
      </c>
      <c r="BQP2047" s="4">
        <v>732550</v>
      </c>
    </row>
    <row r="2048" spans="1795:1810" ht="21.95" customHeight="1">
      <c r="BQO2048" s="4" t="s">
        <v>596</v>
      </c>
      <c r="BQP2048" s="4">
        <v>174298.32</v>
      </c>
    </row>
    <row r="2049" spans="1811:1826" ht="21.95" customHeight="1">
      <c r="BQQ2049" s="4" t="s">
        <v>1307</v>
      </c>
      <c r="BQR2049" s="4">
        <v>732550</v>
      </c>
    </row>
    <row r="2050" spans="1811:1826" ht="21.95" customHeight="1">
      <c r="BQQ2050" s="4" t="s">
        <v>596</v>
      </c>
      <c r="BQR2050" s="4">
        <v>174298.32</v>
      </c>
    </row>
    <row r="2051" spans="1811:1826" ht="21.95" customHeight="1">
      <c r="BQS2051" s="4" t="s">
        <v>1307</v>
      </c>
      <c r="BQT2051" s="4">
        <v>732550</v>
      </c>
    </row>
    <row r="2052" spans="1811:1826" ht="21.95" customHeight="1">
      <c r="BQS2052" s="4" t="s">
        <v>596</v>
      </c>
      <c r="BQT2052" s="4">
        <v>174298.32</v>
      </c>
    </row>
    <row r="2053" spans="1811:1826" ht="21.95" customHeight="1">
      <c r="BQU2053" s="4" t="s">
        <v>1307</v>
      </c>
      <c r="BQV2053" s="4">
        <v>732550</v>
      </c>
    </row>
    <row r="2054" spans="1811:1826" ht="21.95" customHeight="1">
      <c r="BQU2054" s="4" t="s">
        <v>596</v>
      </c>
      <c r="BQV2054" s="4">
        <v>174298.32</v>
      </c>
    </row>
    <row r="2055" spans="1811:1826" ht="21.95" customHeight="1">
      <c r="BQW2055" s="4" t="s">
        <v>1307</v>
      </c>
      <c r="BQX2055" s="4">
        <v>732550</v>
      </c>
    </row>
    <row r="2056" spans="1811:1826" ht="21.95" customHeight="1">
      <c r="BQW2056" s="4" t="s">
        <v>596</v>
      </c>
      <c r="BQX2056" s="4">
        <v>174298.32</v>
      </c>
    </row>
    <row r="2057" spans="1811:1826" ht="21.95" customHeight="1">
      <c r="BQY2057" s="4" t="s">
        <v>1307</v>
      </c>
      <c r="BQZ2057" s="4">
        <v>732550</v>
      </c>
    </row>
    <row r="2058" spans="1811:1826" ht="21.95" customHeight="1">
      <c r="BQY2058" s="4" t="s">
        <v>596</v>
      </c>
      <c r="BQZ2058" s="4">
        <v>174298.32</v>
      </c>
    </row>
    <row r="2059" spans="1811:1826" ht="21.95" customHeight="1">
      <c r="BRA2059" s="4" t="s">
        <v>1307</v>
      </c>
      <c r="BRB2059" s="4">
        <v>732550</v>
      </c>
    </row>
    <row r="2060" spans="1811:1826" ht="21.95" customHeight="1">
      <c r="BRA2060" s="4" t="s">
        <v>596</v>
      </c>
      <c r="BRB2060" s="4">
        <v>174298.32</v>
      </c>
    </row>
    <row r="2061" spans="1811:1826" ht="21.95" customHeight="1">
      <c r="BRC2061" s="4" t="s">
        <v>1307</v>
      </c>
      <c r="BRD2061" s="4">
        <v>732550</v>
      </c>
    </row>
    <row r="2062" spans="1811:1826" ht="21.95" customHeight="1">
      <c r="BRC2062" s="4" t="s">
        <v>596</v>
      </c>
      <c r="BRD2062" s="4">
        <v>174298.32</v>
      </c>
    </row>
    <row r="2063" spans="1811:1826" ht="21.95" customHeight="1">
      <c r="BRE2063" s="4" t="s">
        <v>1307</v>
      </c>
      <c r="BRF2063" s="4">
        <v>732550</v>
      </c>
    </row>
    <row r="2064" spans="1811:1826" ht="21.95" customHeight="1">
      <c r="BRE2064" s="4" t="s">
        <v>596</v>
      </c>
      <c r="BRF2064" s="4">
        <v>174298.32</v>
      </c>
    </row>
    <row r="2065" spans="1827:1842" ht="21.95" customHeight="1">
      <c r="BRG2065" s="4" t="s">
        <v>1307</v>
      </c>
      <c r="BRH2065" s="4">
        <v>732550</v>
      </c>
    </row>
    <row r="2066" spans="1827:1842" ht="21.95" customHeight="1">
      <c r="BRG2066" s="4" t="s">
        <v>596</v>
      </c>
      <c r="BRH2066" s="4">
        <v>174298.32</v>
      </c>
    </row>
    <row r="2067" spans="1827:1842" ht="21.95" customHeight="1">
      <c r="BRI2067" s="4" t="s">
        <v>1307</v>
      </c>
      <c r="BRJ2067" s="4">
        <v>732550</v>
      </c>
    </row>
    <row r="2068" spans="1827:1842" ht="21.95" customHeight="1">
      <c r="BRI2068" s="4" t="s">
        <v>596</v>
      </c>
      <c r="BRJ2068" s="4">
        <v>174298.32</v>
      </c>
    </row>
    <row r="2069" spans="1827:1842" ht="21.95" customHeight="1">
      <c r="BRK2069" s="4" t="s">
        <v>1307</v>
      </c>
      <c r="BRL2069" s="4">
        <v>732550</v>
      </c>
    </row>
    <row r="2070" spans="1827:1842" ht="21.95" customHeight="1">
      <c r="BRK2070" s="4" t="s">
        <v>596</v>
      </c>
      <c r="BRL2070" s="4">
        <v>174298.32</v>
      </c>
    </row>
    <row r="2071" spans="1827:1842" ht="21.95" customHeight="1">
      <c r="BRM2071" s="4" t="s">
        <v>1307</v>
      </c>
      <c r="BRN2071" s="4">
        <v>732550</v>
      </c>
    </row>
    <row r="2072" spans="1827:1842" ht="21.95" customHeight="1">
      <c r="BRM2072" s="4" t="s">
        <v>596</v>
      </c>
      <c r="BRN2072" s="4">
        <v>174298.32</v>
      </c>
    </row>
    <row r="2073" spans="1827:1842" ht="21.95" customHeight="1">
      <c r="BRO2073" s="4" t="s">
        <v>1307</v>
      </c>
      <c r="BRP2073" s="4">
        <v>732550</v>
      </c>
    </row>
    <row r="2074" spans="1827:1842" ht="21.95" customHeight="1">
      <c r="BRO2074" s="4" t="s">
        <v>596</v>
      </c>
      <c r="BRP2074" s="4">
        <v>174298.32</v>
      </c>
    </row>
    <row r="2075" spans="1827:1842" ht="21.95" customHeight="1">
      <c r="BRQ2075" s="4" t="s">
        <v>1307</v>
      </c>
      <c r="BRR2075" s="4">
        <v>732550</v>
      </c>
    </row>
    <row r="2076" spans="1827:1842" ht="21.95" customHeight="1">
      <c r="BRQ2076" s="4" t="s">
        <v>596</v>
      </c>
      <c r="BRR2076" s="4">
        <v>174298.32</v>
      </c>
    </row>
    <row r="2077" spans="1827:1842" ht="21.95" customHeight="1">
      <c r="BRS2077" s="4" t="s">
        <v>1307</v>
      </c>
      <c r="BRT2077" s="4">
        <v>732550</v>
      </c>
    </row>
    <row r="2078" spans="1827:1842" ht="21.95" customHeight="1">
      <c r="BRS2078" s="4" t="s">
        <v>596</v>
      </c>
      <c r="BRT2078" s="4">
        <v>174298.32</v>
      </c>
    </row>
    <row r="2079" spans="1827:1842" ht="21.95" customHeight="1">
      <c r="BRU2079" s="4" t="s">
        <v>1307</v>
      </c>
      <c r="BRV2079" s="4">
        <v>732550</v>
      </c>
    </row>
    <row r="2080" spans="1827:1842" ht="21.95" customHeight="1">
      <c r="BRU2080" s="4" t="s">
        <v>596</v>
      </c>
      <c r="BRV2080" s="4">
        <v>174298.32</v>
      </c>
    </row>
    <row r="2081" spans="1843:1858" ht="21.95" customHeight="1">
      <c r="BRW2081" s="4" t="s">
        <v>1307</v>
      </c>
      <c r="BRX2081" s="4">
        <v>732550</v>
      </c>
    </row>
    <row r="2082" spans="1843:1858" ht="21.95" customHeight="1">
      <c r="BRW2082" s="4" t="s">
        <v>596</v>
      </c>
      <c r="BRX2082" s="4">
        <v>174298.32</v>
      </c>
    </row>
    <row r="2083" spans="1843:1858" ht="21.95" customHeight="1">
      <c r="BRY2083" s="4" t="s">
        <v>1307</v>
      </c>
      <c r="BRZ2083" s="4">
        <v>732550</v>
      </c>
    </row>
    <row r="2084" spans="1843:1858" ht="21.95" customHeight="1">
      <c r="BRY2084" s="4" t="s">
        <v>596</v>
      </c>
      <c r="BRZ2084" s="4">
        <v>174298.32</v>
      </c>
    </row>
    <row r="2085" spans="1843:1858" ht="21.95" customHeight="1">
      <c r="BSA2085" s="4" t="s">
        <v>1307</v>
      </c>
      <c r="BSB2085" s="4">
        <v>732550</v>
      </c>
    </row>
    <row r="2086" spans="1843:1858" ht="21.95" customHeight="1">
      <c r="BSA2086" s="4" t="s">
        <v>596</v>
      </c>
      <c r="BSB2086" s="4">
        <v>174298.32</v>
      </c>
    </row>
    <row r="2087" spans="1843:1858" ht="21.95" customHeight="1">
      <c r="BSC2087" s="4" t="s">
        <v>1307</v>
      </c>
      <c r="BSD2087" s="4">
        <v>732550</v>
      </c>
    </row>
    <row r="2088" spans="1843:1858" ht="21.95" customHeight="1">
      <c r="BSC2088" s="4" t="s">
        <v>596</v>
      </c>
      <c r="BSD2088" s="4">
        <v>174298.32</v>
      </c>
    </row>
    <row r="2089" spans="1843:1858" ht="21.95" customHeight="1">
      <c r="BSE2089" s="4" t="s">
        <v>1307</v>
      </c>
      <c r="BSF2089" s="4">
        <v>732550</v>
      </c>
    </row>
    <row r="2090" spans="1843:1858" ht="21.95" customHeight="1">
      <c r="BSE2090" s="4" t="s">
        <v>596</v>
      </c>
      <c r="BSF2090" s="4">
        <v>174298.32</v>
      </c>
    </row>
    <row r="2091" spans="1843:1858" ht="21.95" customHeight="1">
      <c r="BSG2091" s="4" t="s">
        <v>1307</v>
      </c>
      <c r="BSH2091" s="4">
        <v>732550</v>
      </c>
    </row>
    <row r="2092" spans="1843:1858" ht="21.95" customHeight="1">
      <c r="BSG2092" s="4" t="s">
        <v>596</v>
      </c>
      <c r="BSH2092" s="4">
        <v>174298.32</v>
      </c>
    </row>
    <row r="2093" spans="1843:1858" ht="21.95" customHeight="1">
      <c r="BSI2093" s="4" t="s">
        <v>1307</v>
      </c>
      <c r="BSJ2093" s="4">
        <v>732550</v>
      </c>
    </row>
    <row r="2094" spans="1843:1858" ht="21.95" customHeight="1">
      <c r="BSI2094" s="4" t="s">
        <v>596</v>
      </c>
      <c r="BSJ2094" s="4">
        <v>174298.32</v>
      </c>
    </row>
    <row r="2095" spans="1843:1858" ht="21.95" customHeight="1">
      <c r="BSK2095" s="4" t="s">
        <v>1307</v>
      </c>
      <c r="BSL2095" s="4">
        <v>732550</v>
      </c>
    </row>
    <row r="2096" spans="1843:1858" ht="21.95" customHeight="1">
      <c r="BSK2096" s="4" t="s">
        <v>596</v>
      </c>
      <c r="BSL2096" s="4">
        <v>174298.32</v>
      </c>
    </row>
    <row r="2097" spans="1859:1874" ht="21.95" customHeight="1">
      <c r="BSM2097" s="4" t="s">
        <v>1307</v>
      </c>
      <c r="BSN2097" s="4">
        <v>732550</v>
      </c>
    </row>
    <row r="2098" spans="1859:1874" ht="21.95" customHeight="1">
      <c r="BSM2098" s="4" t="s">
        <v>596</v>
      </c>
      <c r="BSN2098" s="4">
        <v>174298.32</v>
      </c>
    </row>
    <row r="2099" spans="1859:1874" ht="21.95" customHeight="1">
      <c r="BSO2099" s="4" t="s">
        <v>1307</v>
      </c>
      <c r="BSP2099" s="4">
        <v>732550</v>
      </c>
    </row>
    <row r="2100" spans="1859:1874" ht="21.95" customHeight="1">
      <c r="BSO2100" s="4" t="s">
        <v>596</v>
      </c>
      <c r="BSP2100" s="4">
        <v>174298.32</v>
      </c>
    </row>
    <row r="2101" spans="1859:1874" ht="21.95" customHeight="1">
      <c r="BSQ2101" s="4" t="s">
        <v>1307</v>
      </c>
      <c r="BSR2101" s="4">
        <v>732550</v>
      </c>
    </row>
    <row r="2102" spans="1859:1874" ht="21.95" customHeight="1">
      <c r="BSQ2102" s="4" t="s">
        <v>596</v>
      </c>
      <c r="BSR2102" s="4">
        <v>174298.32</v>
      </c>
    </row>
    <row r="2103" spans="1859:1874" ht="21.95" customHeight="1">
      <c r="BSS2103" s="4" t="s">
        <v>1307</v>
      </c>
      <c r="BST2103" s="4">
        <v>732550</v>
      </c>
    </row>
    <row r="2104" spans="1859:1874" ht="21.95" customHeight="1">
      <c r="BSS2104" s="4" t="s">
        <v>596</v>
      </c>
      <c r="BST2104" s="4">
        <v>174298.32</v>
      </c>
    </row>
    <row r="2105" spans="1859:1874" ht="21.95" customHeight="1">
      <c r="BSU2105" s="4" t="s">
        <v>1307</v>
      </c>
      <c r="BSV2105" s="4">
        <v>732550</v>
      </c>
    </row>
    <row r="2106" spans="1859:1874" ht="21.95" customHeight="1">
      <c r="BSU2106" s="4" t="s">
        <v>596</v>
      </c>
      <c r="BSV2106" s="4">
        <v>174298.32</v>
      </c>
    </row>
    <row r="2107" spans="1859:1874" ht="21.95" customHeight="1">
      <c r="BSW2107" s="4" t="s">
        <v>1307</v>
      </c>
      <c r="BSX2107" s="4">
        <v>732550</v>
      </c>
    </row>
    <row r="2108" spans="1859:1874" ht="21.95" customHeight="1">
      <c r="BSW2108" s="4" t="s">
        <v>596</v>
      </c>
      <c r="BSX2108" s="4">
        <v>174298.32</v>
      </c>
    </row>
    <row r="2109" spans="1859:1874" ht="21.95" customHeight="1">
      <c r="BSY2109" s="4" t="s">
        <v>1307</v>
      </c>
      <c r="BSZ2109" s="4">
        <v>732550</v>
      </c>
    </row>
    <row r="2110" spans="1859:1874" ht="21.95" customHeight="1">
      <c r="BSY2110" s="4" t="s">
        <v>596</v>
      </c>
      <c r="BSZ2110" s="4">
        <v>174298.32</v>
      </c>
    </row>
    <row r="2111" spans="1859:1874" ht="21.95" customHeight="1">
      <c r="BTA2111" s="4" t="s">
        <v>1307</v>
      </c>
      <c r="BTB2111" s="4">
        <v>732550</v>
      </c>
    </row>
    <row r="2112" spans="1859:1874" ht="21.95" customHeight="1">
      <c r="BTA2112" s="4" t="s">
        <v>596</v>
      </c>
      <c r="BTB2112" s="4">
        <v>174298.32</v>
      </c>
    </row>
    <row r="2113" spans="1875:1890" ht="21.95" customHeight="1">
      <c r="BTC2113" s="4" t="s">
        <v>1307</v>
      </c>
      <c r="BTD2113" s="4">
        <v>732550</v>
      </c>
    </row>
    <row r="2114" spans="1875:1890" ht="21.95" customHeight="1">
      <c r="BTC2114" s="4" t="s">
        <v>596</v>
      </c>
      <c r="BTD2114" s="4">
        <v>174298.32</v>
      </c>
    </row>
    <row r="2115" spans="1875:1890" ht="21.95" customHeight="1">
      <c r="BTE2115" s="4" t="s">
        <v>1307</v>
      </c>
      <c r="BTF2115" s="4">
        <v>732550</v>
      </c>
    </row>
    <row r="2116" spans="1875:1890" ht="21.95" customHeight="1">
      <c r="BTE2116" s="4" t="s">
        <v>596</v>
      </c>
      <c r="BTF2116" s="4">
        <v>174298.32</v>
      </c>
    </row>
    <row r="2117" spans="1875:1890" ht="21.95" customHeight="1">
      <c r="BTG2117" s="4" t="s">
        <v>1307</v>
      </c>
      <c r="BTH2117" s="4">
        <v>732550</v>
      </c>
    </row>
    <row r="2118" spans="1875:1890" ht="21.95" customHeight="1">
      <c r="BTG2118" s="4" t="s">
        <v>596</v>
      </c>
      <c r="BTH2118" s="4">
        <v>174298.32</v>
      </c>
    </row>
    <row r="2119" spans="1875:1890" ht="21.95" customHeight="1">
      <c r="BTI2119" s="4" t="s">
        <v>1307</v>
      </c>
      <c r="BTJ2119" s="4">
        <v>732550</v>
      </c>
    </row>
    <row r="2120" spans="1875:1890" ht="21.95" customHeight="1">
      <c r="BTI2120" s="4" t="s">
        <v>596</v>
      </c>
      <c r="BTJ2120" s="4">
        <v>174298.32</v>
      </c>
    </row>
    <row r="2121" spans="1875:1890" ht="21.95" customHeight="1">
      <c r="BTK2121" s="4" t="s">
        <v>1307</v>
      </c>
      <c r="BTL2121" s="4">
        <v>732550</v>
      </c>
    </row>
    <row r="2122" spans="1875:1890" ht="21.95" customHeight="1">
      <c r="BTK2122" s="4" t="s">
        <v>596</v>
      </c>
      <c r="BTL2122" s="4">
        <v>174298.32</v>
      </c>
    </row>
    <row r="2123" spans="1875:1890" ht="21.95" customHeight="1">
      <c r="BTM2123" s="4" t="s">
        <v>1307</v>
      </c>
      <c r="BTN2123" s="4">
        <v>732550</v>
      </c>
    </row>
    <row r="2124" spans="1875:1890" ht="21.95" customHeight="1">
      <c r="BTM2124" s="4" t="s">
        <v>596</v>
      </c>
      <c r="BTN2124" s="4">
        <v>174298.32</v>
      </c>
    </row>
    <row r="2125" spans="1875:1890" ht="21.95" customHeight="1">
      <c r="BTO2125" s="4" t="s">
        <v>1307</v>
      </c>
      <c r="BTP2125" s="4">
        <v>732550</v>
      </c>
    </row>
    <row r="2126" spans="1875:1890" ht="21.95" customHeight="1">
      <c r="BTO2126" s="4" t="s">
        <v>596</v>
      </c>
      <c r="BTP2126" s="4">
        <v>174298.32</v>
      </c>
    </row>
    <row r="2127" spans="1875:1890" ht="21.95" customHeight="1">
      <c r="BTQ2127" s="4" t="s">
        <v>1307</v>
      </c>
      <c r="BTR2127" s="4">
        <v>732550</v>
      </c>
    </row>
    <row r="2128" spans="1875:1890" ht="21.95" customHeight="1">
      <c r="BTQ2128" s="4" t="s">
        <v>596</v>
      </c>
      <c r="BTR2128" s="4">
        <v>174298.32</v>
      </c>
    </row>
    <row r="2129" spans="1891:1906" ht="21.95" customHeight="1">
      <c r="BTS2129" s="4" t="s">
        <v>1307</v>
      </c>
      <c r="BTT2129" s="4">
        <v>732550</v>
      </c>
    </row>
    <row r="2130" spans="1891:1906" ht="21.95" customHeight="1">
      <c r="BTS2130" s="4" t="s">
        <v>596</v>
      </c>
      <c r="BTT2130" s="4">
        <v>174298.32</v>
      </c>
    </row>
    <row r="2131" spans="1891:1906" ht="21.95" customHeight="1">
      <c r="BTU2131" s="4" t="s">
        <v>1307</v>
      </c>
      <c r="BTV2131" s="4">
        <v>732550</v>
      </c>
    </row>
    <row r="2132" spans="1891:1906" ht="21.95" customHeight="1">
      <c r="BTU2132" s="4" t="s">
        <v>596</v>
      </c>
      <c r="BTV2132" s="4">
        <v>174298.32</v>
      </c>
    </row>
    <row r="2133" spans="1891:1906" ht="21.95" customHeight="1">
      <c r="BTW2133" s="4" t="s">
        <v>1307</v>
      </c>
      <c r="BTX2133" s="4">
        <v>732550</v>
      </c>
    </row>
    <row r="2134" spans="1891:1906" ht="21.95" customHeight="1">
      <c r="BTW2134" s="4" t="s">
        <v>596</v>
      </c>
      <c r="BTX2134" s="4">
        <v>174298.32</v>
      </c>
    </row>
    <row r="2135" spans="1891:1906" ht="21.95" customHeight="1">
      <c r="BTY2135" s="4" t="s">
        <v>1307</v>
      </c>
      <c r="BTZ2135" s="4">
        <v>732550</v>
      </c>
    </row>
    <row r="2136" spans="1891:1906" ht="21.95" customHeight="1">
      <c r="BTY2136" s="4" t="s">
        <v>596</v>
      </c>
      <c r="BTZ2136" s="4">
        <v>174298.32</v>
      </c>
    </row>
    <row r="2137" spans="1891:1906" ht="21.95" customHeight="1">
      <c r="BUA2137" s="4" t="s">
        <v>1307</v>
      </c>
      <c r="BUB2137" s="4">
        <v>732550</v>
      </c>
    </row>
    <row r="2138" spans="1891:1906" ht="21.95" customHeight="1">
      <c r="BUA2138" s="4" t="s">
        <v>596</v>
      </c>
      <c r="BUB2138" s="4">
        <v>174298.32</v>
      </c>
    </row>
    <row r="2139" spans="1891:1906" ht="21.95" customHeight="1">
      <c r="BUC2139" s="4" t="s">
        <v>1307</v>
      </c>
      <c r="BUD2139" s="4">
        <v>732550</v>
      </c>
    </row>
    <row r="2140" spans="1891:1906" ht="21.95" customHeight="1">
      <c r="BUC2140" s="4" t="s">
        <v>596</v>
      </c>
      <c r="BUD2140" s="4">
        <v>174298.32</v>
      </c>
    </row>
    <row r="2141" spans="1891:1906" ht="21.95" customHeight="1">
      <c r="BUE2141" s="4" t="s">
        <v>1307</v>
      </c>
      <c r="BUF2141" s="4">
        <v>732550</v>
      </c>
    </row>
    <row r="2142" spans="1891:1906" ht="21.95" customHeight="1">
      <c r="BUE2142" s="4" t="s">
        <v>596</v>
      </c>
      <c r="BUF2142" s="4">
        <v>174298.32</v>
      </c>
    </row>
    <row r="2143" spans="1891:1906" ht="21.95" customHeight="1">
      <c r="BUG2143" s="4" t="s">
        <v>1307</v>
      </c>
      <c r="BUH2143" s="4">
        <v>732550</v>
      </c>
    </row>
    <row r="2144" spans="1891:1906" ht="21.95" customHeight="1">
      <c r="BUG2144" s="4" t="s">
        <v>596</v>
      </c>
      <c r="BUH2144" s="4">
        <v>174298.32</v>
      </c>
    </row>
    <row r="2145" spans="1907:1922" ht="21.95" customHeight="1">
      <c r="BUI2145" s="4" t="s">
        <v>1307</v>
      </c>
      <c r="BUJ2145" s="4">
        <v>732550</v>
      </c>
    </row>
    <row r="2146" spans="1907:1922" ht="21.95" customHeight="1">
      <c r="BUI2146" s="4" t="s">
        <v>596</v>
      </c>
      <c r="BUJ2146" s="4">
        <v>174298.32</v>
      </c>
    </row>
    <row r="2147" spans="1907:1922" ht="21.95" customHeight="1">
      <c r="BUK2147" s="4" t="s">
        <v>1307</v>
      </c>
      <c r="BUL2147" s="4">
        <v>732550</v>
      </c>
    </row>
    <row r="2148" spans="1907:1922" ht="21.95" customHeight="1">
      <c r="BUK2148" s="4" t="s">
        <v>596</v>
      </c>
      <c r="BUL2148" s="4">
        <v>174298.32</v>
      </c>
    </row>
    <row r="2149" spans="1907:1922" ht="21.95" customHeight="1">
      <c r="BUM2149" s="4" t="s">
        <v>1307</v>
      </c>
      <c r="BUN2149" s="4">
        <v>732550</v>
      </c>
    </row>
    <row r="2150" spans="1907:1922" ht="21.95" customHeight="1">
      <c r="BUM2150" s="4" t="s">
        <v>596</v>
      </c>
      <c r="BUN2150" s="4">
        <v>174298.32</v>
      </c>
    </row>
    <row r="2151" spans="1907:1922" ht="21.95" customHeight="1">
      <c r="BUO2151" s="4" t="s">
        <v>1307</v>
      </c>
      <c r="BUP2151" s="4">
        <v>732550</v>
      </c>
    </row>
    <row r="2152" spans="1907:1922" ht="21.95" customHeight="1">
      <c r="BUO2152" s="4" t="s">
        <v>596</v>
      </c>
      <c r="BUP2152" s="4">
        <v>174298.32</v>
      </c>
    </row>
    <row r="2153" spans="1907:1922" ht="21.95" customHeight="1">
      <c r="BUQ2153" s="4" t="s">
        <v>1307</v>
      </c>
      <c r="BUR2153" s="4">
        <v>732550</v>
      </c>
    </row>
    <row r="2154" spans="1907:1922" ht="21.95" customHeight="1">
      <c r="BUQ2154" s="4" t="s">
        <v>596</v>
      </c>
      <c r="BUR2154" s="4">
        <v>174298.32</v>
      </c>
    </row>
    <row r="2155" spans="1907:1922" ht="21.95" customHeight="1">
      <c r="BUS2155" s="4" t="s">
        <v>1307</v>
      </c>
      <c r="BUT2155" s="4">
        <v>732550</v>
      </c>
    </row>
    <row r="2156" spans="1907:1922" ht="21.95" customHeight="1">
      <c r="BUS2156" s="4" t="s">
        <v>596</v>
      </c>
      <c r="BUT2156" s="4">
        <v>174298.32</v>
      </c>
    </row>
    <row r="2157" spans="1907:1922" ht="21.95" customHeight="1">
      <c r="BUU2157" s="4" t="s">
        <v>1307</v>
      </c>
      <c r="BUV2157" s="4">
        <v>732550</v>
      </c>
    </row>
    <row r="2158" spans="1907:1922" ht="21.95" customHeight="1">
      <c r="BUU2158" s="4" t="s">
        <v>596</v>
      </c>
      <c r="BUV2158" s="4">
        <v>174298.32</v>
      </c>
    </row>
    <row r="2159" spans="1907:1922" ht="21.95" customHeight="1">
      <c r="BUW2159" s="4" t="s">
        <v>1307</v>
      </c>
      <c r="BUX2159" s="4">
        <v>732550</v>
      </c>
    </row>
    <row r="2160" spans="1907:1922" ht="21.95" customHeight="1">
      <c r="BUW2160" s="4" t="s">
        <v>596</v>
      </c>
      <c r="BUX2160" s="4">
        <v>174298.32</v>
      </c>
    </row>
    <row r="2161" spans="1923:1938" ht="21.95" customHeight="1">
      <c r="BUY2161" s="4" t="s">
        <v>1307</v>
      </c>
      <c r="BUZ2161" s="4">
        <v>732550</v>
      </c>
    </row>
    <row r="2162" spans="1923:1938" ht="21.95" customHeight="1">
      <c r="BUY2162" s="4" t="s">
        <v>596</v>
      </c>
      <c r="BUZ2162" s="4">
        <v>174298.32</v>
      </c>
    </row>
    <row r="2163" spans="1923:1938" ht="21.95" customHeight="1">
      <c r="BVA2163" s="4" t="s">
        <v>1307</v>
      </c>
      <c r="BVB2163" s="4">
        <v>732550</v>
      </c>
    </row>
    <row r="2164" spans="1923:1938" ht="21.95" customHeight="1">
      <c r="BVA2164" s="4" t="s">
        <v>596</v>
      </c>
      <c r="BVB2164" s="4">
        <v>174298.32</v>
      </c>
    </row>
    <row r="2165" spans="1923:1938" ht="21.95" customHeight="1">
      <c r="BVC2165" s="4" t="s">
        <v>1307</v>
      </c>
      <c r="BVD2165" s="4">
        <v>732550</v>
      </c>
    </row>
    <row r="2166" spans="1923:1938" ht="21.95" customHeight="1">
      <c r="BVC2166" s="4" t="s">
        <v>596</v>
      </c>
      <c r="BVD2166" s="4">
        <v>174298.32</v>
      </c>
    </row>
    <row r="2167" spans="1923:1938" ht="21.95" customHeight="1">
      <c r="BVE2167" s="4" t="s">
        <v>1307</v>
      </c>
      <c r="BVF2167" s="4">
        <v>732550</v>
      </c>
    </row>
    <row r="2168" spans="1923:1938" ht="21.95" customHeight="1">
      <c r="BVE2168" s="4" t="s">
        <v>596</v>
      </c>
      <c r="BVF2168" s="4">
        <v>174298.32</v>
      </c>
    </row>
    <row r="2169" spans="1923:1938" ht="21.95" customHeight="1">
      <c r="BVG2169" s="4" t="s">
        <v>1307</v>
      </c>
      <c r="BVH2169" s="4">
        <v>732550</v>
      </c>
    </row>
    <row r="2170" spans="1923:1938" ht="21.95" customHeight="1">
      <c r="BVG2170" s="4" t="s">
        <v>596</v>
      </c>
      <c r="BVH2170" s="4">
        <v>174298.32</v>
      </c>
    </row>
    <row r="2171" spans="1923:1938" ht="21.95" customHeight="1">
      <c r="BVI2171" s="4" t="s">
        <v>1307</v>
      </c>
      <c r="BVJ2171" s="4">
        <v>732550</v>
      </c>
    </row>
    <row r="2172" spans="1923:1938" ht="21.95" customHeight="1">
      <c r="BVI2172" s="4" t="s">
        <v>596</v>
      </c>
      <c r="BVJ2172" s="4">
        <v>174298.32</v>
      </c>
    </row>
    <row r="2173" spans="1923:1938" ht="21.95" customHeight="1">
      <c r="BVK2173" s="4" t="s">
        <v>1307</v>
      </c>
      <c r="BVL2173" s="4">
        <v>732550</v>
      </c>
    </row>
    <row r="2174" spans="1923:1938" ht="21.95" customHeight="1">
      <c r="BVK2174" s="4" t="s">
        <v>596</v>
      </c>
      <c r="BVL2174" s="4">
        <v>174298.32</v>
      </c>
    </row>
    <row r="2175" spans="1923:1938" ht="21.95" customHeight="1">
      <c r="BVM2175" s="4" t="s">
        <v>1307</v>
      </c>
      <c r="BVN2175" s="4">
        <v>732550</v>
      </c>
    </row>
    <row r="2176" spans="1923:1938" ht="21.95" customHeight="1">
      <c r="BVM2176" s="4" t="s">
        <v>596</v>
      </c>
      <c r="BVN2176" s="4">
        <v>174298.32</v>
      </c>
    </row>
    <row r="2177" spans="1939:1954" ht="21.95" customHeight="1">
      <c r="BVO2177" s="4" t="s">
        <v>1307</v>
      </c>
      <c r="BVP2177" s="4">
        <v>732550</v>
      </c>
    </row>
    <row r="2178" spans="1939:1954" ht="21.95" customHeight="1">
      <c r="BVO2178" s="4" t="s">
        <v>596</v>
      </c>
      <c r="BVP2178" s="4">
        <v>174298.32</v>
      </c>
    </row>
    <row r="2179" spans="1939:1954" ht="21.95" customHeight="1">
      <c r="BVQ2179" s="4" t="s">
        <v>1307</v>
      </c>
      <c r="BVR2179" s="4">
        <v>732550</v>
      </c>
    </row>
    <row r="2180" spans="1939:1954" ht="21.95" customHeight="1">
      <c r="BVQ2180" s="4" t="s">
        <v>596</v>
      </c>
      <c r="BVR2180" s="4">
        <v>174298.32</v>
      </c>
    </row>
    <row r="2181" spans="1939:1954" ht="21.95" customHeight="1">
      <c r="BVS2181" s="4" t="s">
        <v>1307</v>
      </c>
      <c r="BVT2181" s="4">
        <v>732550</v>
      </c>
    </row>
    <row r="2182" spans="1939:1954" ht="21.95" customHeight="1">
      <c r="BVS2182" s="4" t="s">
        <v>596</v>
      </c>
      <c r="BVT2182" s="4">
        <v>174298.32</v>
      </c>
    </row>
    <row r="2183" spans="1939:1954" ht="21.95" customHeight="1">
      <c r="BVU2183" s="4" t="s">
        <v>1307</v>
      </c>
      <c r="BVV2183" s="4">
        <v>732550</v>
      </c>
    </row>
    <row r="2184" spans="1939:1954" ht="21.95" customHeight="1">
      <c r="BVU2184" s="4" t="s">
        <v>596</v>
      </c>
      <c r="BVV2184" s="4">
        <v>174298.32</v>
      </c>
    </row>
    <row r="2185" spans="1939:1954" ht="21.95" customHeight="1">
      <c r="BVW2185" s="4" t="s">
        <v>1307</v>
      </c>
      <c r="BVX2185" s="4">
        <v>732550</v>
      </c>
    </row>
    <row r="2186" spans="1939:1954" ht="21.95" customHeight="1">
      <c r="BVW2186" s="4" t="s">
        <v>596</v>
      </c>
      <c r="BVX2186" s="4">
        <v>174298.32</v>
      </c>
    </row>
    <row r="2187" spans="1939:1954" ht="21.95" customHeight="1">
      <c r="BVY2187" s="4" t="s">
        <v>1307</v>
      </c>
      <c r="BVZ2187" s="4">
        <v>732550</v>
      </c>
    </row>
    <row r="2188" spans="1939:1954" ht="21.95" customHeight="1">
      <c r="BVY2188" s="4" t="s">
        <v>596</v>
      </c>
      <c r="BVZ2188" s="4">
        <v>174298.32</v>
      </c>
    </row>
    <row r="2189" spans="1939:1954" ht="21.95" customHeight="1">
      <c r="BWA2189" s="4" t="s">
        <v>1307</v>
      </c>
      <c r="BWB2189" s="4">
        <v>732550</v>
      </c>
    </row>
    <row r="2190" spans="1939:1954" ht="21.95" customHeight="1">
      <c r="BWA2190" s="4" t="s">
        <v>596</v>
      </c>
      <c r="BWB2190" s="4">
        <v>174298.32</v>
      </c>
    </row>
    <row r="2191" spans="1939:1954" ht="21.95" customHeight="1">
      <c r="BWC2191" s="4" t="s">
        <v>1307</v>
      </c>
      <c r="BWD2191" s="4">
        <v>732550</v>
      </c>
    </row>
    <row r="2192" spans="1939:1954" ht="21.95" customHeight="1">
      <c r="BWC2192" s="4" t="s">
        <v>596</v>
      </c>
      <c r="BWD2192" s="4">
        <v>174298.32</v>
      </c>
    </row>
    <row r="2193" spans="1955:1970" ht="21.95" customHeight="1">
      <c r="BWE2193" s="4" t="s">
        <v>1307</v>
      </c>
      <c r="BWF2193" s="4">
        <v>732550</v>
      </c>
    </row>
    <row r="2194" spans="1955:1970" ht="21.95" customHeight="1">
      <c r="BWE2194" s="4" t="s">
        <v>596</v>
      </c>
      <c r="BWF2194" s="4">
        <v>174298.32</v>
      </c>
    </row>
    <row r="2195" spans="1955:1970" ht="21.95" customHeight="1">
      <c r="BWG2195" s="4" t="s">
        <v>1307</v>
      </c>
      <c r="BWH2195" s="4">
        <v>732550</v>
      </c>
    </row>
    <row r="2196" spans="1955:1970" ht="21.95" customHeight="1">
      <c r="BWG2196" s="4" t="s">
        <v>596</v>
      </c>
      <c r="BWH2196" s="4">
        <v>174298.32</v>
      </c>
    </row>
    <row r="2197" spans="1955:1970" ht="21.95" customHeight="1">
      <c r="BWI2197" s="4" t="s">
        <v>1307</v>
      </c>
      <c r="BWJ2197" s="4">
        <v>732550</v>
      </c>
    </row>
    <row r="2198" spans="1955:1970" ht="21.95" customHeight="1">
      <c r="BWI2198" s="4" t="s">
        <v>596</v>
      </c>
      <c r="BWJ2198" s="4">
        <v>174298.32</v>
      </c>
    </row>
    <row r="2199" spans="1955:1970" ht="21.95" customHeight="1">
      <c r="BWK2199" s="4" t="s">
        <v>1307</v>
      </c>
      <c r="BWL2199" s="4">
        <v>732550</v>
      </c>
    </row>
    <row r="2200" spans="1955:1970" ht="21.95" customHeight="1">
      <c r="BWK2200" s="4" t="s">
        <v>596</v>
      </c>
      <c r="BWL2200" s="4">
        <v>174298.32</v>
      </c>
    </row>
    <row r="2201" spans="1955:1970" ht="21.95" customHeight="1">
      <c r="BWM2201" s="4" t="s">
        <v>1307</v>
      </c>
      <c r="BWN2201" s="4">
        <v>732550</v>
      </c>
    </row>
    <row r="2202" spans="1955:1970" ht="21.95" customHeight="1">
      <c r="BWM2202" s="4" t="s">
        <v>596</v>
      </c>
      <c r="BWN2202" s="4">
        <v>174298.32</v>
      </c>
    </row>
    <row r="2203" spans="1955:1970" ht="21.95" customHeight="1">
      <c r="BWO2203" s="4" t="s">
        <v>1307</v>
      </c>
      <c r="BWP2203" s="4">
        <v>732550</v>
      </c>
    </row>
    <row r="2204" spans="1955:1970" ht="21.95" customHeight="1">
      <c r="BWO2204" s="4" t="s">
        <v>596</v>
      </c>
      <c r="BWP2204" s="4">
        <v>174298.32</v>
      </c>
    </row>
    <row r="2205" spans="1955:1970" ht="21.95" customHeight="1">
      <c r="BWQ2205" s="4" t="s">
        <v>1307</v>
      </c>
      <c r="BWR2205" s="4">
        <v>732550</v>
      </c>
    </row>
    <row r="2206" spans="1955:1970" ht="21.95" customHeight="1">
      <c r="BWQ2206" s="4" t="s">
        <v>596</v>
      </c>
      <c r="BWR2206" s="4">
        <v>174298.32</v>
      </c>
    </row>
    <row r="2207" spans="1955:1970" ht="21.95" customHeight="1">
      <c r="BWS2207" s="4" t="s">
        <v>1307</v>
      </c>
      <c r="BWT2207" s="4">
        <v>732550</v>
      </c>
    </row>
    <row r="2208" spans="1955:1970" ht="21.95" customHeight="1">
      <c r="BWS2208" s="4" t="s">
        <v>596</v>
      </c>
      <c r="BWT2208" s="4">
        <v>174298.32</v>
      </c>
    </row>
    <row r="2209" spans="1971:1986" ht="21.95" customHeight="1">
      <c r="BWU2209" s="4" t="s">
        <v>1307</v>
      </c>
      <c r="BWV2209" s="4">
        <v>732550</v>
      </c>
    </row>
    <row r="2210" spans="1971:1986" ht="21.95" customHeight="1">
      <c r="BWU2210" s="4" t="s">
        <v>596</v>
      </c>
      <c r="BWV2210" s="4">
        <v>174298.32</v>
      </c>
    </row>
    <row r="2211" spans="1971:1986" ht="21.95" customHeight="1">
      <c r="BWW2211" s="4" t="s">
        <v>1307</v>
      </c>
      <c r="BWX2211" s="4">
        <v>732550</v>
      </c>
    </row>
    <row r="2212" spans="1971:1986" ht="21.95" customHeight="1">
      <c r="BWW2212" s="4" t="s">
        <v>596</v>
      </c>
      <c r="BWX2212" s="4">
        <v>174298.32</v>
      </c>
    </row>
    <row r="2213" spans="1971:1986" ht="21.95" customHeight="1">
      <c r="BWY2213" s="4" t="s">
        <v>1307</v>
      </c>
      <c r="BWZ2213" s="4">
        <v>732550</v>
      </c>
    </row>
    <row r="2214" spans="1971:1986" ht="21.95" customHeight="1">
      <c r="BWY2214" s="4" t="s">
        <v>596</v>
      </c>
      <c r="BWZ2214" s="4">
        <v>174298.32</v>
      </c>
    </row>
    <row r="2215" spans="1971:1986" ht="21.95" customHeight="1">
      <c r="BXA2215" s="4" t="s">
        <v>1307</v>
      </c>
      <c r="BXB2215" s="4">
        <v>732550</v>
      </c>
    </row>
    <row r="2216" spans="1971:1986" ht="21.95" customHeight="1">
      <c r="BXA2216" s="4" t="s">
        <v>596</v>
      </c>
      <c r="BXB2216" s="4">
        <v>174298.32</v>
      </c>
    </row>
    <row r="2217" spans="1971:1986" ht="21.95" customHeight="1">
      <c r="BXC2217" s="4" t="s">
        <v>1307</v>
      </c>
      <c r="BXD2217" s="4">
        <v>732550</v>
      </c>
    </row>
    <row r="2218" spans="1971:1986" ht="21.95" customHeight="1">
      <c r="BXC2218" s="4" t="s">
        <v>596</v>
      </c>
      <c r="BXD2218" s="4">
        <v>174298.32</v>
      </c>
    </row>
    <row r="2219" spans="1971:1986" ht="21.95" customHeight="1">
      <c r="BXE2219" s="4" t="s">
        <v>1307</v>
      </c>
      <c r="BXF2219" s="4">
        <v>732550</v>
      </c>
    </row>
    <row r="2220" spans="1971:1986" ht="21.95" customHeight="1">
      <c r="BXE2220" s="4" t="s">
        <v>596</v>
      </c>
      <c r="BXF2220" s="4">
        <v>174298.32</v>
      </c>
    </row>
    <row r="2221" spans="1971:1986" ht="21.95" customHeight="1">
      <c r="BXG2221" s="4" t="s">
        <v>1307</v>
      </c>
      <c r="BXH2221" s="4">
        <v>732550</v>
      </c>
    </row>
    <row r="2222" spans="1971:1986" ht="21.95" customHeight="1">
      <c r="BXG2222" s="4" t="s">
        <v>596</v>
      </c>
      <c r="BXH2222" s="4">
        <v>174298.32</v>
      </c>
    </row>
    <row r="2223" spans="1971:1986" ht="21.95" customHeight="1">
      <c r="BXI2223" s="4" t="s">
        <v>1307</v>
      </c>
      <c r="BXJ2223" s="4">
        <v>732550</v>
      </c>
    </row>
    <row r="2224" spans="1971:1986" ht="21.95" customHeight="1">
      <c r="BXI2224" s="4" t="s">
        <v>596</v>
      </c>
      <c r="BXJ2224" s="4">
        <v>174298.32</v>
      </c>
    </row>
    <row r="2225" spans="1987:2002" ht="21.95" customHeight="1">
      <c r="BXK2225" s="4" t="s">
        <v>1307</v>
      </c>
      <c r="BXL2225" s="4">
        <v>732550</v>
      </c>
    </row>
    <row r="2226" spans="1987:2002" ht="21.95" customHeight="1">
      <c r="BXK2226" s="4" t="s">
        <v>596</v>
      </c>
      <c r="BXL2226" s="4">
        <v>174298.32</v>
      </c>
    </row>
    <row r="2227" spans="1987:2002" ht="21.95" customHeight="1">
      <c r="BXM2227" s="4" t="s">
        <v>1307</v>
      </c>
      <c r="BXN2227" s="4">
        <v>732550</v>
      </c>
    </row>
    <row r="2228" spans="1987:2002" ht="21.95" customHeight="1">
      <c r="BXM2228" s="4" t="s">
        <v>596</v>
      </c>
      <c r="BXN2228" s="4">
        <v>174298.32</v>
      </c>
    </row>
    <row r="2229" spans="1987:2002" ht="21.95" customHeight="1">
      <c r="BXO2229" s="4" t="s">
        <v>1307</v>
      </c>
      <c r="BXP2229" s="4">
        <v>732550</v>
      </c>
    </row>
    <row r="2230" spans="1987:2002" ht="21.95" customHeight="1">
      <c r="BXO2230" s="4" t="s">
        <v>596</v>
      </c>
      <c r="BXP2230" s="4">
        <v>174298.32</v>
      </c>
    </row>
    <row r="2231" spans="1987:2002" ht="21.95" customHeight="1">
      <c r="BXQ2231" s="4" t="s">
        <v>1307</v>
      </c>
      <c r="BXR2231" s="4">
        <v>732550</v>
      </c>
    </row>
    <row r="2232" spans="1987:2002" ht="21.95" customHeight="1">
      <c r="BXQ2232" s="4" t="s">
        <v>596</v>
      </c>
      <c r="BXR2232" s="4">
        <v>174298.32</v>
      </c>
    </row>
    <row r="2233" spans="1987:2002" ht="21.95" customHeight="1">
      <c r="BXS2233" s="4" t="s">
        <v>1307</v>
      </c>
      <c r="BXT2233" s="4">
        <v>732550</v>
      </c>
    </row>
    <row r="2234" spans="1987:2002" ht="21.95" customHeight="1">
      <c r="BXS2234" s="4" t="s">
        <v>596</v>
      </c>
      <c r="BXT2234" s="4">
        <v>174298.32</v>
      </c>
    </row>
    <row r="2235" spans="1987:2002" ht="21.95" customHeight="1">
      <c r="BXU2235" s="4" t="s">
        <v>1307</v>
      </c>
      <c r="BXV2235" s="4">
        <v>732550</v>
      </c>
    </row>
    <row r="2236" spans="1987:2002" ht="21.95" customHeight="1">
      <c r="BXU2236" s="4" t="s">
        <v>596</v>
      </c>
      <c r="BXV2236" s="4">
        <v>174298.32</v>
      </c>
    </row>
    <row r="2237" spans="1987:2002" ht="21.95" customHeight="1">
      <c r="BXW2237" s="4" t="s">
        <v>1307</v>
      </c>
      <c r="BXX2237" s="4">
        <v>732550</v>
      </c>
    </row>
    <row r="2238" spans="1987:2002" ht="21.95" customHeight="1">
      <c r="BXW2238" s="4" t="s">
        <v>596</v>
      </c>
      <c r="BXX2238" s="4">
        <v>174298.32</v>
      </c>
    </row>
    <row r="2239" spans="1987:2002" ht="21.95" customHeight="1">
      <c r="BXY2239" s="4" t="s">
        <v>1307</v>
      </c>
      <c r="BXZ2239" s="4">
        <v>732550</v>
      </c>
    </row>
    <row r="2240" spans="1987:2002" ht="21.95" customHeight="1">
      <c r="BXY2240" s="4" t="s">
        <v>596</v>
      </c>
      <c r="BXZ2240" s="4">
        <v>174298.32</v>
      </c>
    </row>
    <row r="2241" spans="2003:2018" ht="21.95" customHeight="1">
      <c r="BYA2241" s="4" t="s">
        <v>1307</v>
      </c>
      <c r="BYB2241" s="4">
        <v>732550</v>
      </c>
    </row>
    <row r="2242" spans="2003:2018" ht="21.95" customHeight="1">
      <c r="BYA2242" s="4" t="s">
        <v>596</v>
      </c>
      <c r="BYB2242" s="4">
        <v>174298.32</v>
      </c>
    </row>
    <row r="2243" spans="2003:2018" ht="21.95" customHeight="1">
      <c r="BYC2243" s="4" t="s">
        <v>1307</v>
      </c>
      <c r="BYD2243" s="4">
        <v>732550</v>
      </c>
    </row>
    <row r="2244" spans="2003:2018" ht="21.95" customHeight="1">
      <c r="BYC2244" s="4" t="s">
        <v>596</v>
      </c>
      <c r="BYD2244" s="4">
        <v>174298.32</v>
      </c>
    </row>
    <row r="2245" spans="2003:2018" ht="21.95" customHeight="1">
      <c r="BYE2245" s="4" t="s">
        <v>1307</v>
      </c>
      <c r="BYF2245" s="4">
        <v>732550</v>
      </c>
    </row>
    <row r="2246" spans="2003:2018" ht="21.95" customHeight="1">
      <c r="BYE2246" s="4" t="s">
        <v>596</v>
      </c>
      <c r="BYF2246" s="4">
        <v>174298.32</v>
      </c>
    </row>
    <row r="2247" spans="2003:2018" ht="21.95" customHeight="1">
      <c r="BYG2247" s="4" t="s">
        <v>1307</v>
      </c>
      <c r="BYH2247" s="4">
        <v>732550</v>
      </c>
    </row>
    <row r="2248" spans="2003:2018" ht="21.95" customHeight="1">
      <c r="BYG2248" s="4" t="s">
        <v>596</v>
      </c>
      <c r="BYH2248" s="4">
        <v>174298.32</v>
      </c>
    </row>
    <row r="2249" spans="2003:2018" ht="21.95" customHeight="1">
      <c r="BYI2249" s="4" t="s">
        <v>1307</v>
      </c>
      <c r="BYJ2249" s="4">
        <v>732550</v>
      </c>
    </row>
    <row r="2250" spans="2003:2018" ht="21.95" customHeight="1">
      <c r="BYI2250" s="4" t="s">
        <v>596</v>
      </c>
      <c r="BYJ2250" s="4">
        <v>174298.32</v>
      </c>
    </row>
    <row r="2251" spans="2003:2018" ht="21.95" customHeight="1">
      <c r="BYK2251" s="4" t="s">
        <v>1307</v>
      </c>
      <c r="BYL2251" s="4">
        <v>732550</v>
      </c>
    </row>
    <row r="2252" spans="2003:2018" ht="21.95" customHeight="1">
      <c r="BYK2252" s="4" t="s">
        <v>596</v>
      </c>
      <c r="BYL2252" s="4">
        <v>174298.32</v>
      </c>
    </row>
    <row r="2253" spans="2003:2018" ht="21.95" customHeight="1">
      <c r="BYM2253" s="4" t="s">
        <v>1307</v>
      </c>
      <c r="BYN2253" s="4">
        <v>732550</v>
      </c>
    </row>
    <row r="2254" spans="2003:2018" ht="21.95" customHeight="1">
      <c r="BYM2254" s="4" t="s">
        <v>596</v>
      </c>
      <c r="BYN2254" s="4">
        <v>174298.32</v>
      </c>
    </row>
    <row r="2255" spans="2003:2018" ht="21.95" customHeight="1">
      <c r="BYO2255" s="4" t="s">
        <v>1307</v>
      </c>
      <c r="BYP2255" s="4">
        <v>732550</v>
      </c>
    </row>
    <row r="2256" spans="2003:2018" ht="21.95" customHeight="1">
      <c r="BYO2256" s="4" t="s">
        <v>596</v>
      </c>
      <c r="BYP2256" s="4">
        <v>174298.32</v>
      </c>
    </row>
    <row r="2257" spans="2019:2034" ht="21.95" customHeight="1">
      <c r="BYQ2257" s="4" t="s">
        <v>1307</v>
      </c>
      <c r="BYR2257" s="4">
        <v>732550</v>
      </c>
    </row>
    <row r="2258" spans="2019:2034" ht="21.95" customHeight="1">
      <c r="BYQ2258" s="4" t="s">
        <v>596</v>
      </c>
      <c r="BYR2258" s="4">
        <v>174298.32</v>
      </c>
    </row>
    <row r="2259" spans="2019:2034" ht="21.95" customHeight="1">
      <c r="BYS2259" s="4" t="s">
        <v>1307</v>
      </c>
      <c r="BYT2259" s="4">
        <v>732550</v>
      </c>
    </row>
    <row r="2260" spans="2019:2034" ht="21.95" customHeight="1">
      <c r="BYS2260" s="4" t="s">
        <v>596</v>
      </c>
      <c r="BYT2260" s="4">
        <v>174298.32</v>
      </c>
    </row>
    <row r="2261" spans="2019:2034" ht="21.95" customHeight="1">
      <c r="BYU2261" s="4" t="s">
        <v>1307</v>
      </c>
      <c r="BYV2261" s="4">
        <v>732550</v>
      </c>
    </row>
    <row r="2262" spans="2019:2034" ht="21.95" customHeight="1">
      <c r="BYU2262" s="4" t="s">
        <v>596</v>
      </c>
      <c r="BYV2262" s="4">
        <v>174298.32</v>
      </c>
    </row>
    <row r="2263" spans="2019:2034" ht="21.95" customHeight="1">
      <c r="BYW2263" s="4" t="s">
        <v>1307</v>
      </c>
      <c r="BYX2263" s="4">
        <v>732550</v>
      </c>
    </row>
    <row r="2264" spans="2019:2034" ht="21.95" customHeight="1">
      <c r="BYW2264" s="4" t="s">
        <v>596</v>
      </c>
      <c r="BYX2264" s="4">
        <v>174298.32</v>
      </c>
    </row>
    <row r="2265" spans="2019:2034" ht="21.95" customHeight="1">
      <c r="BYY2265" s="4" t="s">
        <v>1307</v>
      </c>
      <c r="BYZ2265" s="4">
        <v>732550</v>
      </c>
    </row>
    <row r="2266" spans="2019:2034" ht="21.95" customHeight="1">
      <c r="BYY2266" s="4" t="s">
        <v>596</v>
      </c>
      <c r="BYZ2266" s="4">
        <v>174298.32</v>
      </c>
    </row>
    <row r="2267" spans="2019:2034" ht="21.95" customHeight="1">
      <c r="BZA2267" s="4" t="s">
        <v>1307</v>
      </c>
      <c r="BZB2267" s="4">
        <v>732550</v>
      </c>
    </row>
    <row r="2268" spans="2019:2034" ht="21.95" customHeight="1">
      <c r="BZA2268" s="4" t="s">
        <v>596</v>
      </c>
      <c r="BZB2268" s="4">
        <v>174298.32</v>
      </c>
    </row>
    <row r="2269" spans="2019:2034" ht="21.95" customHeight="1">
      <c r="BZC2269" s="4" t="s">
        <v>1307</v>
      </c>
      <c r="BZD2269" s="4">
        <v>732550</v>
      </c>
    </row>
    <row r="2270" spans="2019:2034" ht="21.95" customHeight="1">
      <c r="BZC2270" s="4" t="s">
        <v>596</v>
      </c>
      <c r="BZD2270" s="4">
        <v>174298.32</v>
      </c>
    </row>
    <row r="2271" spans="2019:2034" ht="21.95" customHeight="1">
      <c r="BZE2271" s="4" t="s">
        <v>1307</v>
      </c>
      <c r="BZF2271" s="4">
        <v>732550</v>
      </c>
    </row>
    <row r="2272" spans="2019:2034" ht="21.95" customHeight="1">
      <c r="BZE2272" s="4" t="s">
        <v>596</v>
      </c>
      <c r="BZF2272" s="4">
        <v>174298.32</v>
      </c>
    </row>
    <row r="2273" spans="2035:2050" ht="21.95" customHeight="1">
      <c r="BZG2273" s="4" t="s">
        <v>1307</v>
      </c>
      <c r="BZH2273" s="4">
        <v>732550</v>
      </c>
    </row>
    <row r="2274" spans="2035:2050" ht="21.95" customHeight="1">
      <c r="BZG2274" s="4" t="s">
        <v>596</v>
      </c>
      <c r="BZH2274" s="4">
        <v>174298.32</v>
      </c>
    </row>
    <row r="2275" spans="2035:2050" ht="21.95" customHeight="1">
      <c r="BZI2275" s="4" t="s">
        <v>1307</v>
      </c>
      <c r="BZJ2275" s="4">
        <v>732550</v>
      </c>
    </row>
    <row r="2276" spans="2035:2050" ht="21.95" customHeight="1">
      <c r="BZI2276" s="4" t="s">
        <v>596</v>
      </c>
      <c r="BZJ2276" s="4">
        <v>174298.32</v>
      </c>
    </row>
    <row r="2277" spans="2035:2050" ht="21.95" customHeight="1">
      <c r="BZK2277" s="4" t="s">
        <v>1307</v>
      </c>
      <c r="BZL2277" s="4">
        <v>732550</v>
      </c>
    </row>
    <row r="2278" spans="2035:2050" ht="21.95" customHeight="1">
      <c r="BZK2278" s="4" t="s">
        <v>596</v>
      </c>
      <c r="BZL2278" s="4">
        <v>174298.32</v>
      </c>
    </row>
    <row r="2279" spans="2035:2050" ht="21.95" customHeight="1">
      <c r="BZM2279" s="4" t="s">
        <v>1307</v>
      </c>
      <c r="BZN2279" s="4">
        <v>732550</v>
      </c>
    </row>
    <row r="2280" spans="2035:2050" ht="21.95" customHeight="1">
      <c r="BZM2280" s="4" t="s">
        <v>596</v>
      </c>
      <c r="BZN2280" s="4">
        <v>174298.32</v>
      </c>
    </row>
    <row r="2281" spans="2035:2050" ht="21.95" customHeight="1">
      <c r="BZO2281" s="4" t="s">
        <v>1307</v>
      </c>
      <c r="BZP2281" s="4">
        <v>732550</v>
      </c>
    </row>
    <row r="2282" spans="2035:2050" ht="21.95" customHeight="1">
      <c r="BZO2282" s="4" t="s">
        <v>596</v>
      </c>
      <c r="BZP2282" s="4">
        <v>174298.32</v>
      </c>
    </row>
    <row r="2283" spans="2035:2050" ht="21.95" customHeight="1">
      <c r="BZQ2283" s="4" t="s">
        <v>1307</v>
      </c>
      <c r="BZR2283" s="4">
        <v>732550</v>
      </c>
    </row>
    <row r="2284" spans="2035:2050" ht="21.95" customHeight="1">
      <c r="BZQ2284" s="4" t="s">
        <v>596</v>
      </c>
      <c r="BZR2284" s="4">
        <v>174298.32</v>
      </c>
    </row>
    <row r="2285" spans="2035:2050" ht="21.95" customHeight="1">
      <c r="BZS2285" s="4" t="s">
        <v>1307</v>
      </c>
      <c r="BZT2285" s="4">
        <v>732550</v>
      </c>
    </row>
    <row r="2286" spans="2035:2050" ht="21.95" customHeight="1">
      <c r="BZS2286" s="4" t="s">
        <v>596</v>
      </c>
      <c r="BZT2286" s="4">
        <v>174298.32</v>
      </c>
    </row>
    <row r="2287" spans="2035:2050" ht="21.95" customHeight="1">
      <c r="BZU2287" s="4" t="s">
        <v>1307</v>
      </c>
      <c r="BZV2287" s="4">
        <v>732550</v>
      </c>
    </row>
    <row r="2288" spans="2035:2050" ht="21.95" customHeight="1">
      <c r="BZU2288" s="4" t="s">
        <v>596</v>
      </c>
      <c r="BZV2288" s="4">
        <v>174298.32</v>
      </c>
    </row>
    <row r="2289" spans="2051:2066" ht="21.95" customHeight="1">
      <c r="BZW2289" s="4" t="s">
        <v>1307</v>
      </c>
      <c r="BZX2289" s="4">
        <v>732550</v>
      </c>
    </row>
    <row r="2290" spans="2051:2066" ht="21.95" customHeight="1">
      <c r="BZW2290" s="4" t="s">
        <v>596</v>
      </c>
      <c r="BZX2290" s="4">
        <v>174298.32</v>
      </c>
    </row>
    <row r="2291" spans="2051:2066" ht="21.95" customHeight="1">
      <c r="BZY2291" s="4" t="s">
        <v>1307</v>
      </c>
      <c r="BZZ2291" s="4">
        <v>732550</v>
      </c>
    </row>
    <row r="2292" spans="2051:2066" ht="21.95" customHeight="1">
      <c r="BZY2292" s="4" t="s">
        <v>596</v>
      </c>
      <c r="BZZ2292" s="4">
        <v>174298.32</v>
      </c>
    </row>
    <row r="2293" spans="2051:2066" ht="21.95" customHeight="1">
      <c r="CAA2293" s="4" t="s">
        <v>1307</v>
      </c>
      <c r="CAB2293" s="4">
        <v>732550</v>
      </c>
    </row>
    <row r="2294" spans="2051:2066" ht="21.95" customHeight="1">
      <c r="CAA2294" s="4" t="s">
        <v>596</v>
      </c>
      <c r="CAB2294" s="4">
        <v>174298.32</v>
      </c>
    </row>
    <row r="2295" spans="2051:2066" ht="21.95" customHeight="1">
      <c r="CAC2295" s="4" t="s">
        <v>1307</v>
      </c>
      <c r="CAD2295" s="4">
        <v>732550</v>
      </c>
    </row>
    <row r="2296" spans="2051:2066" ht="21.95" customHeight="1">
      <c r="CAC2296" s="4" t="s">
        <v>596</v>
      </c>
      <c r="CAD2296" s="4">
        <v>174298.32</v>
      </c>
    </row>
    <row r="2297" spans="2051:2066" ht="21.95" customHeight="1">
      <c r="CAE2297" s="4" t="s">
        <v>1307</v>
      </c>
      <c r="CAF2297" s="4">
        <v>732550</v>
      </c>
    </row>
    <row r="2298" spans="2051:2066" ht="21.95" customHeight="1">
      <c r="CAE2298" s="4" t="s">
        <v>596</v>
      </c>
      <c r="CAF2298" s="4">
        <v>174298.32</v>
      </c>
    </row>
    <row r="2299" spans="2051:2066" ht="21.95" customHeight="1">
      <c r="CAG2299" s="4" t="s">
        <v>1307</v>
      </c>
      <c r="CAH2299" s="4">
        <v>732550</v>
      </c>
    </row>
    <row r="2300" spans="2051:2066" ht="21.95" customHeight="1">
      <c r="CAG2300" s="4" t="s">
        <v>596</v>
      </c>
      <c r="CAH2300" s="4">
        <v>174298.32</v>
      </c>
    </row>
    <row r="2301" spans="2051:2066" ht="21.95" customHeight="1">
      <c r="CAI2301" s="4" t="s">
        <v>1307</v>
      </c>
      <c r="CAJ2301" s="4">
        <v>732550</v>
      </c>
    </row>
    <row r="2302" spans="2051:2066" ht="21.95" customHeight="1">
      <c r="CAI2302" s="4" t="s">
        <v>596</v>
      </c>
      <c r="CAJ2302" s="4">
        <v>174298.32</v>
      </c>
    </row>
    <row r="2303" spans="2051:2066" ht="21.95" customHeight="1">
      <c r="CAK2303" s="4" t="s">
        <v>1307</v>
      </c>
      <c r="CAL2303" s="4">
        <v>732550</v>
      </c>
    </row>
    <row r="2304" spans="2051:2066" ht="21.95" customHeight="1">
      <c r="CAK2304" s="4" t="s">
        <v>596</v>
      </c>
      <c r="CAL2304" s="4">
        <v>174298.32</v>
      </c>
    </row>
    <row r="2305" spans="2067:2082" ht="21.95" customHeight="1">
      <c r="CAM2305" s="4" t="s">
        <v>1307</v>
      </c>
      <c r="CAN2305" s="4">
        <v>732550</v>
      </c>
    </row>
    <row r="2306" spans="2067:2082" ht="21.95" customHeight="1">
      <c r="CAM2306" s="4" t="s">
        <v>596</v>
      </c>
      <c r="CAN2306" s="4">
        <v>174298.32</v>
      </c>
    </row>
    <row r="2307" spans="2067:2082" ht="21.95" customHeight="1">
      <c r="CAO2307" s="4" t="s">
        <v>1307</v>
      </c>
      <c r="CAP2307" s="4">
        <v>732550</v>
      </c>
    </row>
    <row r="2308" spans="2067:2082" ht="21.95" customHeight="1">
      <c r="CAO2308" s="4" t="s">
        <v>596</v>
      </c>
      <c r="CAP2308" s="4">
        <v>174298.32</v>
      </c>
    </row>
    <row r="2309" spans="2067:2082" ht="21.95" customHeight="1">
      <c r="CAQ2309" s="4" t="s">
        <v>1307</v>
      </c>
      <c r="CAR2309" s="4">
        <v>732550</v>
      </c>
    </row>
    <row r="2310" spans="2067:2082" ht="21.95" customHeight="1">
      <c r="CAQ2310" s="4" t="s">
        <v>596</v>
      </c>
      <c r="CAR2310" s="4">
        <v>174298.32</v>
      </c>
    </row>
    <row r="2311" spans="2067:2082" ht="21.95" customHeight="1">
      <c r="CAS2311" s="4" t="s">
        <v>1307</v>
      </c>
      <c r="CAT2311" s="4">
        <v>732550</v>
      </c>
    </row>
    <row r="2312" spans="2067:2082" ht="21.95" customHeight="1">
      <c r="CAS2312" s="4" t="s">
        <v>596</v>
      </c>
      <c r="CAT2312" s="4">
        <v>174298.32</v>
      </c>
    </row>
    <row r="2313" spans="2067:2082" ht="21.95" customHeight="1">
      <c r="CAU2313" s="4" t="s">
        <v>1307</v>
      </c>
      <c r="CAV2313" s="4">
        <v>732550</v>
      </c>
    </row>
    <row r="2314" spans="2067:2082" ht="21.95" customHeight="1">
      <c r="CAU2314" s="4" t="s">
        <v>596</v>
      </c>
      <c r="CAV2314" s="4">
        <v>174298.32</v>
      </c>
    </row>
    <row r="2315" spans="2067:2082" ht="21.95" customHeight="1">
      <c r="CAW2315" s="4" t="s">
        <v>1307</v>
      </c>
      <c r="CAX2315" s="4">
        <v>732550</v>
      </c>
    </row>
    <row r="2316" spans="2067:2082" ht="21.95" customHeight="1">
      <c r="CAW2316" s="4" t="s">
        <v>596</v>
      </c>
      <c r="CAX2316" s="4">
        <v>174298.32</v>
      </c>
    </row>
    <row r="2317" spans="2067:2082" ht="21.95" customHeight="1">
      <c r="CAY2317" s="4" t="s">
        <v>1307</v>
      </c>
      <c r="CAZ2317" s="4">
        <v>732550</v>
      </c>
    </row>
    <row r="2318" spans="2067:2082" ht="21.95" customHeight="1">
      <c r="CAY2318" s="4" t="s">
        <v>596</v>
      </c>
      <c r="CAZ2318" s="4">
        <v>174298.32</v>
      </c>
    </row>
    <row r="2319" spans="2067:2082" ht="21.95" customHeight="1">
      <c r="CBA2319" s="4" t="s">
        <v>1307</v>
      </c>
      <c r="CBB2319" s="4">
        <v>732550</v>
      </c>
    </row>
    <row r="2320" spans="2067:2082" ht="21.95" customHeight="1">
      <c r="CBA2320" s="4" t="s">
        <v>596</v>
      </c>
      <c r="CBB2320" s="4">
        <v>174298.32</v>
      </c>
    </row>
    <row r="2321" spans="2083:2098" ht="21.95" customHeight="1">
      <c r="CBC2321" s="4" t="s">
        <v>1307</v>
      </c>
      <c r="CBD2321" s="4">
        <v>732550</v>
      </c>
    </row>
    <row r="2322" spans="2083:2098" ht="21.95" customHeight="1">
      <c r="CBC2322" s="4" t="s">
        <v>596</v>
      </c>
      <c r="CBD2322" s="4">
        <v>174298.32</v>
      </c>
    </row>
    <row r="2323" spans="2083:2098" ht="21.95" customHeight="1">
      <c r="CBE2323" s="4" t="s">
        <v>1307</v>
      </c>
      <c r="CBF2323" s="4">
        <v>732550</v>
      </c>
    </row>
    <row r="2324" spans="2083:2098" ht="21.95" customHeight="1">
      <c r="CBE2324" s="4" t="s">
        <v>596</v>
      </c>
      <c r="CBF2324" s="4">
        <v>174298.32</v>
      </c>
    </row>
    <row r="2325" spans="2083:2098" ht="21.95" customHeight="1">
      <c r="CBG2325" s="4" t="s">
        <v>1307</v>
      </c>
      <c r="CBH2325" s="4">
        <v>732550</v>
      </c>
    </row>
    <row r="2326" spans="2083:2098" ht="21.95" customHeight="1">
      <c r="CBG2326" s="4" t="s">
        <v>596</v>
      </c>
      <c r="CBH2326" s="4">
        <v>174298.32</v>
      </c>
    </row>
    <row r="2327" spans="2083:2098" ht="21.95" customHeight="1">
      <c r="CBI2327" s="4" t="s">
        <v>1307</v>
      </c>
      <c r="CBJ2327" s="4">
        <v>732550</v>
      </c>
    </row>
    <row r="2328" spans="2083:2098" ht="21.95" customHeight="1">
      <c r="CBI2328" s="4" t="s">
        <v>596</v>
      </c>
      <c r="CBJ2328" s="4">
        <v>174298.32</v>
      </c>
    </row>
    <row r="2329" spans="2083:2098" ht="21.95" customHeight="1">
      <c r="CBK2329" s="4" t="s">
        <v>1307</v>
      </c>
      <c r="CBL2329" s="4">
        <v>732550</v>
      </c>
    </row>
    <row r="2330" spans="2083:2098" ht="21.95" customHeight="1">
      <c r="CBK2330" s="4" t="s">
        <v>596</v>
      </c>
      <c r="CBL2330" s="4">
        <v>174298.32</v>
      </c>
    </row>
    <row r="2331" spans="2083:2098" ht="21.95" customHeight="1">
      <c r="CBM2331" s="4" t="s">
        <v>1307</v>
      </c>
      <c r="CBN2331" s="4">
        <v>732550</v>
      </c>
    </row>
    <row r="2332" spans="2083:2098" ht="21.95" customHeight="1">
      <c r="CBM2332" s="4" t="s">
        <v>596</v>
      </c>
      <c r="CBN2332" s="4">
        <v>174298.32</v>
      </c>
    </row>
    <row r="2333" spans="2083:2098" ht="21.95" customHeight="1">
      <c r="CBO2333" s="4" t="s">
        <v>1307</v>
      </c>
      <c r="CBP2333" s="4">
        <v>732550</v>
      </c>
    </row>
    <row r="2334" spans="2083:2098" ht="21.95" customHeight="1">
      <c r="CBO2334" s="4" t="s">
        <v>596</v>
      </c>
      <c r="CBP2334" s="4">
        <v>174298.32</v>
      </c>
    </row>
    <row r="2335" spans="2083:2098" ht="21.95" customHeight="1">
      <c r="CBQ2335" s="4" t="s">
        <v>1307</v>
      </c>
      <c r="CBR2335" s="4">
        <v>732550</v>
      </c>
    </row>
    <row r="2336" spans="2083:2098" ht="21.95" customHeight="1">
      <c r="CBQ2336" s="4" t="s">
        <v>596</v>
      </c>
      <c r="CBR2336" s="4">
        <v>174298.32</v>
      </c>
    </row>
    <row r="2337" spans="2099:2114" ht="21.95" customHeight="1">
      <c r="CBS2337" s="4" t="s">
        <v>1307</v>
      </c>
      <c r="CBT2337" s="4">
        <v>732550</v>
      </c>
    </row>
    <row r="2338" spans="2099:2114" ht="21.95" customHeight="1">
      <c r="CBS2338" s="4" t="s">
        <v>596</v>
      </c>
      <c r="CBT2338" s="4">
        <v>174298.32</v>
      </c>
    </row>
    <row r="2339" spans="2099:2114" ht="21.95" customHeight="1">
      <c r="CBU2339" s="4" t="s">
        <v>1307</v>
      </c>
      <c r="CBV2339" s="4">
        <v>732550</v>
      </c>
    </row>
    <row r="2340" spans="2099:2114" ht="21.95" customHeight="1">
      <c r="CBU2340" s="4" t="s">
        <v>596</v>
      </c>
      <c r="CBV2340" s="4">
        <v>174298.32</v>
      </c>
    </row>
    <row r="2341" spans="2099:2114" ht="21.95" customHeight="1">
      <c r="CBW2341" s="4" t="s">
        <v>1307</v>
      </c>
      <c r="CBX2341" s="4">
        <v>732550</v>
      </c>
    </row>
    <row r="2342" spans="2099:2114" ht="21.95" customHeight="1">
      <c r="CBW2342" s="4" t="s">
        <v>596</v>
      </c>
      <c r="CBX2342" s="4">
        <v>174298.32</v>
      </c>
    </row>
    <row r="2343" spans="2099:2114" ht="21.95" customHeight="1">
      <c r="CBY2343" s="4" t="s">
        <v>1307</v>
      </c>
      <c r="CBZ2343" s="4">
        <v>732550</v>
      </c>
    </row>
    <row r="2344" spans="2099:2114" ht="21.95" customHeight="1">
      <c r="CBY2344" s="4" t="s">
        <v>596</v>
      </c>
      <c r="CBZ2344" s="4">
        <v>174298.32</v>
      </c>
    </row>
    <row r="2345" spans="2099:2114" ht="21.95" customHeight="1">
      <c r="CCA2345" s="4" t="s">
        <v>1307</v>
      </c>
      <c r="CCB2345" s="4">
        <v>732550</v>
      </c>
    </row>
    <row r="2346" spans="2099:2114" ht="21.95" customHeight="1">
      <c r="CCA2346" s="4" t="s">
        <v>596</v>
      </c>
      <c r="CCB2346" s="4">
        <v>174298.32</v>
      </c>
    </row>
    <row r="2347" spans="2099:2114" ht="21.95" customHeight="1">
      <c r="CCC2347" s="4" t="s">
        <v>1307</v>
      </c>
      <c r="CCD2347" s="4">
        <v>732550</v>
      </c>
    </row>
    <row r="2348" spans="2099:2114" ht="21.95" customHeight="1">
      <c r="CCC2348" s="4" t="s">
        <v>596</v>
      </c>
      <c r="CCD2348" s="4">
        <v>174298.32</v>
      </c>
    </row>
    <row r="2349" spans="2099:2114" ht="21.95" customHeight="1">
      <c r="CCE2349" s="4" t="s">
        <v>1307</v>
      </c>
      <c r="CCF2349" s="4">
        <v>732550</v>
      </c>
    </row>
    <row r="2350" spans="2099:2114" ht="21.95" customHeight="1">
      <c r="CCE2350" s="4" t="s">
        <v>596</v>
      </c>
      <c r="CCF2350" s="4">
        <v>174298.32</v>
      </c>
    </row>
    <row r="2351" spans="2099:2114" ht="21.95" customHeight="1">
      <c r="CCG2351" s="4" t="s">
        <v>1307</v>
      </c>
      <c r="CCH2351" s="4">
        <v>732550</v>
      </c>
    </row>
    <row r="2352" spans="2099:2114" ht="21.95" customHeight="1">
      <c r="CCG2352" s="4" t="s">
        <v>596</v>
      </c>
      <c r="CCH2352" s="4">
        <v>174298.32</v>
      </c>
    </row>
    <row r="2353" spans="2115:2130" ht="21.95" customHeight="1">
      <c r="CCI2353" s="4" t="s">
        <v>1307</v>
      </c>
      <c r="CCJ2353" s="4">
        <v>732550</v>
      </c>
    </row>
    <row r="2354" spans="2115:2130" ht="21.95" customHeight="1">
      <c r="CCI2354" s="4" t="s">
        <v>596</v>
      </c>
      <c r="CCJ2354" s="4">
        <v>174298.32</v>
      </c>
    </row>
    <row r="2355" spans="2115:2130" ht="21.95" customHeight="1">
      <c r="CCK2355" s="4" t="s">
        <v>1307</v>
      </c>
      <c r="CCL2355" s="4">
        <v>732550</v>
      </c>
    </row>
    <row r="2356" spans="2115:2130" ht="21.95" customHeight="1">
      <c r="CCK2356" s="4" t="s">
        <v>596</v>
      </c>
      <c r="CCL2356" s="4">
        <v>174298.32</v>
      </c>
    </row>
    <row r="2357" spans="2115:2130" ht="21.95" customHeight="1">
      <c r="CCM2357" s="4" t="s">
        <v>1307</v>
      </c>
      <c r="CCN2357" s="4">
        <v>732550</v>
      </c>
    </row>
    <row r="2358" spans="2115:2130" ht="21.95" customHeight="1">
      <c r="CCM2358" s="4" t="s">
        <v>596</v>
      </c>
      <c r="CCN2358" s="4">
        <v>174298.32</v>
      </c>
    </row>
    <row r="2359" spans="2115:2130" ht="21.95" customHeight="1">
      <c r="CCO2359" s="4" t="s">
        <v>1307</v>
      </c>
      <c r="CCP2359" s="4">
        <v>732550</v>
      </c>
    </row>
    <row r="2360" spans="2115:2130" ht="21.95" customHeight="1">
      <c r="CCO2360" s="4" t="s">
        <v>596</v>
      </c>
      <c r="CCP2360" s="4">
        <v>174298.32</v>
      </c>
    </row>
    <row r="2361" spans="2115:2130" ht="21.95" customHeight="1">
      <c r="CCQ2361" s="4" t="s">
        <v>1307</v>
      </c>
      <c r="CCR2361" s="4">
        <v>732550</v>
      </c>
    </row>
    <row r="2362" spans="2115:2130" ht="21.95" customHeight="1">
      <c r="CCQ2362" s="4" t="s">
        <v>596</v>
      </c>
      <c r="CCR2362" s="4">
        <v>174298.32</v>
      </c>
    </row>
    <row r="2363" spans="2115:2130" ht="21.95" customHeight="1">
      <c r="CCS2363" s="4" t="s">
        <v>1307</v>
      </c>
      <c r="CCT2363" s="4">
        <v>732550</v>
      </c>
    </row>
    <row r="2364" spans="2115:2130" ht="21.95" customHeight="1">
      <c r="CCS2364" s="4" t="s">
        <v>596</v>
      </c>
      <c r="CCT2364" s="4">
        <v>174298.32</v>
      </c>
    </row>
    <row r="2365" spans="2115:2130" ht="21.95" customHeight="1">
      <c r="CCU2365" s="4" t="s">
        <v>1307</v>
      </c>
      <c r="CCV2365" s="4">
        <v>732550</v>
      </c>
    </row>
    <row r="2366" spans="2115:2130" ht="21.95" customHeight="1">
      <c r="CCU2366" s="4" t="s">
        <v>596</v>
      </c>
      <c r="CCV2366" s="4">
        <v>174298.32</v>
      </c>
    </row>
    <row r="2367" spans="2115:2130" ht="21.95" customHeight="1">
      <c r="CCW2367" s="4" t="s">
        <v>1307</v>
      </c>
      <c r="CCX2367" s="4">
        <v>732550</v>
      </c>
    </row>
    <row r="2368" spans="2115:2130" ht="21.95" customHeight="1">
      <c r="CCW2368" s="4" t="s">
        <v>596</v>
      </c>
      <c r="CCX2368" s="4">
        <v>174298.32</v>
      </c>
    </row>
    <row r="2369" spans="2131:2146" ht="21.95" customHeight="1">
      <c r="CCY2369" s="4" t="s">
        <v>1307</v>
      </c>
      <c r="CCZ2369" s="4">
        <v>732550</v>
      </c>
    </row>
    <row r="2370" spans="2131:2146" ht="21.95" customHeight="1">
      <c r="CCY2370" s="4" t="s">
        <v>596</v>
      </c>
      <c r="CCZ2370" s="4">
        <v>174298.32</v>
      </c>
    </row>
    <row r="2371" spans="2131:2146" ht="21.95" customHeight="1">
      <c r="CDA2371" s="4" t="s">
        <v>1307</v>
      </c>
      <c r="CDB2371" s="4">
        <v>732550</v>
      </c>
    </row>
    <row r="2372" spans="2131:2146" ht="21.95" customHeight="1">
      <c r="CDA2372" s="4" t="s">
        <v>596</v>
      </c>
      <c r="CDB2372" s="4">
        <v>174298.32</v>
      </c>
    </row>
    <row r="2373" spans="2131:2146" ht="21.95" customHeight="1">
      <c r="CDC2373" s="4" t="s">
        <v>1307</v>
      </c>
      <c r="CDD2373" s="4">
        <v>732550</v>
      </c>
    </row>
    <row r="2374" spans="2131:2146" ht="21.95" customHeight="1">
      <c r="CDC2374" s="4" t="s">
        <v>596</v>
      </c>
      <c r="CDD2374" s="4">
        <v>174298.32</v>
      </c>
    </row>
    <row r="2375" spans="2131:2146" ht="21.95" customHeight="1">
      <c r="CDE2375" s="4" t="s">
        <v>1307</v>
      </c>
      <c r="CDF2375" s="4">
        <v>732550</v>
      </c>
    </row>
    <row r="2376" spans="2131:2146" ht="21.95" customHeight="1">
      <c r="CDE2376" s="4" t="s">
        <v>596</v>
      </c>
      <c r="CDF2376" s="4">
        <v>174298.32</v>
      </c>
    </row>
    <row r="2377" spans="2131:2146" ht="21.95" customHeight="1">
      <c r="CDG2377" s="4" t="s">
        <v>1307</v>
      </c>
      <c r="CDH2377" s="4">
        <v>732550</v>
      </c>
    </row>
    <row r="2378" spans="2131:2146" ht="21.95" customHeight="1">
      <c r="CDG2378" s="4" t="s">
        <v>596</v>
      </c>
      <c r="CDH2378" s="4">
        <v>174298.32</v>
      </c>
    </row>
    <row r="2379" spans="2131:2146" ht="21.95" customHeight="1">
      <c r="CDI2379" s="4" t="s">
        <v>1307</v>
      </c>
      <c r="CDJ2379" s="4">
        <v>732550</v>
      </c>
    </row>
    <row r="2380" spans="2131:2146" ht="21.95" customHeight="1">
      <c r="CDI2380" s="4" t="s">
        <v>596</v>
      </c>
      <c r="CDJ2380" s="4">
        <v>174298.32</v>
      </c>
    </row>
    <row r="2381" spans="2131:2146" ht="21.95" customHeight="1">
      <c r="CDK2381" s="4" t="s">
        <v>1307</v>
      </c>
      <c r="CDL2381" s="4">
        <v>732550</v>
      </c>
    </row>
    <row r="2382" spans="2131:2146" ht="21.95" customHeight="1">
      <c r="CDK2382" s="4" t="s">
        <v>596</v>
      </c>
      <c r="CDL2382" s="4">
        <v>174298.32</v>
      </c>
    </row>
    <row r="2383" spans="2131:2146" ht="21.95" customHeight="1">
      <c r="CDM2383" s="4" t="s">
        <v>1307</v>
      </c>
      <c r="CDN2383" s="4">
        <v>732550</v>
      </c>
    </row>
    <row r="2384" spans="2131:2146" ht="21.95" customHeight="1">
      <c r="CDM2384" s="4" t="s">
        <v>596</v>
      </c>
      <c r="CDN2384" s="4">
        <v>174298.32</v>
      </c>
    </row>
    <row r="2385" spans="2147:2162" ht="21.95" customHeight="1">
      <c r="CDO2385" s="4" t="s">
        <v>1307</v>
      </c>
      <c r="CDP2385" s="4">
        <v>732550</v>
      </c>
    </row>
    <row r="2386" spans="2147:2162" ht="21.95" customHeight="1">
      <c r="CDO2386" s="4" t="s">
        <v>596</v>
      </c>
      <c r="CDP2386" s="4">
        <v>174298.32</v>
      </c>
    </row>
    <row r="2387" spans="2147:2162" ht="21.95" customHeight="1">
      <c r="CDQ2387" s="4" t="s">
        <v>1307</v>
      </c>
      <c r="CDR2387" s="4">
        <v>732550</v>
      </c>
    </row>
    <row r="2388" spans="2147:2162" ht="21.95" customHeight="1">
      <c r="CDQ2388" s="4" t="s">
        <v>596</v>
      </c>
      <c r="CDR2388" s="4">
        <v>174298.32</v>
      </c>
    </row>
    <row r="2389" spans="2147:2162" ht="21.95" customHeight="1">
      <c r="CDS2389" s="4" t="s">
        <v>1307</v>
      </c>
      <c r="CDT2389" s="4">
        <v>732550</v>
      </c>
    </row>
    <row r="2390" spans="2147:2162" ht="21.95" customHeight="1">
      <c r="CDS2390" s="4" t="s">
        <v>596</v>
      </c>
      <c r="CDT2390" s="4">
        <v>174298.32</v>
      </c>
    </row>
    <row r="2391" spans="2147:2162" ht="21.95" customHeight="1">
      <c r="CDU2391" s="4" t="s">
        <v>1307</v>
      </c>
      <c r="CDV2391" s="4">
        <v>732550</v>
      </c>
    </row>
    <row r="2392" spans="2147:2162" ht="21.95" customHeight="1">
      <c r="CDU2392" s="4" t="s">
        <v>596</v>
      </c>
      <c r="CDV2392" s="4">
        <v>174298.32</v>
      </c>
    </row>
    <row r="2393" spans="2147:2162" ht="21.95" customHeight="1">
      <c r="CDW2393" s="4" t="s">
        <v>1307</v>
      </c>
      <c r="CDX2393" s="4">
        <v>732550</v>
      </c>
    </row>
    <row r="2394" spans="2147:2162" ht="21.95" customHeight="1">
      <c r="CDW2394" s="4" t="s">
        <v>596</v>
      </c>
      <c r="CDX2394" s="4">
        <v>174298.32</v>
      </c>
    </row>
    <row r="2395" spans="2147:2162" ht="21.95" customHeight="1">
      <c r="CDY2395" s="4" t="s">
        <v>1307</v>
      </c>
      <c r="CDZ2395" s="4">
        <v>732550</v>
      </c>
    </row>
    <row r="2396" spans="2147:2162" ht="21.95" customHeight="1">
      <c r="CDY2396" s="4" t="s">
        <v>596</v>
      </c>
      <c r="CDZ2396" s="4">
        <v>174298.32</v>
      </c>
    </row>
    <row r="2397" spans="2147:2162" ht="21.95" customHeight="1">
      <c r="CEA2397" s="4" t="s">
        <v>1307</v>
      </c>
      <c r="CEB2397" s="4">
        <v>732550</v>
      </c>
    </row>
    <row r="2398" spans="2147:2162" ht="21.95" customHeight="1">
      <c r="CEA2398" s="4" t="s">
        <v>596</v>
      </c>
      <c r="CEB2398" s="4">
        <v>174298.32</v>
      </c>
    </row>
    <row r="2399" spans="2147:2162" ht="21.95" customHeight="1">
      <c r="CEC2399" s="4" t="s">
        <v>1307</v>
      </c>
      <c r="CED2399" s="4">
        <v>732550</v>
      </c>
    </row>
    <row r="2400" spans="2147:2162" ht="21.95" customHeight="1">
      <c r="CEC2400" s="4" t="s">
        <v>596</v>
      </c>
      <c r="CED2400" s="4">
        <v>174298.32</v>
      </c>
    </row>
    <row r="2401" spans="2163:2178" ht="21.95" customHeight="1">
      <c r="CEE2401" s="4" t="s">
        <v>1307</v>
      </c>
      <c r="CEF2401" s="4">
        <v>732550</v>
      </c>
    </row>
    <row r="2402" spans="2163:2178" ht="21.95" customHeight="1">
      <c r="CEE2402" s="4" t="s">
        <v>596</v>
      </c>
      <c r="CEF2402" s="4">
        <v>174298.32</v>
      </c>
    </row>
    <row r="2403" spans="2163:2178" ht="21.95" customHeight="1">
      <c r="CEG2403" s="4" t="s">
        <v>1307</v>
      </c>
      <c r="CEH2403" s="4">
        <v>732550</v>
      </c>
    </row>
    <row r="2404" spans="2163:2178" ht="21.95" customHeight="1">
      <c r="CEG2404" s="4" t="s">
        <v>596</v>
      </c>
      <c r="CEH2404" s="4">
        <v>174298.32</v>
      </c>
    </row>
    <row r="2405" spans="2163:2178" ht="21.95" customHeight="1">
      <c r="CEI2405" s="4" t="s">
        <v>1307</v>
      </c>
      <c r="CEJ2405" s="4">
        <v>732550</v>
      </c>
    </row>
    <row r="2406" spans="2163:2178" ht="21.95" customHeight="1">
      <c r="CEI2406" s="4" t="s">
        <v>596</v>
      </c>
      <c r="CEJ2406" s="4">
        <v>174298.32</v>
      </c>
    </row>
    <row r="2407" spans="2163:2178" ht="21.95" customHeight="1">
      <c r="CEK2407" s="4" t="s">
        <v>1307</v>
      </c>
      <c r="CEL2407" s="4">
        <v>732550</v>
      </c>
    </row>
    <row r="2408" spans="2163:2178" ht="21.95" customHeight="1">
      <c r="CEK2408" s="4" t="s">
        <v>596</v>
      </c>
      <c r="CEL2408" s="4">
        <v>174298.32</v>
      </c>
    </row>
    <row r="2409" spans="2163:2178" ht="21.95" customHeight="1">
      <c r="CEM2409" s="4" t="s">
        <v>1307</v>
      </c>
      <c r="CEN2409" s="4">
        <v>732550</v>
      </c>
    </row>
    <row r="2410" spans="2163:2178" ht="21.95" customHeight="1">
      <c r="CEM2410" s="4" t="s">
        <v>596</v>
      </c>
      <c r="CEN2410" s="4">
        <v>174298.32</v>
      </c>
    </row>
    <row r="2411" spans="2163:2178" ht="21.95" customHeight="1">
      <c r="CEO2411" s="4" t="s">
        <v>1307</v>
      </c>
      <c r="CEP2411" s="4">
        <v>732550</v>
      </c>
    </row>
    <row r="2412" spans="2163:2178" ht="21.95" customHeight="1">
      <c r="CEO2412" s="4" t="s">
        <v>596</v>
      </c>
      <c r="CEP2412" s="4">
        <v>174298.32</v>
      </c>
    </row>
    <row r="2413" spans="2163:2178" ht="21.95" customHeight="1">
      <c r="CEQ2413" s="4" t="s">
        <v>1307</v>
      </c>
      <c r="CER2413" s="4">
        <v>732550</v>
      </c>
    </row>
    <row r="2414" spans="2163:2178" ht="21.95" customHeight="1">
      <c r="CEQ2414" s="4" t="s">
        <v>596</v>
      </c>
      <c r="CER2414" s="4">
        <v>174298.32</v>
      </c>
    </row>
    <row r="2415" spans="2163:2178" ht="21.95" customHeight="1">
      <c r="CES2415" s="4" t="s">
        <v>1307</v>
      </c>
      <c r="CET2415" s="4">
        <v>732550</v>
      </c>
    </row>
    <row r="2416" spans="2163:2178" ht="21.95" customHeight="1">
      <c r="CES2416" s="4" t="s">
        <v>596</v>
      </c>
      <c r="CET2416" s="4">
        <v>174298.32</v>
      </c>
    </row>
    <row r="2417" spans="2179:2194" ht="21.95" customHeight="1">
      <c r="CEU2417" s="4" t="s">
        <v>1307</v>
      </c>
      <c r="CEV2417" s="4">
        <v>732550</v>
      </c>
    </row>
    <row r="2418" spans="2179:2194" ht="21.95" customHeight="1">
      <c r="CEU2418" s="4" t="s">
        <v>596</v>
      </c>
      <c r="CEV2418" s="4">
        <v>174298.32</v>
      </c>
    </row>
    <row r="2419" spans="2179:2194" ht="21.95" customHeight="1">
      <c r="CEW2419" s="4" t="s">
        <v>1307</v>
      </c>
      <c r="CEX2419" s="4">
        <v>732550</v>
      </c>
    </row>
    <row r="2420" spans="2179:2194" ht="21.95" customHeight="1">
      <c r="CEW2420" s="4" t="s">
        <v>596</v>
      </c>
      <c r="CEX2420" s="4">
        <v>174298.32</v>
      </c>
    </row>
    <row r="2421" spans="2179:2194" ht="21.95" customHeight="1">
      <c r="CEY2421" s="4" t="s">
        <v>1307</v>
      </c>
      <c r="CEZ2421" s="4">
        <v>732550</v>
      </c>
    </row>
    <row r="2422" spans="2179:2194" ht="21.95" customHeight="1">
      <c r="CEY2422" s="4" t="s">
        <v>596</v>
      </c>
      <c r="CEZ2422" s="4">
        <v>174298.32</v>
      </c>
    </row>
    <row r="2423" spans="2179:2194" ht="21.95" customHeight="1">
      <c r="CFA2423" s="4" t="s">
        <v>1307</v>
      </c>
      <c r="CFB2423" s="4">
        <v>732550</v>
      </c>
    </row>
    <row r="2424" spans="2179:2194" ht="21.95" customHeight="1">
      <c r="CFA2424" s="4" t="s">
        <v>596</v>
      </c>
      <c r="CFB2424" s="4">
        <v>174298.32</v>
      </c>
    </row>
    <row r="2425" spans="2179:2194" ht="21.95" customHeight="1">
      <c r="CFC2425" s="4" t="s">
        <v>1307</v>
      </c>
      <c r="CFD2425" s="4">
        <v>732550</v>
      </c>
    </row>
    <row r="2426" spans="2179:2194" ht="21.95" customHeight="1">
      <c r="CFC2426" s="4" t="s">
        <v>596</v>
      </c>
      <c r="CFD2426" s="4">
        <v>174298.32</v>
      </c>
    </row>
    <row r="2427" spans="2179:2194" ht="21.95" customHeight="1">
      <c r="CFE2427" s="4" t="s">
        <v>1307</v>
      </c>
      <c r="CFF2427" s="4">
        <v>732550</v>
      </c>
    </row>
    <row r="2428" spans="2179:2194" ht="21.95" customHeight="1">
      <c r="CFE2428" s="4" t="s">
        <v>596</v>
      </c>
      <c r="CFF2428" s="4">
        <v>174298.32</v>
      </c>
    </row>
    <row r="2429" spans="2179:2194" ht="21.95" customHeight="1">
      <c r="CFG2429" s="4" t="s">
        <v>1307</v>
      </c>
      <c r="CFH2429" s="4">
        <v>732550</v>
      </c>
    </row>
    <row r="2430" spans="2179:2194" ht="21.95" customHeight="1">
      <c r="CFG2430" s="4" t="s">
        <v>596</v>
      </c>
      <c r="CFH2430" s="4">
        <v>174298.32</v>
      </c>
    </row>
    <row r="2431" spans="2179:2194" ht="21.95" customHeight="1">
      <c r="CFI2431" s="4" t="s">
        <v>1307</v>
      </c>
      <c r="CFJ2431" s="4">
        <v>732550</v>
      </c>
    </row>
    <row r="2432" spans="2179:2194" ht="21.95" customHeight="1">
      <c r="CFI2432" s="4" t="s">
        <v>596</v>
      </c>
      <c r="CFJ2432" s="4">
        <v>174298.32</v>
      </c>
    </row>
    <row r="2433" spans="2195:2210" ht="21.95" customHeight="1">
      <c r="CFK2433" s="4" t="s">
        <v>1307</v>
      </c>
      <c r="CFL2433" s="4">
        <v>732550</v>
      </c>
    </row>
    <row r="2434" spans="2195:2210" ht="21.95" customHeight="1">
      <c r="CFK2434" s="4" t="s">
        <v>596</v>
      </c>
      <c r="CFL2434" s="4">
        <v>174298.32</v>
      </c>
    </row>
    <row r="2435" spans="2195:2210" ht="21.95" customHeight="1">
      <c r="CFM2435" s="4" t="s">
        <v>1307</v>
      </c>
      <c r="CFN2435" s="4">
        <v>732550</v>
      </c>
    </row>
    <row r="2436" spans="2195:2210" ht="21.95" customHeight="1">
      <c r="CFM2436" s="4" t="s">
        <v>596</v>
      </c>
      <c r="CFN2436" s="4">
        <v>174298.32</v>
      </c>
    </row>
    <row r="2437" spans="2195:2210" ht="21.95" customHeight="1">
      <c r="CFO2437" s="4" t="s">
        <v>1307</v>
      </c>
      <c r="CFP2437" s="4">
        <v>732550</v>
      </c>
    </row>
    <row r="2438" spans="2195:2210" ht="21.95" customHeight="1">
      <c r="CFO2438" s="4" t="s">
        <v>596</v>
      </c>
      <c r="CFP2438" s="4">
        <v>174298.32</v>
      </c>
    </row>
    <row r="2439" spans="2195:2210" ht="21.95" customHeight="1">
      <c r="CFQ2439" s="4" t="s">
        <v>1307</v>
      </c>
      <c r="CFR2439" s="4">
        <v>732550</v>
      </c>
    </row>
    <row r="2440" spans="2195:2210" ht="21.95" customHeight="1">
      <c r="CFQ2440" s="4" t="s">
        <v>596</v>
      </c>
      <c r="CFR2440" s="4">
        <v>174298.32</v>
      </c>
    </row>
    <row r="2441" spans="2195:2210" ht="21.95" customHeight="1">
      <c r="CFS2441" s="4" t="s">
        <v>1307</v>
      </c>
      <c r="CFT2441" s="4">
        <v>732550</v>
      </c>
    </row>
    <row r="2442" spans="2195:2210" ht="21.95" customHeight="1">
      <c r="CFS2442" s="4" t="s">
        <v>596</v>
      </c>
      <c r="CFT2442" s="4">
        <v>174298.32</v>
      </c>
    </row>
    <row r="2443" spans="2195:2210" ht="21.95" customHeight="1">
      <c r="CFU2443" s="4" t="s">
        <v>1307</v>
      </c>
      <c r="CFV2443" s="4">
        <v>732550</v>
      </c>
    </row>
    <row r="2444" spans="2195:2210" ht="21.95" customHeight="1">
      <c r="CFU2444" s="4" t="s">
        <v>596</v>
      </c>
      <c r="CFV2444" s="4">
        <v>174298.32</v>
      </c>
    </row>
    <row r="2445" spans="2195:2210" ht="21.95" customHeight="1">
      <c r="CFW2445" s="4" t="s">
        <v>1307</v>
      </c>
      <c r="CFX2445" s="4">
        <v>732550</v>
      </c>
    </row>
    <row r="2446" spans="2195:2210" ht="21.95" customHeight="1">
      <c r="CFW2446" s="4" t="s">
        <v>596</v>
      </c>
      <c r="CFX2446" s="4">
        <v>174298.32</v>
      </c>
    </row>
    <row r="2447" spans="2195:2210" ht="21.95" customHeight="1">
      <c r="CFY2447" s="4" t="s">
        <v>1307</v>
      </c>
      <c r="CFZ2447" s="4">
        <v>732550</v>
      </c>
    </row>
    <row r="2448" spans="2195:2210" ht="21.95" customHeight="1">
      <c r="CFY2448" s="4" t="s">
        <v>596</v>
      </c>
      <c r="CFZ2448" s="4">
        <v>174298.32</v>
      </c>
    </row>
    <row r="2449" spans="2211:2226" ht="21.95" customHeight="1">
      <c r="CGA2449" s="4" t="s">
        <v>1307</v>
      </c>
      <c r="CGB2449" s="4">
        <v>732550</v>
      </c>
    </row>
    <row r="2450" spans="2211:2226" ht="21.95" customHeight="1">
      <c r="CGA2450" s="4" t="s">
        <v>596</v>
      </c>
      <c r="CGB2450" s="4">
        <v>174298.32</v>
      </c>
    </row>
    <row r="2451" spans="2211:2226" ht="21.95" customHeight="1">
      <c r="CGC2451" s="4" t="s">
        <v>1307</v>
      </c>
      <c r="CGD2451" s="4">
        <v>732550</v>
      </c>
    </row>
    <row r="2452" spans="2211:2226" ht="21.95" customHeight="1">
      <c r="CGC2452" s="4" t="s">
        <v>596</v>
      </c>
      <c r="CGD2452" s="4">
        <v>174298.32</v>
      </c>
    </row>
    <row r="2453" spans="2211:2226" ht="21.95" customHeight="1">
      <c r="CGE2453" s="4" t="s">
        <v>1307</v>
      </c>
      <c r="CGF2453" s="4">
        <v>732550</v>
      </c>
    </row>
    <row r="2454" spans="2211:2226" ht="21.95" customHeight="1">
      <c r="CGE2454" s="4" t="s">
        <v>596</v>
      </c>
      <c r="CGF2454" s="4">
        <v>174298.32</v>
      </c>
    </row>
    <row r="2455" spans="2211:2226" ht="21.95" customHeight="1">
      <c r="CGG2455" s="4" t="s">
        <v>1307</v>
      </c>
      <c r="CGH2455" s="4">
        <v>732550</v>
      </c>
    </row>
    <row r="2456" spans="2211:2226" ht="21.95" customHeight="1">
      <c r="CGG2456" s="4" t="s">
        <v>596</v>
      </c>
      <c r="CGH2456" s="4">
        <v>174298.32</v>
      </c>
    </row>
    <row r="2457" spans="2211:2226" ht="21.95" customHeight="1">
      <c r="CGI2457" s="4" t="s">
        <v>1307</v>
      </c>
      <c r="CGJ2457" s="4">
        <v>732550</v>
      </c>
    </row>
    <row r="2458" spans="2211:2226" ht="21.95" customHeight="1">
      <c r="CGI2458" s="4" t="s">
        <v>596</v>
      </c>
      <c r="CGJ2458" s="4">
        <v>174298.32</v>
      </c>
    </row>
    <row r="2459" spans="2211:2226" ht="21.95" customHeight="1">
      <c r="CGK2459" s="4" t="s">
        <v>1307</v>
      </c>
      <c r="CGL2459" s="4">
        <v>732550</v>
      </c>
    </row>
    <row r="2460" spans="2211:2226" ht="21.95" customHeight="1">
      <c r="CGK2460" s="4" t="s">
        <v>596</v>
      </c>
      <c r="CGL2460" s="4">
        <v>174298.32</v>
      </c>
    </row>
    <row r="2461" spans="2211:2226" ht="21.95" customHeight="1">
      <c r="CGM2461" s="4" t="s">
        <v>1307</v>
      </c>
      <c r="CGN2461" s="4">
        <v>732550</v>
      </c>
    </row>
    <row r="2462" spans="2211:2226" ht="21.95" customHeight="1">
      <c r="CGM2462" s="4" t="s">
        <v>596</v>
      </c>
      <c r="CGN2462" s="4">
        <v>174298.32</v>
      </c>
    </row>
    <row r="2463" spans="2211:2226" ht="21.95" customHeight="1">
      <c r="CGO2463" s="4" t="s">
        <v>1307</v>
      </c>
      <c r="CGP2463" s="4">
        <v>732550</v>
      </c>
    </row>
    <row r="2464" spans="2211:2226" ht="21.95" customHeight="1">
      <c r="CGO2464" s="4" t="s">
        <v>596</v>
      </c>
      <c r="CGP2464" s="4">
        <v>174298.32</v>
      </c>
    </row>
    <row r="2465" spans="2227:2242" ht="21.95" customHeight="1">
      <c r="CGQ2465" s="4" t="s">
        <v>1307</v>
      </c>
      <c r="CGR2465" s="4">
        <v>732550</v>
      </c>
    </row>
    <row r="2466" spans="2227:2242" ht="21.95" customHeight="1">
      <c r="CGQ2466" s="4" t="s">
        <v>596</v>
      </c>
      <c r="CGR2466" s="4">
        <v>174298.32</v>
      </c>
    </row>
    <row r="2467" spans="2227:2242" ht="21.95" customHeight="1">
      <c r="CGS2467" s="4" t="s">
        <v>1307</v>
      </c>
      <c r="CGT2467" s="4">
        <v>732550</v>
      </c>
    </row>
    <row r="2468" spans="2227:2242" ht="21.95" customHeight="1">
      <c r="CGS2468" s="4" t="s">
        <v>596</v>
      </c>
      <c r="CGT2468" s="4">
        <v>174298.32</v>
      </c>
    </row>
    <row r="2469" spans="2227:2242" ht="21.95" customHeight="1">
      <c r="CGU2469" s="4" t="s">
        <v>1307</v>
      </c>
      <c r="CGV2469" s="4">
        <v>732550</v>
      </c>
    </row>
    <row r="2470" spans="2227:2242" ht="21.95" customHeight="1">
      <c r="CGU2470" s="4" t="s">
        <v>596</v>
      </c>
      <c r="CGV2470" s="4">
        <v>174298.32</v>
      </c>
    </row>
    <row r="2471" spans="2227:2242" ht="21.95" customHeight="1">
      <c r="CGW2471" s="4" t="s">
        <v>1307</v>
      </c>
      <c r="CGX2471" s="4">
        <v>732550</v>
      </c>
    </row>
    <row r="2472" spans="2227:2242" ht="21.95" customHeight="1">
      <c r="CGW2472" s="4" t="s">
        <v>596</v>
      </c>
      <c r="CGX2472" s="4">
        <v>174298.32</v>
      </c>
    </row>
    <row r="2473" spans="2227:2242" ht="21.95" customHeight="1">
      <c r="CGY2473" s="4" t="s">
        <v>1307</v>
      </c>
      <c r="CGZ2473" s="4">
        <v>732550</v>
      </c>
    </row>
    <row r="2474" spans="2227:2242" ht="21.95" customHeight="1">
      <c r="CGY2474" s="4" t="s">
        <v>596</v>
      </c>
      <c r="CGZ2474" s="4">
        <v>174298.32</v>
      </c>
    </row>
    <row r="2475" spans="2227:2242" ht="21.95" customHeight="1">
      <c r="CHA2475" s="4" t="s">
        <v>1307</v>
      </c>
      <c r="CHB2475" s="4">
        <v>732550</v>
      </c>
    </row>
    <row r="2476" spans="2227:2242" ht="21.95" customHeight="1">
      <c r="CHA2476" s="4" t="s">
        <v>596</v>
      </c>
      <c r="CHB2476" s="4">
        <v>174298.32</v>
      </c>
    </row>
    <row r="2477" spans="2227:2242" ht="21.95" customHeight="1">
      <c r="CHC2477" s="4" t="s">
        <v>1307</v>
      </c>
      <c r="CHD2477" s="4">
        <v>732550</v>
      </c>
    </row>
    <row r="2478" spans="2227:2242" ht="21.95" customHeight="1">
      <c r="CHC2478" s="4" t="s">
        <v>596</v>
      </c>
      <c r="CHD2478" s="4">
        <v>174298.32</v>
      </c>
    </row>
    <row r="2479" spans="2227:2242" ht="21.95" customHeight="1">
      <c r="CHE2479" s="4" t="s">
        <v>1307</v>
      </c>
      <c r="CHF2479" s="4">
        <v>732550</v>
      </c>
    </row>
    <row r="2480" spans="2227:2242" ht="21.95" customHeight="1">
      <c r="CHE2480" s="4" t="s">
        <v>596</v>
      </c>
      <c r="CHF2480" s="4">
        <v>174298.32</v>
      </c>
    </row>
    <row r="2481" spans="2243:2258" ht="21.95" customHeight="1">
      <c r="CHG2481" s="4" t="s">
        <v>1307</v>
      </c>
      <c r="CHH2481" s="4">
        <v>732550</v>
      </c>
    </row>
    <row r="2482" spans="2243:2258" ht="21.95" customHeight="1">
      <c r="CHG2482" s="4" t="s">
        <v>596</v>
      </c>
      <c r="CHH2482" s="4">
        <v>174298.32</v>
      </c>
    </row>
    <row r="2483" spans="2243:2258" ht="21.95" customHeight="1">
      <c r="CHI2483" s="4" t="s">
        <v>1307</v>
      </c>
      <c r="CHJ2483" s="4">
        <v>732550</v>
      </c>
    </row>
    <row r="2484" spans="2243:2258" ht="21.95" customHeight="1">
      <c r="CHI2484" s="4" t="s">
        <v>596</v>
      </c>
      <c r="CHJ2484" s="4">
        <v>174298.32</v>
      </c>
    </row>
    <row r="2485" spans="2243:2258" ht="21.95" customHeight="1">
      <c r="CHK2485" s="4" t="s">
        <v>1307</v>
      </c>
      <c r="CHL2485" s="4">
        <v>732550</v>
      </c>
    </row>
    <row r="2486" spans="2243:2258" ht="21.95" customHeight="1">
      <c r="CHK2486" s="4" t="s">
        <v>596</v>
      </c>
      <c r="CHL2486" s="4">
        <v>174298.32</v>
      </c>
    </row>
    <row r="2487" spans="2243:2258" ht="21.95" customHeight="1">
      <c r="CHM2487" s="4" t="s">
        <v>1307</v>
      </c>
      <c r="CHN2487" s="4">
        <v>732550</v>
      </c>
    </row>
    <row r="2488" spans="2243:2258" ht="21.95" customHeight="1">
      <c r="CHM2488" s="4" t="s">
        <v>596</v>
      </c>
      <c r="CHN2488" s="4">
        <v>174298.32</v>
      </c>
    </row>
    <row r="2489" spans="2243:2258" ht="21.95" customHeight="1">
      <c r="CHO2489" s="4" t="s">
        <v>1307</v>
      </c>
      <c r="CHP2489" s="4">
        <v>732550</v>
      </c>
    </row>
    <row r="2490" spans="2243:2258" ht="21.95" customHeight="1">
      <c r="CHO2490" s="4" t="s">
        <v>596</v>
      </c>
      <c r="CHP2490" s="4">
        <v>174298.32</v>
      </c>
    </row>
    <row r="2491" spans="2243:2258" ht="21.95" customHeight="1">
      <c r="CHQ2491" s="4" t="s">
        <v>1307</v>
      </c>
      <c r="CHR2491" s="4">
        <v>732550</v>
      </c>
    </row>
    <row r="2492" spans="2243:2258" ht="21.95" customHeight="1">
      <c r="CHQ2492" s="4" t="s">
        <v>596</v>
      </c>
      <c r="CHR2492" s="4">
        <v>174298.32</v>
      </c>
    </row>
    <row r="2493" spans="2243:2258" ht="21.95" customHeight="1">
      <c r="CHS2493" s="4" t="s">
        <v>1307</v>
      </c>
      <c r="CHT2493" s="4">
        <v>732550</v>
      </c>
    </row>
    <row r="2494" spans="2243:2258" ht="21.95" customHeight="1">
      <c r="CHS2494" s="4" t="s">
        <v>596</v>
      </c>
      <c r="CHT2494" s="4">
        <v>174298.32</v>
      </c>
    </row>
    <row r="2495" spans="2243:2258" ht="21.95" customHeight="1">
      <c r="CHU2495" s="4" t="s">
        <v>1307</v>
      </c>
      <c r="CHV2495" s="4">
        <v>732550</v>
      </c>
    </row>
    <row r="2496" spans="2243:2258" ht="21.95" customHeight="1">
      <c r="CHU2496" s="4" t="s">
        <v>596</v>
      </c>
      <c r="CHV2496" s="4">
        <v>174298.32</v>
      </c>
    </row>
    <row r="2497" spans="2259:2274" ht="21.95" customHeight="1">
      <c r="CHW2497" s="4" t="s">
        <v>1307</v>
      </c>
      <c r="CHX2497" s="4">
        <v>732550</v>
      </c>
    </row>
    <row r="2498" spans="2259:2274" ht="21.95" customHeight="1">
      <c r="CHW2498" s="4" t="s">
        <v>596</v>
      </c>
      <c r="CHX2498" s="4">
        <v>174298.32</v>
      </c>
    </row>
    <row r="2499" spans="2259:2274" ht="21.95" customHeight="1">
      <c r="CHY2499" s="4" t="s">
        <v>1307</v>
      </c>
      <c r="CHZ2499" s="4">
        <v>732550</v>
      </c>
    </row>
    <row r="2500" spans="2259:2274" ht="21.95" customHeight="1">
      <c r="CHY2500" s="4" t="s">
        <v>596</v>
      </c>
      <c r="CHZ2500" s="4">
        <v>174298.32</v>
      </c>
    </row>
    <row r="2501" spans="2259:2274" ht="21.95" customHeight="1">
      <c r="CIA2501" s="4" t="s">
        <v>1307</v>
      </c>
      <c r="CIB2501" s="4">
        <v>732550</v>
      </c>
    </row>
    <row r="2502" spans="2259:2274" ht="21.95" customHeight="1">
      <c r="CIA2502" s="4" t="s">
        <v>596</v>
      </c>
      <c r="CIB2502" s="4">
        <v>174298.32</v>
      </c>
    </row>
    <row r="2503" spans="2259:2274" ht="21.95" customHeight="1">
      <c r="CIC2503" s="4" t="s">
        <v>1307</v>
      </c>
      <c r="CID2503" s="4">
        <v>732550</v>
      </c>
    </row>
    <row r="2504" spans="2259:2274" ht="21.95" customHeight="1">
      <c r="CIC2504" s="4" t="s">
        <v>596</v>
      </c>
      <c r="CID2504" s="4">
        <v>174298.32</v>
      </c>
    </row>
    <row r="2505" spans="2259:2274" ht="21.95" customHeight="1">
      <c r="CIE2505" s="4" t="s">
        <v>1307</v>
      </c>
      <c r="CIF2505" s="4">
        <v>732550</v>
      </c>
    </row>
    <row r="2506" spans="2259:2274" ht="21.95" customHeight="1">
      <c r="CIE2506" s="4" t="s">
        <v>596</v>
      </c>
      <c r="CIF2506" s="4">
        <v>174298.32</v>
      </c>
    </row>
    <row r="2507" spans="2259:2274" ht="21.95" customHeight="1">
      <c r="CIG2507" s="4" t="s">
        <v>1307</v>
      </c>
      <c r="CIH2507" s="4">
        <v>732550</v>
      </c>
    </row>
    <row r="2508" spans="2259:2274" ht="21.95" customHeight="1">
      <c r="CIG2508" s="4" t="s">
        <v>596</v>
      </c>
      <c r="CIH2508" s="4">
        <v>174298.32</v>
      </c>
    </row>
    <row r="2509" spans="2259:2274" ht="21.95" customHeight="1">
      <c r="CII2509" s="4" t="s">
        <v>1307</v>
      </c>
      <c r="CIJ2509" s="4">
        <v>732550</v>
      </c>
    </row>
    <row r="2510" spans="2259:2274" ht="21.95" customHeight="1">
      <c r="CII2510" s="4" t="s">
        <v>596</v>
      </c>
      <c r="CIJ2510" s="4">
        <v>174298.32</v>
      </c>
    </row>
    <row r="2511" spans="2259:2274" ht="21.95" customHeight="1">
      <c r="CIK2511" s="4" t="s">
        <v>1307</v>
      </c>
      <c r="CIL2511" s="4">
        <v>732550</v>
      </c>
    </row>
    <row r="2512" spans="2259:2274" ht="21.95" customHeight="1">
      <c r="CIK2512" s="4" t="s">
        <v>596</v>
      </c>
      <c r="CIL2512" s="4">
        <v>174298.32</v>
      </c>
    </row>
    <row r="2513" spans="2275:2290" ht="21.95" customHeight="1">
      <c r="CIM2513" s="4" t="s">
        <v>1307</v>
      </c>
      <c r="CIN2513" s="4">
        <v>732550</v>
      </c>
    </row>
    <row r="2514" spans="2275:2290" ht="21.95" customHeight="1">
      <c r="CIM2514" s="4" t="s">
        <v>596</v>
      </c>
      <c r="CIN2514" s="4">
        <v>174298.32</v>
      </c>
    </row>
    <row r="2515" spans="2275:2290" ht="21.95" customHeight="1">
      <c r="CIO2515" s="4" t="s">
        <v>1307</v>
      </c>
      <c r="CIP2515" s="4">
        <v>732550</v>
      </c>
    </row>
    <row r="2516" spans="2275:2290" ht="21.95" customHeight="1">
      <c r="CIO2516" s="4" t="s">
        <v>596</v>
      </c>
      <c r="CIP2516" s="4">
        <v>174298.32</v>
      </c>
    </row>
    <row r="2517" spans="2275:2290" ht="21.95" customHeight="1">
      <c r="CIQ2517" s="4" t="s">
        <v>1307</v>
      </c>
      <c r="CIR2517" s="4">
        <v>732550</v>
      </c>
    </row>
    <row r="2518" spans="2275:2290" ht="21.95" customHeight="1">
      <c r="CIQ2518" s="4" t="s">
        <v>596</v>
      </c>
      <c r="CIR2518" s="4">
        <v>174298.32</v>
      </c>
    </row>
    <row r="2519" spans="2275:2290" ht="21.95" customHeight="1">
      <c r="CIS2519" s="4" t="s">
        <v>1307</v>
      </c>
      <c r="CIT2519" s="4">
        <v>732550</v>
      </c>
    </row>
    <row r="2520" spans="2275:2290" ht="21.95" customHeight="1">
      <c r="CIS2520" s="4" t="s">
        <v>596</v>
      </c>
      <c r="CIT2520" s="4">
        <v>174298.32</v>
      </c>
    </row>
    <row r="2521" spans="2275:2290" ht="21.95" customHeight="1">
      <c r="CIU2521" s="4" t="s">
        <v>1307</v>
      </c>
      <c r="CIV2521" s="4">
        <v>732550</v>
      </c>
    </row>
    <row r="2522" spans="2275:2290" ht="21.95" customHeight="1">
      <c r="CIU2522" s="4" t="s">
        <v>596</v>
      </c>
      <c r="CIV2522" s="4">
        <v>174298.32</v>
      </c>
    </row>
    <row r="2523" spans="2275:2290" ht="21.95" customHeight="1">
      <c r="CIW2523" s="4" t="s">
        <v>1307</v>
      </c>
      <c r="CIX2523" s="4">
        <v>732550</v>
      </c>
    </row>
    <row r="2524" spans="2275:2290" ht="21.95" customHeight="1">
      <c r="CIW2524" s="4" t="s">
        <v>596</v>
      </c>
      <c r="CIX2524" s="4">
        <v>174298.32</v>
      </c>
    </row>
    <row r="2525" spans="2275:2290" ht="21.95" customHeight="1">
      <c r="CIY2525" s="4" t="s">
        <v>1307</v>
      </c>
      <c r="CIZ2525" s="4">
        <v>732550</v>
      </c>
    </row>
    <row r="2526" spans="2275:2290" ht="21.95" customHeight="1">
      <c r="CIY2526" s="4" t="s">
        <v>596</v>
      </c>
      <c r="CIZ2526" s="4">
        <v>174298.32</v>
      </c>
    </row>
    <row r="2527" spans="2275:2290" ht="21.95" customHeight="1">
      <c r="CJA2527" s="4" t="s">
        <v>1307</v>
      </c>
      <c r="CJB2527" s="4">
        <v>732550</v>
      </c>
    </row>
    <row r="2528" spans="2275:2290" ht="21.95" customHeight="1">
      <c r="CJA2528" s="4" t="s">
        <v>596</v>
      </c>
      <c r="CJB2528" s="4">
        <v>174298.32</v>
      </c>
    </row>
    <row r="2529" spans="2291:2306" ht="21.95" customHeight="1">
      <c r="CJC2529" s="4" t="s">
        <v>1307</v>
      </c>
      <c r="CJD2529" s="4">
        <v>732550</v>
      </c>
    </row>
    <row r="2530" spans="2291:2306" ht="21.95" customHeight="1">
      <c r="CJC2530" s="4" t="s">
        <v>596</v>
      </c>
      <c r="CJD2530" s="4">
        <v>174298.32</v>
      </c>
    </row>
    <row r="2531" spans="2291:2306" ht="21.95" customHeight="1">
      <c r="CJE2531" s="4" t="s">
        <v>1307</v>
      </c>
      <c r="CJF2531" s="4">
        <v>732550</v>
      </c>
    </row>
    <row r="2532" spans="2291:2306" ht="21.95" customHeight="1">
      <c r="CJE2532" s="4" t="s">
        <v>596</v>
      </c>
      <c r="CJF2532" s="4">
        <v>174298.32</v>
      </c>
    </row>
    <row r="2533" spans="2291:2306" ht="21.95" customHeight="1">
      <c r="CJG2533" s="4" t="s">
        <v>1307</v>
      </c>
      <c r="CJH2533" s="4">
        <v>732550</v>
      </c>
    </row>
    <row r="2534" spans="2291:2306" ht="21.95" customHeight="1">
      <c r="CJG2534" s="4" t="s">
        <v>596</v>
      </c>
      <c r="CJH2534" s="4">
        <v>174298.32</v>
      </c>
    </row>
    <row r="2535" spans="2291:2306" ht="21.95" customHeight="1">
      <c r="CJI2535" s="4" t="s">
        <v>1307</v>
      </c>
      <c r="CJJ2535" s="4">
        <v>732550</v>
      </c>
    </row>
    <row r="2536" spans="2291:2306" ht="21.95" customHeight="1">
      <c r="CJI2536" s="4" t="s">
        <v>596</v>
      </c>
      <c r="CJJ2536" s="4">
        <v>174298.32</v>
      </c>
    </row>
    <row r="2537" spans="2291:2306" ht="21.95" customHeight="1">
      <c r="CJK2537" s="4" t="s">
        <v>1307</v>
      </c>
      <c r="CJL2537" s="4">
        <v>732550</v>
      </c>
    </row>
    <row r="2538" spans="2291:2306" ht="21.95" customHeight="1">
      <c r="CJK2538" s="4" t="s">
        <v>596</v>
      </c>
      <c r="CJL2538" s="4">
        <v>174298.32</v>
      </c>
    </row>
    <row r="2539" spans="2291:2306" ht="21.95" customHeight="1">
      <c r="CJM2539" s="4" t="s">
        <v>1307</v>
      </c>
      <c r="CJN2539" s="4">
        <v>732550</v>
      </c>
    </row>
    <row r="2540" spans="2291:2306" ht="21.95" customHeight="1">
      <c r="CJM2540" s="4" t="s">
        <v>596</v>
      </c>
      <c r="CJN2540" s="4">
        <v>174298.32</v>
      </c>
    </row>
    <row r="2541" spans="2291:2306" ht="21.95" customHeight="1">
      <c r="CJO2541" s="4" t="s">
        <v>1307</v>
      </c>
      <c r="CJP2541" s="4">
        <v>732550</v>
      </c>
    </row>
    <row r="2542" spans="2291:2306" ht="21.95" customHeight="1">
      <c r="CJO2542" s="4" t="s">
        <v>596</v>
      </c>
      <c r="CJP2542" s="4">
        <v>174298.32</v>
      </c>
    </row>
    <row r="2543" spans="2291:2306" ht="21.95" customHeight="1">
      <c r="CJQ2543" s="4" t="s">
        <v>1307</v>
      </c>
      <c r="CJR2543" s="4">
        <v>732550</v>
      </c>
    </row>
    <row r="2544" spans="2291:2306" ht="21.95" customHeight="1">
      <c r="CJQ2544" s="4" t="s">
        <v>596</v>
      </c>
      <c r="CJR2544" s="4">
        <v>174298.32</v>
      </c>
    </row>
    <row r="2545" spans="2307:2322" ht="21.95" customHeight="1">
      <c r="CJS2545" s="4" t="s">
        <v>1307</v>
      </c>
      <c r="CJT2545" s="4">
        <v>732550</v>
      </c>
    </row>
    <row r="2546" spans="2307:2322" ht="21.95" customHeight="1">
      <c r="CJS2546" s="4" t="s">
        <v>596</v>
      </c>
      <c r="CJT2546" s="4">
        <v>174298.32</v>
      </c>
    </row>
    <row r="2547" spans="2307:2322" ht="21.95" customHeight="1">
      <c r="CJU2547" s="4" t="s">
        <v>1307</v>
      </c>
      <c r="CJV2547" s="4">
        <v>732550</v>
      </c>
    </row>
    <row r="2548" spans="2307:2322" ht="21.95" customHeight="1">
      <c r="CJU2548" s="4" t="s">
        <v>596</v>
      </c>
      <c r="CJV2548" s="4">
        <v>174298.32</v>
      </c>
    </row>
    <row r="2549" spans="2307:2322" ht="21.95" customHeight="1">
      <c r="CJW2549" s="4" t="s">
        <v>1307</v>
      </c>
      <c r="CJX2549" s="4">
        <v>732550</v>
      </c>
    </row>
    <row r="2550" spans="2307:2322" ht="21.95" customHeight="1">
      <c r="CJW2550" s="4" t="s">
        <v>596</v>
      </c>
      <c r="CJX2550" s="4">
        <v>174298.32</v>
      </c>
    </row>
    <row r="2551" spans="2307:2322" ht="21.95" customHeight="1">
      <c r="CJY2551" s="4" t="s">
        <v>1307</v>
      </c>
      <c r="CJZ2551" s="4">
        <v>732550</v>
      </c>
    </row>
    <row r="2552" spans="2307:2322" ht="21.95" customHeight="1">
      <c r="CJY2552" s="4" t="s">
        <v>596</v>
      </c>
      <c r="CJZ2552" s="4">
        <v>174298.32</v>
      </c>
    </row>
    <row r="2553" spans="2307:2322" ht="21.95" customHeight="1">
      <c r="CKA2553" s="4" t="s">
        <v>1307</v>
      </c>
      <c r="CKB2553" s="4">
        <v>732550</v>
      </c>
    </row>
    <row r="2554" spans="2307:2322" ht="21.95" customHeight="1">
      <c r="CKA2554" s="4" t="s">
        <v>596</v>
      </c>
      <c r="CKB2554" s="4">
        <v>174298.32</v>
      </c>
    </row>
    <row r="2555" spans="2307:2322" ht="21.95" customHeight="1">
      <c r="CKC2555" s="4" t="s">
        <v>1307</v>
      </c>
      <c r="CKD2555" s="4">
        <v>732550</v>
      </c>
    </row>
    <row r="2556" spans="2307:2322" ht="21.95" customHeight="1">
      <c r="CKC2556" s="4" t="s">
        <v>596</v>
      </c>
      <c r="CKD2556" s="4">
        <v>174298.32</v>
      </c>
    </row>
    <row r="2557" spans="2307:2322" ht="21.95" customHeight="1">
      <c r="CKE2557" s="4" t="s">
        <v>1307</v>
      </c>
      <c r="CKF2557" s="4">
        <v>732550</v>
      </c>
    </row>
    <row r="2558" spans="2307:2322" ht="21.95" customHeight="1">
      <c r="CKE2558" s="4" t="s">
        <v>596</v>
      </c>
      <c r="CKF2558" s="4">
        <v>174298.32</v>
      </c>
    </row>
    <row r="2559" spans="2307:2322" ht="21.95" customHeight="1">
      <c r="CKG2559" s="4" t="s">
        <v>1307</v>
      </c>
      <c r="CKH2559" s="4">
        <v>732550</v>
      </c>
    </row>
    <row r="2560" spans="2307:2322" ht="21.95" customHeight="1">
      <c r="CKG2560" s="4" t="s">
        <v>596</v>
      </c>
      <c r="CKH2560" s="4">
        <v>174298.32</v>
      </c>
    </row>
    <row r="2561" spans="2323:2338" ht="21.95" customHeight="1">
      <c r="CKI2561" s="4" t="s">
        <v>1307</v>
      </c>
      <c r="CKJ2561" s="4">
        <v>732550</v>
      </c>
    </row>
    <row r="2562" spans="2323:2338" ht="21.95" customHeight="1">
      <c r="CKI2562" s="4" t="s">
        <v>596</v>
      </c>
      <c r="CKJ2562" s="4">
        <v>174298.32</v>
      </c>
    </row>
    <row r="2563" spans="2323:2338" ht="21.95" customHeight="1">
      <c r="CKK2563" s="4" t="s">
        <v>1307</v>
      </c>
      <c r="CKL2563" s="4">
        <v>732550</v>
      </c>
    </row>
    <row r="2564" spans="2323:2338" ht="21.95" customHeight="1">
      <c r="CKK2564" s="4" t="s">
        <v>596</v>
      </c>
      <c r="CKL2564" s="4">
        <v>174298.32</v>
      </c>
    </row>
    <row r="2565" spans="2323:2338" ht="21.95" customHeight="1">
      <c r="CKM2565" s="4" t="s">
        <v>1307</v>
      </c>
      <c r="CKN2565" s="4">
        <v>732550</v>
      </c>
    </row>
    <row r="2566" spans="2323:2338" ht="21.95" customHeight="1">
      <c r="CKM2566" s="4" t="s">
        <v>596</v>
      </c>
      <c r="CKN2566" s="4">
        <v>174298.32</v>
      </c>
    </row>
    <row r="2567" spans="2323:2338" ht="21.95" customHeight="1">
      <c r="CKO2567" s="4" t="s">
        <v>1307</v>
      </c>
      <c r="CKP2567" s="4">
        <v>732550</v>
      </c>
    </row>
    <row r="2568" spans="2323:2338" ht="21.95" customHeight="1">
      <c r="CKO2568" s="4" t="s">
        <v>596</v>
      </c>
      <c r="CKP2568" s="4">
        <v>174298.32</v>
      </c>
    </row>
    <row r="2569" spans="2323:2338" ht="21.95" customHeight="1">
      <c r="CKQ2569" s="4" t="s">
        <v>1307</v>
      </c>
      <c r="CKR2569" s="4">
        <v>732550</v>
      </c>
    </row>
    <row r="2570" spans="2323:2338" ht="21.95" customHeight="1">
      <c r="CKQ2570" s="4" t="s">
        <v>596</v>
      </c>
      <c r="CKR2570" s="4">
        <v>174298.32</v>
      </c>
    </row>
    <row r="2571" spans="2323:2338" ht="21.95" customHeight="1">
      <c r="CKS2571" s="4" t="s">
        <v>1307</v>
      </c>
      <c r="CKT2571" s="4">
        <v>732550</v>
      </c>
    </row>
    <row r="2572" spans="2323:2338" ht="21.95" customHeight="1">
      <c r="CKS2572" s="4" t="s">
        <v>596</v>
      </c>
      <c r="CKT2572" s="4">
        <v>174298.32</v>
      </c>
    </row>
    <row r="2573" spans="2323:2338" ht="21.95" customHeight="1">
      <c r="CKU2573" s="4" t="s">
        <v>1307</v>
      </c>
      <c r="CKV2573" s="4">
        <v>732550</v>
      </c>
    </row>
    <row r="2574" spans="2323:2338" ht="21.95" customHeight="1">
      <c r="CKU2574" s="4" t="s">
        <v>596</v>
      </c>
      <c r="CKV2574" s="4">
        <v>174298.32</v>
      </c>
    </row>
    <row r="2575" spans="2323:2338" ht="21.95" customHeight="1">
      <c r="CKW2575" s="4" t="s">
        <v>1307</v>
      </c>
      <c r="CKX2575" s="4">
        <v>732550</v>
      </c>
    </row>
    <row r="2576" spans="2323:2338" ht="21.95" customHeight="1">
      <c r="CKW2576" s="4" t="s">
        <v>596</v>
      </c>
      <c r="CKX2576" s="4">
        <v>174298.32</v>
      </c>
    </row>
    <row r="2577" spans="2339:2354" ht="21.95" customHeight="1">
      <c r="CKY2577" s="4" t="s">
        <v>1307</v>
      </c>
      <c r="CKZ2577" s="4">
        <v>732550</v>
      </c>
    </row>
    <row r="2578" spans="2339:2354" ht="21.95" customHeight="1">
      <c r="CKY2578" s="4" t="s">
        <v>596</v>
      </c>
      <c r="CKZ2578" s="4">
        <v>174298.32</v>
      </c>
    </row>
    <row r="2579" spans="2339:2354" ht="21.95" customHeight="1">
      <c r="CLA2579" s="4" t="s">
        <v>1307</v>
      </c>
      <c r="CLB2579" s="4">
        <v>732550</v>
      </c>
    </row>
    <row r="2580" spans="2339:2354" ht="21.95" customHeight="1">
      <c r="CLA2580" s="4" t="s">
        <v>596</v>
      </c>
      <c r="CLB2580" s="4">
        <v>174298.32</v>
      </c>
    </row>
    <row r="2581" spans="2339:2354" ht="21.95" customHeight="1">
      <c r="CLC2581" s="4" t="s">
        <v>1307</v>
      </c>
      <c r="CLD2581" s="4">
        <v>732550</v>
      </c>
    </row>
    <row r="2582" spans="2339:2354" ht="21.95" customHeight="1">
      <c r="CLC2582" s="4" t="s">
        <v>596</v>
      </c>
      <c r="CLD2582" s="4">
        <v>174298.32</v>
      </c>
    </row>
    <row r="2583" spans="2339:2354" ht="21.95" customHeight="1">
      <c r="CLE2583" s="4" t="s">
        <v>1307</v>
      </c>
      <c r="CLF2583" s="4">
        <v>732550</v>
      </c>
    </row>
    <row r="2584" spans="2339:2354" ht="21.95" customHeight="1">
      <c r="CLE2584" s="4" t="s">
        <v>596</v>
      </c>
      <c r="CLF2584" s="4">
        <v>174298.32</v>
      </c>
    </row>
    <row r="2585" spans="2339:2354" ht="21.95" customHeight="1">
      <c r="CLG2585" s="4" t="s">
        <v>1307</v>
      </c>
      <c r="CLH2585" s="4">
        <v>732550</v>
      </c>
    </row>
    <row r="2586" spans="2339:2354" ht="21.95" customHeight="1">
      <c r="CLG2586" s="4" t="s">
        <v>596</v>
      </c>
      <c r="CLH2586" s="4">
        <v>174298.32</v>
      </c>
    </row>
    <row r="2587" spans="2339:2354" ht="21.95" customHeight="1">
      <c r="CLI2587" s="4" t="s">
        <v>1307</v>
      </c>
      <c r="CLJ2587" s="4">
        <v>732550</v>
      </c>
    </row>
    <row r="2588" spans="2339:2354" ht="21.95" customHeight="1">
      <c r="CLI2588" s="4" t="s">
        <v>596</v>
      </c>
      <c r="CLJ2588" s="4">
        <v>174298.32</v>
      </c>
    </row>
    <row r="2589" spans="2339:2354" ht="21.95" customHeight="1">
      <c r="CLK2589" s="4" t="s">
        <v>1307</v>
      </c>
      <c r="CLL2589" s="4">
        <v>732550</v>
      </c>
    </row>
    <row r="2590" spans="2339:2354" ht="21.95" customHeight="1">
      <c r="CLK2590" s="4" t="s">
        <v>596</v>
      </c>
      <c r="CLL2590" s="4">
        <v>174298.32</v>
      </c>
    </row>
    <row r="2591" spans="2339:2354" ht="21.95" customHeight="1">
      <c r="CLM2591" s="4" t="s">
        <v>1307</v>
      </c>
      <c r="CLN2591" s="4">
        <v>732550</v>
      </c>
    </row>
    <row r="2592" spans="2339:2354" ht="21.95" customHeight="1">
      <c r="CLM2592" s="4" t="s">
        <v>596</v>
      </c>
      <c r="CLN2592" s="4">
        <v>174298.32</v>
      </c>
    </row>
    <row r="2593" spans="2355:2370" ht="21.95" customHeight="1">
      <c r="CLO2593" s="4" t="s">
        <v>1307</v>
      </c>
      <c r="CLP2593" s="4">
        <v>732550</v>
      </c>
    </row>
    <row r="2594" spans="2355:2370" ht="21.95" customHeight="1">
      <c r="CLO2594" s="4" t="s">
        <v>596</v>
      </c>
      <c r="CLP2594" s="4">
        <v>174298.32</v>
      </c>
    </row>
    <row r="2595" spans="2355:2370" ht="21.95" customHeight="1">
      <c r="CLQ2595" s="4" t="s">
        <v>1307</v>
      </c>
      <c r="CLR2595" s="4">
        <v>732550</v>
      </c>
    </row>
    <row r="2596" spans="2355:2370" ht="21.95" customHeight="1">
      <c r="CLQ2596" s="4" t="s">
        <v>596</v>
      </c>
      <c r="CLR2596" s="4">
        <v>174298.32</v>
      </c>
    </row>
    <row r="2597" spans="2355:2370" ht="21.95" customHeight="1">
      <c r="CLS2597" s="4" t="s">
        <v>1307</v>
      </c>
      <c r="CLT2597" s="4">
        <v>732550</v>
      </c>
    </row>
    <row r="2598" spans="2355:2370" ht="21.95" customHeight="1">
      <c r="CLS2598" s="4" t="s">
        <v>596</v>
      </c>
      <c r="CLT2598" s="4">
        <v>174298.32</v>
      </c>
    </row>
    <row r="2599" spans="2355:2370" ht="21.95" customHeight="1">
      <c r="CLU2599" s="4" t="s">
        <v>1307</v>
      </c>
      <c r="CLV2599" s="4">
        <v>732550</v>
      </c>
    </row>
    <row r="2600" spans="2355:2370" ht="21.95" customHeight="1">
      <c r="CLU2600" s="4" t="s">
        <v>596</v>
      </c>
      <c r="CLV2600" s="4">
        <v>174298.32</v>
      </c>
    </row>
    <row r="2601" spans="2355:2370" ht="21.95" customHeight="1">
      <c r="CLW2601" s="4" t="s">
        <v>1307</v>
      </c>
      <c r="CLX2601" s="4">
        <v>732550</v>
      </c>
    </row>
    <row r="2602" spans="2355:2370" ht="21.95" customHeight="1">
      <c r="CLW2602" s="4" t="s">
        <v>596</v>
      </c>
      <c r="CLX2602" s="4">
        <v>174298.32</v>
      </c>
    </row>
    <row r="2603" spans="2355:2370" ht="21.95" customHeight="1">
      <c r="CLY2603" s="4" t="s">
        <v>1307</v>
      </c>
      <c r="CLZ2603" s="4">
        <v>732550</v>
      </c>
    </row>
    <row r="2604" spans="2355:2370" ht="21.95" customHeight="1">
      <c r="CLY2604" s="4" t="s">
        <v>596</v>
      </c>
      <c r="CLZ2604" s="4">
        <v>174298.32</v>
      </c>
    </row>
    <row r="2605" spans="2355:2370" ht="21.95" customHeight="1">
      <c r="CMA2605" s="4" t="s">
        <v>1307</v>
      </c>
      <c r="CMB2605" s="4">
        <v>732550</v>
      </c>
    </row>
    <row r="2606" spans="2355:2370" ht="21.95" customHeight="1">
      <c r="CMA2606" s="4" t="s">
        <v>596</v>
      </c>
      <c r="CMB2606" s="4">
        <v>174298.32</v>
      </c>
    </row>
    <row r="2607" spans="2355:2370" ht="21.95" customHeight="1">
      <c r="CMC2607" s="4" t="s">
        <v>1307</v>
      </c>
      <c r="CMD2607" s="4">
        <v>732550</v>
      </c>
    </row>
    <row r="2608" spans="2355:2370" ht="21.95" customHeight="1">
      <c r="CMC2608" s="4" t="s">
        <v>596</v>
      </c>
      <c r="CMD2608" s="4">
        <v>174298.32</v>
      </c>
    </row>
    <row r="2609" spans="2371:2386" ht="21.95" customHeight="1">
      <c r="CME2609" s="4" t="s">
        <v>1307</v>
      </c>
      <c r="CMF2609" s="4">
        <v>732550</v>
      </c>
    </row>
    <row r="2610" spans="2371:2386" ht="21.95" customHeight="1">
      <c r="CME2610" s="4" t="s">
        <v>596</v>
      </c>
      <c r="CMF2610" s="4">
        <v>174298.32</v>
      </c>
    </row>
    <row r="2611" spans="2371:2386" ht="21.95" customHeight="1">
      <c r="CMG2611" s="4" t="s">
        <v>1307</v>
      </c>
      <c r="CMH2611" s="4">
        <v>732550</v>
      </c>
    </row>
    <row r="2612" spans="2371:2386" ht="21.95" customHeight="1">
      <c r="CMG2612" s="4" t="s">
        <v>596</v>
      </c>
      <c r="CMH2612" s="4">
        <v>174298.32</v>
      </c>
    </row>
    <row r="2613" spans="2371:2386" ht="21.95" customHeight="1">
      <c r="CMI2613" s="4" t="s">
        <v>1307</v>
      </c>
      <c r="CMJ2613" s="4">
        <v>732550</v>
      </c>
    </row>
    <row r="2614" spans="2371:2386" ht="21.95" customHeight="1">
      <c r="CMI2614" s="4" t="s">
        <v>596</v>
      </c>
      <c r="CMJ2614" s="4">
        <v>174298.32</v>
      </c>
    </row>
    <row r="2615" spans="2371:2386" ht="21.95" customHeight="1">
      <c r="CMK2615" s="4" t="s">
        <v>1307</v>
      </c>
      <c r="CML2615" s="4">
        <v>732550</v>
      </c>
    </row>
    <row r="2616" spans="2371:2386" ht="21.95" customHeight="1">
      <c r="CMK2616" s="4" t="s">
        <v>596</v>
      </c>
      <c r="CML2616" s="4">
        <v>174298.32</v>
      </c>
    </row>
    <row r="2617" spans="2371:2386" ht="21.95" customHeight="1">
      <c r="CMM2617" s="4" t="s">
        <v>1307</v>
      </c>
      <c r="CMN2617" s="4">
        <v>732550</v>
      </c>
    </row>
    <row r="2618" spans="2371:2386" ht="21.95" customHeight="1">
      <c r="CMM2618" s="4" t="s">
        <v>596</v>
      </c>
      <c r="CMN2618" s="4">
        <v>174298.32</v>
      </c>
    </row>
    <row r="2619" spans="2371:2386" ht="21.95" customHeight="1">
      <c r="CMO2619" s="4" t="s">
        <v>1307</v>
      </c>
      <c r="CMP2619" s="4">
        <v>732550</v>
      </c>
    </row>
    <row r="2620" spans="2371:2386" ht="21.95" customHeight="1">
      <c r="CMO2620" s="4" t="s">
        <v>596</v>
      </c>
      <c r="CMP2620" s="4">
        <v>174298.32</v>
      </c>
    </row>
    <row r="2621" spans="2371:2386" ht="21.95" customHeight="1">
      <c r="CMQ2621" s="4" t="s">
        <v>1307</v>
      </c>
      <c r="CMR2621" s="4">
        <v>732550</v>
      </c>
    </row>
    <row r="2622" spans="2371:2386" ht="21.95" customHeight="1">
      <c r="CMQ2622" s="4" t="s">
        <v>596</v>
      </c>
      <c r="CMR2622" s="4">
        <v>174298.32</v>
      </c>
    </row>
    <row r="2623" spans="2371:2386" ht="21.95" customHeight="1">
      <c r="CMS2623" s="4" t="s">
        <v>1307</v>
      </c>
      <c r="CMT2623" s="4">
        <v>732550</v>
      </c>
    </row>
    <row r="2624" spans="2371:2386" ht="21.95" customHeight="1">
      <c r="CMS2624" s="4" t="s">
        <v>596</v>
      </c>
      <c r="CMT2624" s="4">
        <v>174298.32</v>
      </c>
    </row>
    <row r="2625" spans="2387:2402" ht="21.95" customHeight="1">
      <c r="CMU2625" s="4" t="s">
        <v>1307</v>
      </c>
      <c r="CMV2625" s="4">
        <v>732550</v>
      </c>
    </row>
    <row r="2626" spans="2387:2402" ht="21.95" customHeight="1">
      <c r="CMU2626" s="4" t="s">
        <v>596</v>
      </c>
      <c r="CMV2626" s="4">
        <v>174298.32</v>
      </c>
    </row>
    <row r="2627" spans="2387:2402" ht="21.95" customHeight="1">
      <c r="CMW2627" s="4" t="s">
        <v>1307</v>
      </c>
      <c r="CMX2627" s="4">
        <v>732550</v>
      </c>
    </row>
    <row r="2628" spans="2387:2402" ht="21.95" customHeight="1">
      <c r="CMW2628" s="4" t="s">
        <v>596</v>
      </c>
      <c r="CMX2628" s="4">
        <v>174298.32</v>
      </c>
    </row>
    <row r="2629" spans="2387:2402" ht="21.95" customHeight="1">
      <c r="CMY2629" s="4" t="s">
        <v>1307</v>
      </c>
      <c r="CMZ2629" s="4">
        <v>732550</v>
      </c>
    </row>
    <row r="2630" spans="2387:2402" ht="21.95" customHeight="1">
      <c r="CMY2630" s="4" t="s">
        <v>596</v>
      </c>
      <c r="CMZ2630" s="4">
        <v>174298.32</v>
      </c>
    </row>
    <row r="2631" spans="2387:2402" ht="21.95" customHeight="1">
      <c r="CNA2631" s="4" t="s">
        <v>1307</v>
      </c>
      <c r="CNB2631" s="4">
        <v>732550</v>
      </c>
    </row>
    <row r="2632" spans="2387:2402" ht="21.95" customHeight="1">
      <c r="CNA2632" s="4" t="s">
        <v>596</v>
      </c>
      <c r="CNB2632" s="4">
        <v>174298.32</v>
      </c>
    </row>
    <row r="2633" spans="2387:2402" ht="21.95" customHeight="1">
      <c r="CNC2633" s="4" t="s">
        <v>1307</v>
      </c>
      <c r="CND2633" s="4">
        <v>732550</v>
      </c>
    </row>
    <row r="2634" spans="2387:2402" ht="21.95" customHeight="1">
      <c r="CNC2634" s="4" t="s">
        <v>596</v>
      </c>
      <c r="CND2634" s="4">
        <v>174298.32</v>
      </c>
    </row>
    <row r="2635" spans="2387:2402" ht="21.95" customHeight="1">
      <c r="CNE2635" s="4" t="s">
        <v>1307</v>
      </c>
      <c r="CNF2635" s="4">
        <v>732550</v>
      </c>
    </row>
    <row r="2636" spans="2387:2402" ht="21.95" customHeight="1">
      <c r="CNE2636" s="4" t="s">
        <v>596</v>
      </c>
      <c r="CNF2636" s="4">
        <v>174298.32</v>
      </c>
    </row>
    <row r="2637" spans="2387:2402" ht="21.95" customHeight="1">
      <c r="CNG2637" s="4" t="s">
        <v>1307</v>
      </c>
      <c r="CNH2637" s="4">
        <v>732550</v>
      </c>
    </row>
    <row r="2638" spans="2387:2402" ht="21.95" customHeight="1">
      <c r="CNG2638" s="4" t="s">
        <v>596</v>
      </c>
      <c r="CNH2638" s="4">
        <v>174298.32</v>
      </c>
    </row>
    <row r="2639" spans="2387:2402" ht="21.95" customHeight="1">
      <c r="CNI2639" s="4" t="s">
        <v>1307</v>
      </c>
      <c r="CNJ2639" s="4">
        <v>732550</v>
      </c>
    </row>
    <row r="2640" spans="2387:2402" ht="21.95" customHeight="1">
      <c r="CNI2640" s="4" t="s">
        <v>596</v>
      </c>
      <c r="CNJ2640" s="4">
        <v>174298.32</v>
      </c>
    </row>
    <row r="2641" spans="2403:2418" ht="21.95" customHeight="1">
      <c r="CNK2641" s="4" t="s">
        <v>1307</v>
      </c>
      <c r="CNL2641" s="4">
        <v>732550</v>
      </c>
    </row>
    <row r="2642" spans="2403:2418" ht="21.95" customHeight="1">
      <c r="CNK2642" s="4" t="s">
        <v>596</v>
      </c>
      <c r="CNL2642" s="4">
        <v>174298.32</v>
      </c>
    </row>
    <row r="2643" spans="2403:2418" ht="21.95" customHeight="1">
      <c r="CNM2643" s="4" t="s">
        <v>1307</v>
      </c>
      <c r="CNN2643" s="4">
        <v>732550</v>
      </c>
    </row>
    <row r="2644" spans="2403:2418" ht="21.95" customHeight="1">
      <c r="CNM2644" s="4" t="s">
        <v>596</v>
      </c>
      <c r="CNN2644" s="4">
        <v>174298.32</v>
      </c>
    </row>
    <row r="2645" spans="2403:2418" ht="21.95" customHeight="1">
      <c r="CNO2645" s="4" t="s">
        <v>1307</v>
      </c>
      <c r="CNP2645" s="4">
        <v>732550</v>
      </c>
    </row>
    <row r="2646" spans="2403:2418" ht="21.95" customHeight="1">
      <c r="CNO2646" s="4" t="s">
        <v>596</v>
      </c>
      <c r="CNP2646" s="4">
        <v>174298.32</v>
      </c>
    </row>
    <row r="2647" spans="2403:2418" ht="21.95" customHeight="1">
      <c r="CNQ2647" s="4" t="s">
        <v>1307</v>
      </c>
      <c r="CNR2647" s="4">
        <v>732550</v>
      </c>
    </row>
    <row r="2648" spans="2403:2418" ht="21.95" customHeight="1">
      <c r="CNQ2648" s="4" t="s">
        <v>596</v>
      </c>
      <c r="CNR2648" s="4">
        <v>174298.32</v>
      </c>
    </row>
    <row r="2649" spans="2403:2418" ht="21.95" customHeight="1">
      <c r="CNS2649" s="4" t="s">
        <v>1307</v>
      </c>
      <c r="CNT2649" s="4">
        <v>732550</v>
      </c>
    </row>
    <row r="2650" spans="2403:2418" ht="21.95" customHeight="1">
      <c r="CNS2650" s="4" t="s">
        <v>596</v>
      </c>
      <c r="CNT2650" s="4">
        <v>174298.32</v>
      </c>
    </row>
    <row r="2651" spans="2403:2418" ht="21.95" customHeight="1">
      <c r="CNU2651" s="4" t="s">
        <v>1307</v>
      </c>
      <c r="CNV2651" s="4">
        <v>732550</v>
      </c>
    </row>
    <row r="2652" spans="2403:2418" ht="21.95" customHeight="1">
      <c r="CNU2652" s="4" t="s">
        <v>596</v>
      </c>
      <c r="CNV2652" s="4">
        <v>174298.32</v>
      </c>
    </row>
    <row r="2653" spans="2403:2418" ht="21.95" customHeight="1">
      <c r="CNW2653" s="4" t="s">
        <v>1307</v>
      </c>
      <c r="CNX2653" s="4">
        <v>732550</v>
      </c>
    </row>
    <row r="2654" spans="2403:2418" ht="21.95" customHeight="1">
      <c r="CNW2654" s="4" t="s">
        <v>596</v>
      </c>
      <c r="CNX2654" s="4">
        <v>174298.32</v>
      </c>
    </row>
    <row r="2655" spans="2403:2418" ht="21.95" customHeight="1">
      <c r="CNY2655" s="4" t="s">
        <v>1307</v>
      </c>
      <c r="CNZ2655" s="4">
        <v>732550</v>
      </c>
    </row>
    <row r="2656" spans="2403:2418" ht="21.95" customHeight="1">
      <c r="CNY2656" s="4" t="s">
        <v>596</v>
      </c>
      <c r="CNZ2656" s="4">
        <v>174298.32</v>
      </c>
    </row>
    <row r="2657" spans="2419:2434" ht="21.95" customHeight="1">
      <c r="COA2657" s="4" t="s">
        <v>1307</v>
      </c>
      <c r="COB2657" s="4">
        <v>732550</v>
      </c>
    </row>
    <row r="2658" spans="2419:2434" ht="21.95" customHeight="1">
      <c r="COA2658" s="4" t="s">
        <v>596</v>
      </c>
      <c r="COB2658" s="4">
        <v>174298.32</v>
      </c>
    </row>
    <row r="2659" spans="2419:2434" ht="21.95" customHeight="1">
      <c r="COC2659" s="4" t="s">
        <v>1307</v>
      </c>
      <c r="COD2659" s="4">
        <v>732550</v>
      </c>
    </row>
    <row r="2660" spans="2419:2434" ht="21.95" customHeight="1">
      <c r="COC2660" s="4" t="s">
        <v>596</v>
      </c>
      <c r="COD2660" s="4">
        <v>174298.32</v>
      </c>
    </row>
    <row r="2661" spans="2419:2434" ht="21.95" customHeight="1">
      <c r="COE2661" s="4" t="s">
        <v>1307</v>
      </c>
      <c r="COF2661" s="4">
        <v>732550</v>
      </c>
    </row>
    <row r="2662" spans="2419:2434" ht="21.95" customHeight="1">
      <c r="COE2662" s="4" t="s">
        <v>596</v>
      </c>
      <c r="COF2662" s="4">
        <v>174298.32</v>
      </c>
    </row>
    <row r="2663" spans="2419:2434" ht="21.95" customHeight="1">
      <c r="COG2663" s="4" t="s">
        <v>1307</v>
      </c>
      <c r="COH2663" s="4">
        <v>732550</v>
      </c>
    </row>
    <row r="2664" spans="2419:2434" ht="21.95" customHeight="1">
      <c r="COG2664" s="4" t="s">
        <v>596</v>
      </c>
      <c r="COH2664" s="4">
        <v>174298.32</v>
      </c>
    </row>
    <row r="2665" spans="2419:2434" ht="21.95" customHeight="1">
      <c r="COI2665" s="4" t="s">
        <v>1307</v>
      </c>
      <c r="COJ2665" s="4">
        <v>732550</v>
      </c>
    </row>
    <row r="2666" spans="2419:2434" ht="21.95" customHeight="1">
      <c r="COI2666" s="4" t="s">
        <v>596</v>
      </c>
      <c r="COJ2666" s="4">
        <v>174298.32</v>
      </c>
    </row>
    <row r="2667" spans="2419:2434" ht="21.95" customHeight="1">
      <c r="COK2667" s="4" t="s">
        <v>1307</v>
      </c>
      <c r="COL2667" s="4">
        <v>732550</v>
      </c>
    </row>
    <row r="2668" spans="2419:2434" ht="21.95" customHeight="1">
      <c r="COK2668" s="4" t="s">
        <v>596</v>
      </c>
      <c r="COL2668" s="4">
        <v>174298.32</v>
      </c>
    </row>
    <row r="2669" spans="2419:2434" ht="21.95" customHeight="1">
      <c r="COM2669" s="4" t="s">
        <v>1307</v>
      </c>
      <c r="CON2669" s="4">
        <v>732550</v>
      </c>
    </row>
    <row r="2670" spans="2419:2434" ht="21.95" customHeight="1">
      <c r="COM2670" s="4" t="s">
        <v>596</v>
      </c>
      <c r="CON2670" s="4">
        <v>174298.32</v>
      </c>
    </row>
    <row r="2671" spans="2419:2434" ht="21.95" customHeight="1">
      <c r="COO2671" s="4" t="s">
        <v>1307</v>
      </c>
      <c r="COP2671" s="4">
        <v>732550</v>
      </c>
    </row>
    <row r="2672" spans="2419:2434" ht="21.95" customHeight="1">
      <c r="COO2672" s="4" t="s">
        <v>596</v>
      </c>
      <c r="COP2672" s="4">
        <v>174298.32</v>
      </c>
    </row>
    <row r="2673" spans="2435:2450" ht="21.95" customHeight="1">
      <c r="COQ2673" s="4" t="s">
        <v>1307</v>
      </c>
      <c r="COR2673" s="4">
        <v>732550</v>
      </c>
    </row>
    <row r="2674" spans="2435:2450" ht="21.95" customHeight="1">
      <c r="COQ2674" s="4" t="s">
        <v>596</v>
      </c>
      <c r="COR2674" s="4">
        <v>174298.32</v>
      </c>
    </row>
    <row r="2675" spans="2435:2450" ht="21.95" customHeight="1">
      <c r="COS2675" s="4" t="s">
        <v>1307</v>
      </c>
      <c r="COT2675" s="4">
        <v>732550</v>
      </c>
    </row>
    <row r="2676" spans="2435:2450" ht="21.95" customHeight="1">
      <c r="COS2676" s="4" t="s">
        <v>596</v>
      </c>
      <c r="COT2676" s="4">
        <v>174298.32</v>
      </c>
    </row>
    <row r="2677" spans="2435:2450" ht="21.95" customHeight="1">
      <c r="COU2677" s="4" t="s">
        <v>1307</v>
      </c>
      <c r="COV2677" s="4">
        <v>732550</v>
      </c>
    </row>
    <row r="2678" spans="2435:2450" ht="21.95" customHeight="1">
      <c r="COU2678" s="4" t="s">
        <v>596</v>
      </c>
      <c r="COV2678" s="4">
        <v>174298.32</v>
      </c>
    </row>
    <row r="2679" spans="2435:2450" ht="21.95" customHeight="1">
      <c r="COW2679" s="4" t="s">
        <v>1307</v>
      </c>
      <c r="COX2679" s="4">
        <v>732550</v>
      </c>
    </row>
    <row r="2680" spans="2435:2450" ht="21.95" customHeight="1">
      <c r="COW2680" s="4" t="s">
        <v>596</v>
      </c>
      <c r="COX2680" s="4">
        <v>174298.32</v>
      </c>
    </row>
    <row r="2681" spans="2435:2450" ht="21.95" customHeight="1">
      <c r="COY2681" s="4" t="s">
        <v>1307</v>
      </c>
      <c r="COZ2681" s="4">
        <v>732550</v>
      </c>
    </row>
    <row r="2682" spans="2435:2450" ht="21.95" customHeight="1">
      <c r="COY2682" s="4" t="s">
        <v>596</v>
      </c>
      <c r="COZ2682" s="4">
        <v>174298.32</v>
      </c>
    </row>
    <row r="2683" spans="2435:2450" ht="21.95" customHeight="1">
      <c r="CPA2683" s="4" t="s">
        <v>1307</v>
      </c>
      <c r="CPB2683" s="4">
        <v>732550</v>
      </c>
    </row>
    <row r="2684" spans="2435:2450" ht="21.95" customHeight="1">
      <c r="CPA2684" s="4" t="s">
        <v>596</v>
      </c>
      <c r="CPB2684" s="4">
        <v>174298.32</v>
      </c>
    </row>
    <row r="2685" spans="2435:2450" ht="21.95" customHeight="1">
      <c r="CPC2685" s="4" t="s">
        <v>1307</v>
      </c>
      <c r="CPD2685" s="4">
        <v>732550</v>
      </c>
    </row>
    <row r="2686" spans="2435:2450" ht="21.95" customHeight="1">
      <c r="CPC2686" s="4" t="s">
        <v>596</v>
      </c>
      <c r="CPD2686" s="4">
        <v>174298.32</v>
      </c>
    </row>
    <row r="2687" spans="2435:2450" ht="21.95" customHeight="1">
      <c r="CPE2687" s="4" t="s">
        <v>1307</v>
      </c>
      <c r="CPF2687" s="4">
        <v>732550</v>
      </c>
    </row>
    <row r="2688" spans="2435:2450" ht="21.95" customHeight="1">
      <c r="CPE2688" s="4" t="s">
        <v>596</v>
      </c>
      <c r="CPF2688" s="4">
        <v>174298.32</v>
      </c>
    </row>
    <row r="2689" spans="2451:2466" ht="21.95" customHeight="1">
      <c r="CPG2689" s="4" t="s">
        <v>1307</v>
      </c>
      <c r="CPH2689" s="4">
        <v>732550</v>
      </c>
    </row>
    <row r="2690" spans="2451:2466" ht="21.95" customHeight="1">
      <c r="CPG2690" s="4" t="s">
        <v>596</v>
      </c>
      <c r="CPH2690" s="4">
        <v>174298.32</v>
      </c>
    </row>
    <row r="2691" spans="2451:2466" ht="21.95" customHeight="1">
      <c r="CPI2691" s="4" t="s">
        <v>1307</v>
      </c>
      <c r="CPJ2691" s="4">
        <v>732550</v>
      </c>
    </row>
    <row r="2692" spans="2451:2466" ht="21.95" customHeight="1">
      <c r="CPI2692" s="4" t="s">
        <v>596</v>
      </c>
      <c r="CPJ2692" s="4">
        <v>174298.32</v>
      </c>
    </row>
    <row r="2693" spans="2451:2466" ht="21.95" customHeight="1">
      <c r="CPK2693" s="4" t="s">
        <v>1307</v>
      </c>
      <c r="CPL2693" s="4">
        <v>732550</v>
      </c>
    </row>
    <row r="2694" spans="2451:2466" ht="21.95" customHeight="1">
      <c r="CPK2694" s="4" t="s">
        <v>596</v>
      </c>
      <c r="CPL2694" s="4">
        <v>174298.32</v>
      </c>
    </row>
    <row r="2695" spans="2451:2466" ht="21.95" customHeight="1">
      <c r="CPM2695" s="4" t="s">
        <v>1307</v>
      </c>
      <c r="CPN2695" s="4">
        <v>732550</v>
      </c>
    </row>
    <row r="2696" spans="2451:2466" ht="21.95" customHeight="1">
      <c r="CPM2696" s="4" t="s">
        <v>596</v>
      </c>
      <c r="CPN2696" s="4">
        <v>174298.32</v>
      </c>
    </row>
    <row r="2697" spans="2451:2466" ht="21.95" customHeight="1">
      <c r="CPO2697" s="4" t="s">
        <v>1307</v>
      </c>
      <c r="CPP2697" s="4">
        <v>732550</v>
      </c>
    </row>
    <row r="2698" spans="2451:2466" ht="21.95" customHeight="1">
      <c r="CPO2698" s="4" t="s">
        <v>596</v>
      </c>
      <c r="CPP2698" s="4">
        <v>174298.32</v>
      </c>
    </row>
    <row r="2699" spans="2451:2466" ht="21.95" customHeight="1">
      <c r="CPQ2699" s="4" t="s">
        <v>1307</v>
      </c>
      <c r="CPR2699" s="4">
        <v>732550</v>
      </c>
    </row>
    <row r="2700" spans="2451:2466" ht="21.95" customHeight="1">
      <c r="CPQ2700" s="4" t="s">
        <v>596</v>
      </c>
      <c r="CPR2700" s="4">
        <v>174298.32</v>
      </c>
    </row>
    <row r="2701" spans="2451:2466" ht="21.95" customHeight="1">
      <c r="CPS2701" s="4" t="s">
        <v>1307</v>
      </c>
      <c r="CPT2701" s="4">
        <v>732550</v>
      </c>
    </row>
    <row r="2702" spans="2451:2466" ht="21.95" customHeight="1">
      <c r="CPS2702" s="4" t="s">
        <v>596</v>
      </c>
      <c r="CPT2702" s="4">
        <v>174298.32</v>
      </c>
    </row>
    <row r="2703" spans="2451:2466" ht="21.95" customHeight="1">
      <c r="CPU2703" s="4" t="s">
        <v>1307</v>
      </c>
      <c r="CPV2703" s="4">
        <v>732550</v>
      </c>
    </row>
    <row r="2704" spans="2451:2466" ht="21.95" customHeight="1">
      <c r="CPU2704" s="4" t="s">
        <v>596</v>
      </c>
      <c r="CPV2704" s="4">
        <v>174298.32</v>
      </c>
    </row>
    <row r="2705" spans="2467:2482" ht="21.95" customHeight="1">
      <c r="CPW2705" s="4" t="s">
        <v>1307</v>
      </c>
      <c r="CPX2705" s="4">
        <v>732550</v>
      </c>
    </row>
    <row r="2706" spans="2467:2482" ht="21.95" customHeight="1">
      <c r="CPW2706" s="4" t="s">
        <v>596</v>
      </c>
      <c r="CPX2706" s="4">
        <v>174298.32</v>
      </c>
    </row>
    <row r="2707" spans="2467:2482" ht="21.95" customHeight="1">
      <c r="CPY2707" s="4" t="s">
        <v>1307</v>
      </c>
      <c r="CPZ2707" s="4">
        <v>732550</v>
      </c>
    </row>
    <row r="2708" spans="2467:2482" ht="21.95" customHeight="1">
      <c r="CPY2708" s="4" t="s">
        <v>596</v>
      </c>
      <c r="CPZ2708" s="4">
        <v>174298.32</v>
      </c>
    </row>
    <row r="2709" spans="2467:2482" ht="21.95" customHeight="1">
      <c r="CQA2709" s="4" t="s">
        <v>1307</v>
      </c>
      <c r="CQB2709" s="4">
        <v>732550</v>
      </c>
    </row>
    <row r="2710" spans="2467:2482" ht="21.95" customHeight="1">
      <c r="CQA2710" s="4" t="s">
        <v>596</v>
      </c>
      <c r="CQB2710" s="4">
        <v>174298.32</v>
      </c>
    </row>
    <row r="2711" spans="2467:2482" ht="21.95" customHeight="1">
      <c r="CQC2711" s="4" t="s">
        <v>1307</v>
      </c>
      <c r="CQD2711" s="4">
        <v>732550</v>
      </c>
    </row>
    <row r="2712" spans="2467:2482" ht="21.95" customHeight="1">
      <c r="CQC2712" s="4" t="s">
        <v>596</v>
      </c>
      <c r="CQD2712" s="4">
        <v>174298.32</v>
      </c>
    </row>
    <row r="2713" spans="2467:2482" ht="21.95" customHeight="1">
      <c r="CQE2713" s="4" t="s">
        <v>1307</v>
      </c>
      <c r="CQF2713" s="4">
        <v>732550</v>
      </c>
    </row>
    <row r="2714" spans="2467:2482" ht="21.95" customHeight="1">
      <c r="CQE2714" s="4" t="s">
        <v>596</v>
      </c>
      <c r="CQF2714" s="4">
        <v>174298.32</v>
      </c>
    </row>
    <row r="2715" spans="2467:2482" ht="21.95" customHeight="1">
      <c r="CQG2715" s="4" t="s">
        <v>1307</v>
      </c>
      <c r="CQH2715" s="4">
        <v>732550</v>
      </c>
    </row>
    <row r="2716" spans="2467:2482" ht="21.95" customHeight="1">
      <c r="CQG2716" s="4" t="s">
        <v>596</v>
      </c>
      <c r="CQH2716" s="4">
        <v>174298.32</v>
      </c>
    </row>
    <row r="2717" spans="2467:2482" ht="21.95" customHeight="1">
      <c r="CQI2717" s="4" t="s">
        <v>1307</v>
      </c>
      <c r="CQJ2717" s="4">
        <v>732550</v>
      </c>
    </row>
    <row r="2718" spans="2467:2482" ht="21.95" customHeight="1">
      <c r="CQI2718" s="4" t="s">
        <v>596</v>
      </c>
      <c r="CQJ2718" s="4">
        <v>174298.32</v>
      </c>
    </row>
    <row r="2719" spans="2467:2482" ht="21.95" customHeight="1">
      <c r="CQK2719" s="4" t="s">
        <v>1307</v>
      </c>
      <c r="CQL2719" s="4">
        <v>732550</v>
      </c>
    </row>
    <row r="2720" spans="2467:2482" ht="21.95" customHeight="1">
      <c r="CQK2720" s="4" t="s">
        <v>596</v>
      </c>
      <c r="CQL2720" s="4">
        <v>174298.32</v>
      </c>
    </row>
    <row r="2721" spans="2483:2498" ht="21.95" customHeight="1">
      <c r="CQM2721" s="4" t="s">
        <v>1307</v>
      </c>
      <c r="CQN2721" s="4">
        <v>732550</v>
      </c>
    </row>
    <row r="2722" spans="2483:2498" ht="21.95" customHeight="1">
      <c r="CQM2722" s="4" t="s">
        <v>596</v>
      </c>
      <c r="CQN2722" s="4">
        <v>174298.32</v>
      </c>
    </row>
    <row r="2723" spans="2483:2498" ht="21.95" customHeight="1">
      <c r="CQO2723" s="4" t="s">
        <v>1307</v>
      </c>
      <c r="CQP2723" s="4">
        <v>732550</v>
      </c>
    </row>
    <row r="2724" spans="2483:2498" ht="21.95" customHeight="1">
      <c r="CQO2724" s="4" t="s">
        <v>596</v>
      </c>
      <c r="CQP2724" s="4">
        <v>174298.32</v>
      </c>
    </row>
    <row r="2725" spans="2483:2498" ht="21.95" customHeight="1">
      <c r="CQQ2725" s="4" t="s">
        <v>1307</v>
      </c>
      <c r="CQR2725" s="4">
        <v>732550</v>
      </c>
    </row>
    <row r="2726" spans="2483:2498" ht="21.95" customHeight="1">
      <c r="CQQ2726" s="4" t="s">
        <v>596</v>
      </c>
      <c r="CQR2726" s="4">
        <v>174298.32</v>
      </c>
    </row>
    <row r="2727" spans="2483:2498" ht="21.95" customHeight="1">
      <c r="CQS2727" s="4" t="s">
        <v>1307</v>
      </c>
      <c r="CQT2727" s="4">
        <v>732550</v>
      </c>
    </row>
    <row r="2728" spans="2483:2498" ht="21.95" customHeight="1">
      <c r="CQS2728" s="4" t="s">
        <v>596</v>
      </c>
      <c r="CQT2728" s="4">
        <v>174298.32</v>
      </c>
    </row>
    <row r="2729" spans="2483:2498" ht="21.95" customHeight="1">
      <c r="CQU2729" s="4" t="s">
        <v>1307</v>
      </c>
      <c r="CQV2729" s="4">
        <v>732550</v>
      </c>
    </row>
    <row r="2730" spans="2483:2498" ht="21.95" customHeight="1">
      <c r="CQU2730" s="4" t="s">
        <v>596</v>
      </c>
      <c r="CQV2730" s="4">
        <v>174298.32</v>
      </c>
    </row>
    <row r="2731" spans="2483:2498" ht="21.95" customHeight="1">
      <c r="CQW2731" s="4" t="s">
        <v>1307</v>
      </c>
      <c r="CQX2731" s="4">
        <v>732550</v>
      </c>
    </row>
    <row r="2732" spans="2483:2498" ht="21.95" customHeight="1">
      <c r="CQW2732" s="4" t="s">
        <v>596</v>
      </c>
      <c r="CQX2732" s="4">
        <v>174298.32</v>
      </c>
    </row>
    <row r="2733" spans="2483:2498" ht="21.95" customHeight="1">
      <c r="CQY2733" s="4" t="s">
        <v>1307</v>
      </c>
      <c r="CQZ2733" s="4">
        <v>732550</v>
      </c>
    </row>
    <row r="2734" spans="2483:2498" ht="21.95" customHeight="1">
      <c r="CQY2734" s="4" t="s">
        <v>596</v>
      </c>
      <c r="CQZ2734" s="4">
        <v>174298.32</v>
      </c>
    </row>
    <row r="2735" spans="2483:2498" ht="21.95" customHeight="1">
      <c r="CRA2735" s="4" t="s">
        <v>1307</v>
      </c>
      <c r="CRB2735" s="4">
        <v>732550</v>
      </c>
    </row>
    <row r="2736" spans="2483:2498" ht="21.95" customHeight="1">
      <c r="CRA2736" s="4" t="s">
        <v>596</v>
      </c>
      <c r="CRB2736" s="4">
        <v>174298.32</v>
      </c>
    </row>
    <row r="2737" spans="2499:2514" ht="21.95" customHeight="1">
      <c r="CRC2737" s="4" t="s">
        <v>1307</v>
      </c>
      <c r="CRD2737" s="4">
        <v>732550</v>
      </c>
    </row>
    <row r="2738" spans="2499:2514" ht="21.95" customHeight="1">
      <c r="CRC2738" s="4" t="s">
        <v>596</v>
      </c>
      <c r="CRD2738" s="4">
        <v>174298.32</v>
      </c>
    </row>
    <row r="2739" spans="2499:2514" ht="21.95" customHeight="1">
      <c r="CRE2739" s="4" t="s">
        <v>1307</v>
      </c>
      <c r="CRF2739" s="4">
        <v>732550</v>
      </c>
    </row>
    <row r="2740" spans="2499:2514" ht="21.95" customHeight="1">
      <c r="CRE2740" s="4" t="s">
        <v>596</v>
      </c>
      <c r="CRF2740" s="4">
        <v>174298.32</v>
      </c>
    </row>
    <row r="2741" spans="2499:2514" ht="21.95" customHeight="1">
      <c r="CRG2741" s="4" t="s">
        <v>1307</v>
      </c>
      <c r="CRH2741" s="4">
        <v>732550</v>
      </c>
    </row>
    <row r="2742" spans="2499:2514" ht="21.95" customHeight="1">
      <c r="CRG2742" s="4" t="s">
        <v>596</v>
      </c>
      <c r="CRH2742" s="4">
        <v>174298.32</v>
      </c>
    </row>
    <row r="2743" spans="2499:2514" ht="21.95" customHeight="1">
      <c r="CRI2743" s="4" t="s">
        <v>1307</v>
      </c>
      <c r="CRJ2743" s="4">
        <v>732550</v>
      </c>
    </row>
    <row r="2744" spans="2499:2514" ht="21.95" customHeight="1">
      <c r="CRI2744" s="4" t="s">
        <v>596</v>
      </c>
      <c r="CRJ2744" s="4">
        <v>174298.32</v>
      </c>
    </row>
    <row r="2745" spans="2499:2514" ht="21.95" customHeight="1">
      <c r="CRK2745" s="4" t="s">
        <v>1307</v>
      </c>
      <c r="CRL2745" s="4">
        <v>732550</v>
      </c>
    </row>
    <row r="2746" spans="2499:2514" ht="21.95" customHeight="1">
      <c r="CRK2746" s="4" t="s">
        <v>596</v>
      </c>
      <c r="CRL2746" s="4">
        <v>174298.32</v>
      </c>
    </row>
    <row r="2747" spans="2499:2514" ht="21.95" customHeight="1">
      <c r="CRM2747" s="4" t="s">
        <v>1307</v>
      </c>
      <c r="CRN2747" s="4">
        <v>732550</v>
      </c>
    </row>
    <row r="2748" spans="2499:2514" ht="21.95" customHeight="1">
      <c r="CRM2748" s="4" t="s">
        <v>596</v>
      </c>
      <c r="CRN2748" s="4">
        <v>174298.32</v>
      </c>
    </row>
    <row r="2749" spans="2499:2514" ht="21.95" customHeight="1">
      <c r="CRO2749" s="4" t="s">
        <v>1307</v>
      </c>
      <c r="CRP2749" s="4">
        <v>732550</v>
      </c>
    </row>
    <row r="2750" spans="2499:2514" ht="21.95" customHeight="1">
      <c r="CRO2750" s="4" t="s">
        <v>596</v>
      </c>
      <c r="CRP2750" s="4">
        <v>174298.32</v>
      </c>
    </row>
    <row r="2751" spans="2499:2514" ht="21.95" customHeight="1">
      <c r="CRQ2751" s="4" t="s">
        <v>1307</v>
      </c>
      <c r="CRR2751" s="4">
        <v>732550</v>
      </c>
    </row>
    <row r="2752" spans="2499:2514" ht="21.95" customHeight="1">
      <c r="CRQ2752" s="4" t="s">
        <v>596</v>
      </c>
      <c r="CRR2752" s="4">
        <v>174298.32</v>
      </c>
    </row>
    <row r="2753" spans="2515:2530" ht="21.95" customHeight="1">
      <c r="CRS2753" s="4" t="s">
        <v>1307</v>
      </c>
      <c r="CRT2753" s="4">
        <v>732550</v>
      </c>
    </row>
    <row r="2754" spans="2515:2530" ht="21.95" customHeight="1">
      <c r="CRS2754" s="4" t="s">
        <v>596</v>
      </c>
      <c r="CRT2754" s="4">
        <v>174298.32</v>
      </c>
    </row>
    <row r="2755" spans="2515:2530" ht="21.95" customHeight="1">
      <c r="CRU2755" s="4" t="s">
        <v>1307</v>
      </c>
      <c r="CRV2755" s="4">
        <v>732550</v>
      </c>
    </row>
    <row r="2756" spans="2515:2530" ht="21.95" customHeight="1">
      <c r="CRU2756" s="4" t="s">
        <v>596</v>
      </c>
      <c r="CRV2756" s="4">
        <v>174298.32</v>
      </c>
    </row>
    <row r="2757" spans="2515:2530" ht="21.95" customHeight="1">
      <c r="CRW2757" s="4" t="s">
        <v>1307</v>
      </c>
      <c r="CRX2757" s="4">
        <v>732550</v>
      </c>
    </row>
    <row r="2758" spans="2515:2530" ht="21.95" customHeight="1">
      <c r="CRW2758" s="4" t="s">
        <v>596</v>
      </c>
      <c r="CRX2758" s="4">
        <v>174298.32</v>
      </c>
    </row>
    <row r="2759" spans="2515:2530" ht="21.95" customHeight="1">
      <c r="CRY2759" s="4" t="s">
        <v>1307</v>
      </c>
      <c r="CRZ2759" s="4">
        <v>732550</v>
      </c>
    </row>
    <row r="2760" spans="2515:2530" ht="21.95" customHeight="1">
      <c r="CRY2760" s="4" t="s">
        <v>596</v>
      </c>
      <c r="CRZ2760" s="4">
        <v>174298.32</v>
      </c>
    </row>
    <row r="2761" spans="2515:2530" ht="21.95" customHeight="1">
      <c r="CSA2761" s="4" t="s">
        <v>1307</v>
      </c>
      <c r="CSB2761" s="4">
        <v>732550</v>
      </c>
    </row>
    <row r="2762" spans="2515:2530" ht="21.95" customHeight="1">
      <c r="CSA2762" s="4" t="s">
        <v>596</v>
      </c>
      <c r="CSB2762" s="4">
        <v>174298.32</v>
      </c>
    </row>
    <row r="2763" spans="2515:2530" ht="21.95" customHeight="1">
      <c r="CSC2763" s="4" t="s">
        <v>1307</v>
      </c>
      <c r="CSD2763" s="4">
        <v>732550</v>
      </c>
    </row>
    <row r="2764" spans="2515:2530" ht="21.95" customHeight="1">
      <c r="CSC2764" s="4" t="s">
        <v>596</v>
      </c>
      <c r="CSD2764" s="4">
        <v>174298.32</v>
      </c>
    </row>
    <row r="2765" spans="2515:2530" ht="21.95" customHeight="1">
      <c r="CSE2765" s="4" t="s">
        <v>1307</v>
      </c>
      <c r="CSF2765" s="4">
        <v>732550</v>
      </c>
    </row>
    <row r="2766" spans="2515:2530" ht="21.95" customHeight="1">
      <c r="CSE2766" s="4" t="s">
        <v>596</v>
      </c>
      <c r="CSF2766" s="4">
        <v>174298.32</v>
      </c>
    </row>
    <row r="2767" spans="2515:2530" ht="21.95" customHeight="1">
      <c r="CSG2767" s="4" t="s">
        <v>1307</v>
      </c>
      <c r="CSH2767" s="4">
        <v>732550</v>
      </c>
    </row>
    <row r="2768" spans="2515:2530" ht="21.95" customHeight="1">
      <c r="CSG2768" s="4" t="s">
        <v>596</v>
      </c>
      <c r="CSH2768" s="4">
        <v>174298.32</v>
      </c>
    </row>
    <row r="2769" spans="2531:2546" ht="21.95" customHeight="1">
      <c r="CSI2769" s="4" t="s">
        <v>1307</v>
      </c>
      <c r="CSJ2769" s="4">
        <v>732550</v>
      </c>
    </row>
    <row r="2770" spans="2531:2546" ht="21.95" customHeight="1">
      <c r="CSI2770" s="4" t="s">
        <v>596</v>
      </c>
      <c r="CSJ2770" s="4">
        <v>174298.32</v>
      </c>
    </row>
    <row r="2771" spans="2531:2546" ht="21.95" customHeight="1">
      <c r="CSK2771" s="4" t="s">
        <v>1307</v>
      </c>
      <c r="CSL2771" s="4">
        <v>732550</v>
      </c>
    </row>
    <row r="2772" spans="2531:2546" ht="21.95" customHeight="1">
      <c r="CSK2772" s="4" t="s">
        <v>596</v>
      </c>
      <c r="CSL2772" s="4">
        <v>174298.32</v>
      </c>
    </row>
    <row r="2773" spans="2531:2546" ht="21.95" customHeight="1">
      <c r="CSM2773" s="4" t="s">
        <v>1307</v>
      </c>
      <c r="CSN2773" s="4">
        <v>732550</v>
      </c>
    </row>
    <row r="2774" spans="2531:2546" ht="21.95" customHeight="1">
      <c r="CSM2774" s="4" t="s">
        <v>596</v>
      </c>
      <c r="CSN2774" s="4">
        <v>174298.32</v>
      </c>
    </row>
    <row r="2775" spans="2531:2546" ht="21.95" customHeight="1">
      <c r="CSO2775" s="4" t="s">
        <v>1307</v>
      </c>
      <c r="CSP2775" s="4">
        <v>732550</v>
      </c>
    </row>
    <row r="2776" spans="2531:2546" ht="21.95" customHeight="1">
      <c r="CSO2776" s="4" t="s">
        <v>596</v>
      </c>
      <c r="CSP2776" s="4">
        <v>174298.32</v>
      </c>
    </row>
    <row r="2777" spans="2531:2546" ht="21.95" customHeight="1">
      <c r="CSQ2777" s="4" t="s">
        <v>1307</v>
      </c>
      <c r="CSR2777" s="4">
        <v>732550</v>
      </c>
    </row>
    <row r="2778" spans="2531:2546" ht="21.95" customHeight="1">
      <c r="CSQ2778" s="4" t="s">
        <v>596</v>
      </c>
      <c r="CSR2778" s="4">
        <v>174298.32</v>
      </c>
    </row>
    <row r="2779" spans="2531:2546" ht="21.95" customHeight="1">
      <c r="CSS2779" s="4" t="s">
        <v>1307</v>
      </c>
      <c r="CST2779" s="4">
        <v>732550</v>
      </c>
    </row>
    <row r="2780" spans="2531:2546" ht="21.95" customHeight="1">
      <c r="CSS2780" s="4" t="s">
        <v>596</v>
      </c>
      <c r="CST2780" s="4">
        <v>174298.32</v>
      </c>
    </row>
    <row r="2781" spans="2531:2546" ht="21.95" customHeight="1">
      <c r="CSU2781" s="4" t="s">
        <v>1307</v>
      </c>
      <c r="CSV2781" s="4">
        <v>732550</v>
      </c>
    </row>
    <row r="2782" spans="2531:2546" ht="21.95" customHeight="1">
      <c r="CSU2782" s="4" t="s">
        <v>596</v>
      </c>
      <c r="CSV2782" s="4">
        <v>174298.32</v>
      </c>
    </row>
    <row r="2783" spans="2531:2546" ht="21.95" customHeight="1">
      <c r="CSW2783" s="4" t="s">
        <v>1307</v>
      </c>
      <c r="CSX2783" s="4">
        <v>732550</v>
      </c>
    </row>
    <row r="2784" spans="2531:2546" ht="21.95" customHeight="1">
      <c r="CSW2784" s="4" t="s">
        <v>596</v>
      </c>
      <c r="CSX2784" s="4">
        <v>174298.32</v>
      </c>
    </row>
    <row r="2785" spans="2547:2562" ht="21.95" customHeight="1">
      <c r="CSY2785" s="4" t="s">
        <v>1307</v>
      </c>
      <c r="CSZ2785" s="4">
        <v>732550</v>
      </c>
    </row>
    <row r="2786" spans="2547:2562" ht="21.95" customHeight="1">
      <c r="CSY2786" s="4" t="s">
        <v>596</v>
      </c>
      <c r="CSZ2786" s="4">
        <v>174298.32</v>
      </c>
    </row>
    <row r="2787" spans="2547:2562" ht="21.95" customHeight="1">
      <c r="CTA2787" s="4" t="s">
        <v>1307</v>
      </c>
      <c r="CTB2787" s="4">
        <v>732550</v>
      </c>
    </row>
    <row r="2788" spans="2547:2562" ht="21.95" customHeight="1">
      <c r="CTA2788" s="4" t="s">
        <v>596</v>
      </c>
      <c r="CTB2788" s="4">
        <v>174298.32</v>
      </c>
    </row>
    <row r="2789" spans="2547:2562" ht="21.95" customHeight="1">
      <c r="CTC2789" s="4" t="s">
        <v>1307</v>
      </c>
      <c r="CTD2789" s="4">
        <v>732550</v>
      </c>
    </row>
    <row r="2790" spans="2547:2562" ht="21.95" customHeight="1">
      <c r="CTC2790" s="4" t="s">
        <v>596</v>
      </c>
      <c r="CTD2790" s="4">
        <v>174298.32</v>
      </c>
    </row>
    <row r="2791" spans="2547:2562" ht="21.95" customHeight="1">
      <c r="CTE2791" s="4" t="s">
        <v>1307</v>
      </c>
      <c r="CTF2791" s="4">
        <v>732550</v>
      </c>
    </row>
    <row r="2792" spans="2547:2562" ht="21.95" customHeight="1">
      <c r="CTE2792" s="4" t="s">
        <v>596</v>
      </c>
      <c r="CTF2792" s="4">
        <v>174298.32</v>
      </c>
    </row>
    <row r="2793" spans="2547:2562" ht="21.95" customHeight="1">
      <c r="CTG2793" s="4" t="s">
        <v>1307</v>
      </c>
      <c r="CTH2793" s="4">
        <v>732550</v>
      </c>
    </row>
    <row r="2794" spans="2547:2562" ht="21.95" customHeight="1">
      <c r="CTG2794" s="4" t="s">
        <v>596</v>
      </c>
      <c r="CTH2794" s="4">
        <v>174298.32</v>
      </c>
    </row>
    <row r="2795" spans="2547:2562" ht="21.95" customHeight="1">
      <c r="CTI2795" s="4" t="s">
        <v>1307</v>
      </c>
      <c r="CTJ2795" s="4">
        <v>732550</v>
      </c>
    </row>
    <row r="2796" spans="2547:2562" ht="21.95" customHeight="1">
      <c r="CTI2796" s="4" t="s">
        <v>596</v>
      </c>
      <c r="CTJ2796" s="4">
        <v>174298.32</v>
      </c>
    </row>
    <row r="2797" spans="2547:2562" ht="21.95" customHeight="1">
      <c r="CTK2797" s="4" t="s">
        <v>1307</v>
      </c>
      <c r="CTL2797" s="4">
        <v>732550</v>
      </c>
    </row>
    <row r="2798" spans="2547:2562" ht="21.95" customHeight="1">
      <c r="CTK2798" s="4" t="s">
        <v>596</v>
      </c>
      <c r="CTL2798" s="4">
        <v>174298.32</v>
      </c>
    </row>
    <row r="2799" spans="2547:2562" ht="21.95" customHeight="1">
      <c r="CTM2799" s="4" t="s">
        <v>1307</v>
      </c>
      <c r="CTN2799" s="4">
        <v>732550</v>
      </c>
    </row>
    <row r="2800" spans="2547:2562" ht="21.95" customHeight="1">
      <c r="CTM2800" s="4" t="s">
        <v>596</v>
      </c>
      <c r="CTN2800" s="4">
        <v>174298.32</v>
      </c>
    </row>
    <row r="2801" spans="2563:2578" ht="21.95" customHeight="1">
      <c r="CTO2801" s="4" t="s">
        <v>1307</v>
      </c>
      <c r="CTP2801" s="4">
        <v>732550</v>
      </c>
    </row>
    <row r="2802" spans="2563:2578" ht="21.95" customHeight="1">
      <c r="CTO2802" s="4" t="s">
        <v>596</v>
      </c>
      <c r="CTP2802" s="4">
        <v>174298.32</v>
      </c>
    </row>
    <row r="2803" spans="2563:2578" ht="21.95" customHeight="1">
      <c r="CTQ2803" s="4" t="s">
        <v>1307</v>
      </c>
      <c r="CTR2803" s="4">
        <v>732550</v>
      </c>
    </row>
    <row r="2804" spans="2563:2578" ht="21.95" customHeight="1">
      <c r="CTQ2804" s="4" t="s">
        <v>596</v>
      </c>
      <c r="CTR2804" s="4">
        <v>174298.32</v>
      </c>
    </row>
    <row r="2805" spans="2563:2578" ht="21.95" customHeight="1">
      <c r="CTS2805" s="4" t="s">
        <v>1307</v>
      </c>
      <c r="CTT2805" s="4">
        <v>732550</v>
      </c>
    </row>
    <row r="2806" spans="2563:2578" ht="21.95" customHeight="1">
      <c r="CTS2806" s="4" t="s">
        <v>596</v>
      </c>
      <c r="CTT2806" s="4">
        <v>174298.32</v>
      </c>
    </row>
    <row r="2807" spans="2563:2578" ht="21.95" customHeight="1">
      <c r="CTU2807" s="4" t="s">
        <v>1307</v>
      </c>
      <c r="CTV2807" s="4">
        <v>732550</v>
      </c>
    </row>
    <row r="2808" spans="2563:2578" ht="21.95" customHeight="1">
      <c r="CTU2808" s="4" t="s">
        <v>596</v>
      </c>
      <c r="CTV2808" s="4">
        <v>174298.32</v>
      </c>
    </row>
    <row r="2809" spans="2563:2578" ht="21.95" customHeight="1">
      <c r="CTW2809" s="4" t="s">
        <v>1307</v>
      </c>
      <c r="CTX2809" s="4">
        <v>732550</v>
      </c>
    </row>
    <row r="2810" spans="2563:2578" ht="21.95" customHeight="1">
      <c r="CTW2810" s="4" t="s">
        <v>596</v>
      </c>
      <c r="CTX2810" s="4">
        <v>174298.32</v>
      </c>
    </row>
    <row r="2811" spans="2563:2578" ht="21.95" customHeight="1">
      <c r="CTY2811" s="4" t="s">
        <v>1307</v>
      </c>
      <c r="CTZ2811" s="4">
        <v>732550</v>
      </c>
    </row>
    <row r="2812" spans="2563:2578" ht="21.95" customHeight="1">
      <c r="CTY2812" s="4" t="s">
        <v>596</v>
      </c>
      <c r="CTZ2812" s="4">
        <v>174298.32</v>
      </c>
    </row>
    <row r="2813" spans="2563:2578" ht="21.95" customHeight="1">
      <c r="CUA2813" s="4" t="s">
        <v>1307</v>
      </c>
      <c r="CUB2813" s="4">
        <v>732550</v>
      </c>
    </row>
    <row r="2814" spans="2563:2578" ht="21.95" customHeight="1">
      <c r="CUA2814" s="4" t="s">
        <v>596</v>
      </c>
      <c r="CUB2814" s="4">
        <v>174298.32</v>
      </c>
    </row>
    <row r="2815" spans="2563:2578" ht="21.95" customHeight="1">
      <c r="CUC2815" s="4" t="s">
        <v>1307</v>
      </c>
      <c r="CUD2815" s="4">
        <v>732550</v>
      </c>
    </row>
    <row r="2816" spans="2563:2578" ht="21.95" customHeight="1">
      <c r="CUC2816" s="4" t="s">
        <v>596</v>
      </c>
      <c r="CUD2816" s="4">
        <v>174298.32</v>
      </c>
    </row>
    <row r="2817" spans="2579:2594" ht="21.95" customHeight="1">
      <c r="CUE2817" s="4" t="s">
        <v>1307</v>
      </c>
      <c r="CUF2817" s="4">
        <v>732550</v>
      </c>
    </row>
    <row r="2818" spans="2579:2594" ht="21.95" customHeight="1">
      <c r="CUE2818" s="4" t="s">
        <v>596</v>
      </c>
      <c r="CUF2818" s="4">
        <v>174298.32</v>
      </c>
    </row>
    <row r="2819" spans="2579:2594" ht="21.95" customHeight="1">
      <c r="CUG2819" s="4" t="s">
        <v>1307</v>
      </c>
      <c r="CUH2819" s="4">
        <v>732550</v>
      </c>
    </row>
    <row r="2820" spans="2579:2594" ht="21.95" customHeight="1">
      <c r="CUG2820" s="4" t="s">
        <v>596</v>
      </c>
      <c r="CUH2820" s="4">
        <v>174298.32</v>
      </c>
    </row>
    <row r="2821" spans="2579:2594" ht="21.95" customHeight="1">
      <c r="CUI2821" s="4" t="s">
        <v>1307</v>
      </c>
      <c r="CUJ2821" s="4">
        <v>732550</v>
      </c>
    </row>
    <row r="2822" spans="2579:2594" ht="21.95" customHeight="1">
      <c r="CUI2822" s="4" t="s">
        <v>596</v>
      </c>
      <c r="CUJ2822" s="4">
        <v>174298.32</v>
      </c>
    </row>
    <row r="2823" spans="2579:2594" ht="21.95" customHeight="1">
      <c r="CUK2823" s="4" t="s">
        <v>1307</v>
      </c>
      <c r="CUL2823" s="4">
        <v>732550</v>
      </c>
    </row>
    <row r="2824" spans="2579:2594" ht="21.95" customHeight="1">
      <c r="CUK2824" s="4" t="s">
        <v>596</v>
      </c>
      <c r="CUL2824" s="4">
        <v>174298.32</v>
      </c>
    </row>
    <row r="2825" spans="2579:2594" ht="21.95" customHeight="1">
      <c r="CUM2825" s="4" t="s">
        <v>1307</v>
      </c>
      <c r="CUN2825" s="4">
        <v>732550</v>
      </c>
    </row>
    <row r="2826" spans="2579:2594" ht="21.95" customHeight="1">
      <c r="CUM2826" s="4" t="s">
        <v>596</v>
      </c>
      <c r="CUN2826" s="4">
        <v>174298.32</v>
      </c>
    </row>
    <row r="2827" spans="2579:2594" ht="21.95" customHeight="1">
      <c r="CUO2827" s="4" t="s">
        <v>1307</v>
      </c>
      <c r="CUP2827" s="4">
        <v>732550</v>
      </c>
    </row>
    <row r="2828" spans="2579:2594" ht="21.95" customHeight="1">
      <c r="CUO2828" s="4" t="s">
        <v>596</v>
      </c>
      <c r="CUP2828" s="4">
        <v>174298.32</v>
      </c>
    </row>
    <row r="2829" spans="2579:2594" ht="21.95" customHeight="1">
      <c r="CUQ2829" s="4" t="s">
        <v>1307</v>
      </c>
      <c r="CUR2829" s="4">
        <v>732550</v>
      </c>
    </row>
    <row r="2830" spans="2579:2594" ht="21.95" customHeight="1">
      <c r="CUQ2830" s="4" t="s">
        <v>596</v>
      </c>
      <c r="CUR2830" s="4">
        <v>174298.32</v>
      </c>
    </row>
    <row r="2831" spans="2579:2594" ht="21.95" customHeight="1">
      <c r="CUS2831" s="4" t="s">
        <v>1307</v>
      </c>
      <c r="CUT2831" s="4">
        <v>732550</v>
      </c>
    </row>
    <row r="2832" spans="2579:2594" ht="21.95" customHeight="1">
      <c r="CUS2832" s="4" t="s">
        <v>596</v>
      </c>
      <c r="CUT2832" s="4">
        <v>174298.32</v>
      </c>
    </row>
    <row r="2833" spans="2595:2610" ht="21.95" customHeight="1">
      <c r="CUU2833" s="4" t="s">
        <v>1307</v>
      </c>
      <c r="CUV2833" s="4">
        <v>732550</v>
      </c>
    </row>
    <row r="2834" spans="2595:2610" ht="21.95" customHeight="1">
      <c r="CUU2834" s="4" t="s">
        <v>596</v>
      </c>
      <c r="CUV2834" s="4">
        <v>174298.32</v>
      </c>
    </row>
    <row r="2835" spans="2595:2610" ht="21.95" customHeight="1">
      <c r="CUW2835" s="4" t="s">
        <v>1307</v>
      </c>
      <c r="CUX2835" s="4">
        <v>732550</v>
      </c>
    </row>
    <row r="2836" spans="2595:2610" ht="21.95" customHeight="1">
      <c r="CUW2836" s="4" t="s">
        <v>596</v>
      </c>
      <c r="CUX2836" s="4">
        <v>174298.32</v>
      </c>
    </row>
    <row r="2837" spans="2595:2610" ht="21.95" customHeight="1">
      <c r="CUY2837" s="4" t="s">
        <v>1307</v>
      </c>
      <c r="CUZ2837" s="4">
        <v>732550</v>
      </c>
    </row>
    <row r="2838" spans="2595:2610" ht="21.95" customHeight="1">
      <c r="CUY2838" s="4" t="s">
        <v>596</v>
      </c>
      <c r="CUZ2838" s="4">
        <v>174298.32</v>
      </c>
    </row>
    <row r="2839" spans="2595:2610" ht="21.95" customHeight="1">
      <c r="CVA2839" s="4" t="s">
        <v>1307</v>
      </c>
      <c r="CVB2839" s="4">
        <v>732550</v>
      </c>
    </row>
    <row r="2840" spans="2595:2610" ht="21.95" customHeight="1">
      <c r="CVA2840" s="4" t="s">
        <v>596</v>
      </c>
      <c r="CVB2840" s="4">
        <v>174298.32</v>
      </c>
    </row>
    <row r="2841" spans="2595:2610" ht="21.95" customHeight="1">
      <c r="CVC2841" s="4" t="s">
        <v>1307</v>
      </c>
      <c r="CVD2841" s="4">
        <v>732550</v>
      </c>
    </row>
    <row r="2842" spans="2595:2610" ht="21.95" customHeight="1">
      <c r="CVC2842" s="4" t="s">
        <v>596</v>
      </c>
      <c r="CVD2842" s="4">
        <v>174298.32</v>
      </c>
    </row>
    <row r="2843" spans="2595:2610" ht="21.95" customHeight="1">
      <c r="CVE2843" s="4" t="s">
        <v>1307</v>
      </c>
      <c r="CVF2843" s="4">
        <v>732550</v>
      </c>
    </row>
    <row r="2844" spans="2595:2610" ht="21.95" customHeight="1">
      <c r="CVE2844" s="4" t="s">
        <v>596</v>
      </c>
      <c r="CVF2844" s="4">
        <v>174298.32</v>
      </c>
    </row>
    <row r="2845" spans="2595:2610" ht="21.95" customHeight="1">
      <c r="CVG2845" s="4" t="s">
        <v>1307</v>
      </c>
      <c r="CVH2845" s="4">
        <v>732550</v>
      </c>
    </row>
    <row r="2846" spans="2595:2610" ht="21.95" customHeight="1">
      <c r="CVG2846" s="4" t="s">
        <v>596</v>
      </c>
      <c r="CVH2846" s="4">
        <v>174298.32</v>
      </c>
    </row>
    <row r="2847" spans="2595:2610" ht="21.95" customHeight="1">
      <c r="CVI2847" s="4" t="s">
        <v>1307</v>
      </c>
      <c r="CVJ2847" s="4">
        <v>732550</v>
      </c>
    </row>
    <row r="2848" spans="2595:2610" ht="21.95" customHeight="1">
      <c r="CVI2848" s="4" t="s">
        <v>596</v>
      </c>
      <c r="CVJ2848" s="4">
        <v>174298.32</v>
      </c>
    </row>
    <row r="2849" spans="2611:2626" ht="21.95" customHeight="1">
      <c r="CVK2849" s="4" t="s">
        <v>1307</v>
      </c>
      <c r="CVL2849" s="4">
        <v>732550</v>
      </c>
    </row>
    <row r="2850" spans="2611:2626" ht="21.95" customHeight="1">
      <c r="CVK2850" s="4" t="s">
        <v>596</v>
      </c>
      <c r="CVL2850" s="4">
        <v>174298.32</v>
      </c>
    </row>
    <row r="2851" spans="2611:2626" ht="21.95" customHeight="1">
      <c r="CVM2851" s="4" t="s">
        <v>1307</v>
      </c>
      <c r="CVN2851" s="4">
        <v>732550</v>
      </c>
    </row>
    <row r="2852" spans="2611:2626" ht="21.95" customHeight="1">
      <c r="CVM2852" s="4" t="s">
        <v>596</v>
      </c>
      <c r="CVN2852" s="4">
        <v>174298.32</v>
      </c>
    </row>
    <row r="2853" spans="2611:2626" ht="21.95" customHeight="1">
      <c r="CVO2853" s="4" t="s">
        <v>1307</v>
      </c>
      <c r="CVP2853" s="4">
        <v>732550</v>
      </c>
    </row>
    <row r="2854" spans="2611:2626" ht="21.95" customHeight="1">
      <c r="CVO2854" s="4" t="s">
        <v>596</v>
      </c>
      <c r="CVP2854" s="4">
        <v>174298.32</v>
      </c>
    </row>
    <row r="2855" spans="2611:2626" ht="21.95" customHeight="1">
      <c r="CVQ2855" s="4" t="s">
        <v>1307</v>
      </c>
      <c r="CVR2855" s="4">
        <v>732550</v>
      </c>
    </row>
    <row r="2856" spans="2611:2626" ht="21.95" customHeight="1">
      <c r="CVQ2856" s="4" t="s">
        <v>596</v>
      </c>
      <c r="CVR2856" s="4">
        <v>174298.32</v>
      </c>
    </row>
    <row r="2857" spans="2611:2626" ht="21.95" customHeight="1">
      <c r="CVS2857" s="4" t="s">
        <v>1307</v>
      </c>
      <c r="CVT2857" s="4">
        <v>732550</v>
      </c>
    </row>
    <row r="2858" spans="2611:2626" ht="21.95" customHeight="1">
      <c r="CVS2858" s="4" t="s">
        <v>596</v>
      </c>
      <c r="CVT2858" s="4">
        <v>174298.32</v>
      </c>
    </row>
    <row r="2859" spans="2611:2626" ht="21.95" customHeight="1">
      <c r="CVU2859" s="4" t="s">
        <v>1307</v>
      </c>
      <c r="CVV2859" s="4">
        <v>732550</v>
      </c>
    </row>
    <row r="2860" spans="2611:2626" ht="21.95" customHeight="1">
      <c r="CVU2860" s="4" t="s">
        <v>596</v>
      </c>
      <c r="CVV2860" s="4">
        <v>174298.32</v>
      </c>
    </row>
    <row r="2861" spans="2611:2626" ht="21.95" customHeight="1">
      <c r="CVW2861" s="4" t="s">
        <v>1307</v>
      </c>
      <c r="CVX2861" s="4">
        <v>732550</v>
      </c>
    </row>
    <row r="2862" spans="2611:2626" ht="21.95" customHeight="1">
      <c r="CVW2862" s="4" t="s">
        <v>596</v>
      </c>
      <c r="CVX2862" s="4">
        <v>174298.32</v>
      </c>
    </row>
    <row r="2863" spans="2611:2626" ht="21.95" customHeight="1">
      <c r="CVY2863" s="4" t="s">
        <v>1307</v>
      </c>
      <c r="CVZ2863" s="4">
        <v>732550</v>
      </c>
    </row>
    <row r="2864" spans="2611:2626" ht="21.95" customHeight="1">
      <c r="CVY2864" s="4" t="s">
        <v>596</v>
      </c>
      <c r="CVZ2864" s="4">
        <v>174298.32</v>
      </c>
    </row>
    <row r="2865" spans="2627:2642" ht="21.95" customHeight="1">
      <c r="CWA2865" s="4" t="s">
        <v>1307</v>
      </c>
      <c r="CWB2865" s="4">
        <v>732550</v>
      </c>
    </row>
    <row r="2866" spans="2627:2642" ht="21.95" customHeight="1">
      <c r="CWA2866" s="4" t="s">
        <v>596</v>
      </c>
      <c r="CWB2866" s="4">
        <v>174298.32</v>
      </c>
    </row>
    <row r="2867" spans="2627:2642" ht="21.95" customHeight="1">
      <c r="CWC2867" s="4" t="s">
        <v>1307</v>
      </c>
      <c r="CWD2867" s="4">
        <v>732550</v>
      </c>
    </row>
    <row r="2868" spans="2627:2642" ht="21.95" customHeight="1">
      <c r="CWC2868" s="4" t="s">
        <v>596</v>
      </c>
      <c r="CWD2868" s="4">
        <v>174298.32</v>
      </c>
    </row>
    <row r="2869" spans="2627:2642" ht="21.95" customHeight="1">
      <c r="CWE2869" s="4" t="s">
        <v>1307</v>
      </c>
      <c r="CWF2869" s="4">
        <v>732550</v>
      </c>
    </row>
    <row r="2870" spans="2627:2642" ht="21.95" customHeight="1">
      <c r="CWE2870" s="4" t="s">
        <v>596</v>
      </c>
      <c r="CWF2870" s="4">
        <v>174298.32</v>
      </c>
    </row>
    <row r="2871" spans="2627:2642" ht="21.95" customHeight="1">
      <c r="CWG2871" s="4" t="s">
        <v>1307</v>
      </c>
      <c r="CWH2871" s="4">
        <v>732550</v>
      </c>
    </row>
    <row r="2872" spans="2627:2642" ht="21.95" customHeight="1">
      <c r="CWG2872" s="4" t="s">
        <v>596</v>
      </c>
      <c r="CWH2872" s="4">
        <v>174298.32</v>
      </c>
    </row>
    <row r="2873" spans="2627:2642" ht="21.95" customHeight="1">
      <c r="CWI2873" s="4" t="s">
        <v>1307</v>
      </c>
      <c r="CWJ2873" s="4">
        <v>732550</v>
      </c>
    </row>
    <row r="2874" spans="2627:2642" ht="21.95" customHeight="1">
      <c r="CWI2874" s="4" t="s">
        <v>596</v>
      </c>
      <c r="CWJ2874" s="4">
        <v>174298.32</v>
      </c>
    </row>
    <row r="2875" spans="2627:2642" ht="21.95" customHeight="1">
      <c r="CWK2875" s="4" t="s">
        <v>1307</v>
      </c>
      <c r="CWL2875" s="4">
        <v>732550</v>
      </c>
    </row>
    <row r="2876" spans="2627:2642" ht="21.95" customHeight="1">
      <c r="CWK2876" s="4" t="s">
        <v>596</v>
      </c>
      <c r="CWL2876" s="4">
        <v>174298.32</v>
      </c>
    </row>
    <row r="2877" spans="2627:2642" ht="21.95" customHeight="1">
      <c r="CWM2877" s="4" t="s">
        <v>1307</v>
      </c>
      <c r="CWN2877" s="4">
        <v>732550</v>
      </c>
    </row>
    <row r="2878" spans="2627:2642" ht="21.95" customHeight="1">
      <c r="CWM2878" s="4" t="s">
        <v>596</v>
      </c>
      <c r="CWN2878" s="4">
        <v>174298.32</v>
      </c>
    </row>
    <row r="2879" spans="2627:2642" ht="21.95" customHeight="1">
      <c r="CWO2879" s="4" t="s">
        <v>1307</v>
      </c>
      <c r="CWP2879" s="4">
        <v>732550</v>
      </c>
    </row>
    <row r="2880" spans="2627:2642" ht="21.95" customHeight="1">
      <c r="CWO2880" s="4" t="s">
        <v>596</v>
      </c>
      <c r="CWP2880" s="4">
        <v>174298.32</v>
      </c>
    </row>
    <row r="2881" spans="2643:2658" ht="21.95" customHeight="1">
      <c r="CWQ2881" s="4" t="s">
        <v>1307</v>
      </c>
      <c r="CWR2881" s="4">
        <v>732550</v>
      </c>
    </row>
    <row r="2882" spans="2643:2658" ht="21.95" customHeight="1">
      <c r="CWQ2882" s="4" t="s">
        <v>596</v>
      </c>
      <c r="CWR2882" s="4">
        <v>174298.32</v>
      </c>
    </row>
    <row r="2883" spans="2643:2658" ht="21.95" customHeight="1">
      <c r="CWS2883" s="4" t="s">
        <v>1307</v>
      </c>
      <c r="CWT2883" s="4">
        <v>732550</v>
      </c>
    </row>
    <row r="2884" spans="2643:2658" ht="21.95" customHeight="1">
      <c r="CWS2884" s="4" t="s">
        <v>596</v>
      </c>
      <c r="CWT2884" s="4">
        <v>174298.32</v>
      </c>
    </row>
    <row r="2885" spans="2643:2658" ht="21.95" customHeight="1">
      <c r="CWU2885" s="4" t="s">
        <v>1307</v>
      </c>
      <c r="CWV2885" s="4">
        <v>732550</v>
      </c>
    </row>
    <row r="2886" spans="2643:2658" ht="21.95" customHeight="1">
      <c r="CWU2886" s="4" t="s">
        <v>596</v>
      </c>
      <c r="CWV2886" s="4">
        <v>174298.32</v>
      </c>
    </row>
    <row r="2887" spans="2643:2658" ht="21.95" customHeight="1">
      <c r="CWW2887" s="4" t="s">
        <v>1307</v>
      </c>
      <c r="CWX2887" s="4">
        <v>732550</v>
      </c>
    </row>
    <row r="2888" spans="2643:2658" ht="21.95" customHeight="1">
      <c r="CWW2888" s="4" t="s">
        <v>596</v>
      </c>
      <c r="CWX2888" s="4">
        <v>174298.32</v>
      </c>
    </row>
    <row r="2889" spans="2643:2658" ht="21.95" customHeight="1">
      <c r="CWY2889" s="4" t="s">
        <v>1307</v>
      </c>
      <c r="CWZ2889" s="4">
        <v>732550</v>
      </c>
    </row>
    <row r="2890" spans="2643:2658" ht="21.95" customHeight="1">
      <c r="CWY2890" s="4" t="s">
        <v>596</v>
      </c>
      <c r="CWZ2890" s="4">
        <v>174298.32</v>
      </c>
    </row>
    <row r="2891" spans="2643:2658" ht="21.95" customHeight="1">
      <c r="CXA2891" s="4" t="s">
        <v>1307</v>
      </c>
      <c r="CXB2891" s="4">
        <v>732550</v>
      </c>
    </row>
    <row r="2892" spans="2643:2658" ht="21.95" customHeight="1">
      <c r="CXA2892" s="4" t="s">
        <v>596</v>
      </c>
      <c r="CXB2892" s="4">
        <v>174298.32</v>
      </c>
    </row>
    <row r="2893" spans="2643:2658" ht="21.95" customHeight="1">
      <c r="CXC2893" s="4" t="s">
        <v>1307</v>
      </c>
      <c r="CXD2893" s="4">
        <v>732550</v>
      </c>
    </row>
    <row r="2894" spans="2643:2658" ht="21.95" customHeight="1">
      <c r="CXC2894" s="4" t="s">
        <v>596</v>
      </c>
      <c r="CXD2894" s="4">
        <v>174298.32</v>
      </c>
    </row>
    <row r="2895" spans="2643:2658" ht="21.95" customHeight="1">
      <c r="CXE2895" s="4" t="s">
        <v>1307</v>
      </c>
      <c r="CXF2895" s="4">
        <v>732550</v>
      </c>
    </row>
    <row r="2896" spans="2643:2658" ht="21.95" customHeight="1">
      <c r="CXE2896" s="4" t="s">
        <v>596</v>
      </c>
      <c r="CXF2896" s="4">
        <v>174298.32</v>
      </c>
    </row>
    <row r="2897" spans="2659:2674" ht="21.95" customHeight="1">
      <c r="CXG2897" s="4" t="s">
        <v>1307</v>
      </c>
      <c r="CXH2897" s="4">
        <v>732550</v>
      </c>
    </row>
    <row r="2898" spans="2659:2674" ht="21.95" customHeight="1">
      <c r="CXG2898" s="4" t="s">
        <v>596</v>
      </c>
      <c r="CXH2898" s="4">
        <v>174298.32</v>
      </c>
    </row>
    <row r="2899" spans="2659:2674" ht="21.95" customHeight="1">
      <c r="CXI2899" s="4" t="s">
        <v>1307</v>
      </c>
      <c r="CXJ2899" s="4">
        <v>732550</v>
      </c>
    </row>
    <row r="2900" spans="2659:2674" ht="21.95" customHeight="1">
      <c r="CXI2900" s="4" t="s">
        <v>596</v>
      </c>
      <c r="CXJ2900" s="4">
        <v>174298.32</v>
      </c>
    </row>
    <row r="2901" spans="2659:2674" ht="21.95" customHeight="1">
      <c r="CXK2901" s="4" t="s">
        <v>1307</v>
      </c>
      <c r="CXL2901" s="4">
        <v>732550</v>
      </c>
    </row>
    <row r="2902" spans="2659:2674" ht="21.95" customHeight="1">
      <c r="CXK2902" s="4" t="s">
        <v>596</v>
      </c>
      <c r="CXL2902" s="4">
        <v>174298.32</v>
      </c>
    </row>
    <row r="2903" spans="2659:2674" ht="21.95" customHeight="1">
      <c r="CXM2903" s="4" t="s">
        <v>1307</v>
      </c>
      <c r="CXN2903" s="4">
        <v>732550</v>
      </c>
    </row>
    <row r="2904" spans="2659:2674" ht="21.95" customHeight="1">
      <c r="CXM2904" s="4" t="s">
        <v>596</v>
      </c>
      <c r="CXN2904" s="4">
        <v>174298.32</v>
      </c>
    </row>
    <row r="2905" spans="2659:2674" ht="21.95" customHeight="1">
      <c r="CXO2905" s="4" t="s">
        <v>1307</v>
      </c>
      <c r="CXP2905" s="4">
        <v>732550</v>
      </c>
    </row>
    <row r="2906" spans="2659:2674" ht="21.95" customHeight="1">
      <c r="CXO2906" s="4" t="s">
        <v>596</v>
      </c>
      <c r="CXP2906" s="4">
        <v>174298.32</v>
      </c>
    </row>
    <row r="2907" spans="2659:2674" ht="21.95" customHeight="1">
      <c r="CXQ2907" s="4" t="s">
        <v>1307</v>
      </c>
      <c r="CXR2907" s="4">
        <v>732550</v>
      </c>
    </row>
    <row r="2908" spans="2659:2674" ht="21.95" customHeight="1">
      <c r="CXQ2908" s="4" t="s">
        <v>596</v>
      </c>
      <c r="CXR2908" s="4">
        <v>174298.32</v>
      </c>
    </row>
    <row r="2909" spans="2659:2674" ht="21.95" customHeight="1">
      <c r="CXS2909" s="4" t="s">
        <v>1307</v>
      </c>
      <c r="CXT2909" s="4">
        <v>732550</v>
      </c>
    </row>
    <row r="2910" spans="2659:2674" ht="21.95" customHeight="1">
      <c r="CXS2910" s="4" t="s">
        <v>596</v>
      </c>
      <c r="CXT2910" s="4">
        <v>174298.32</v>
      </c>
    </row>
    <row r="2911" spans="2659:2674" ht="21.95" customHeight="1">
      <c r="CXU2911" s="4" t="s">
        <v>1307</v>
      </c>
      <c r="CXV2911" s="4">
        <v>732550</v>
      </c>
    </row>
    <row r="2912" spans="2659:2674" ht="21.95" customHeight="1">
      <c r="CXU2912" s="4" t="s">
        <v>596</v>
      </c>
      <c r="CXV2912" s="4">
        <v>174298.32</v>
      </c>
    </row>
    <row r="2913" spans="2675:2690" ht="21.95" customHeight="1">
      <c r="CXW2913" s="4" t="s">
        <v>1307</v>
      </c>
      <c r="CXX2913" s="4">
        <v>732550</v>
      </c>
    </row>
    <row r="2914" spans="2675:2690" ht="21.95" customHeight="1">
      <c r="CXW2914" s="4" t="s">
        <v>596</v>
      </c>
      <c r="CXX2914" s="4">
        <v>174298.32</v>
      </c>
    </row>
    <row r="2915" spans="2675:2690" ht="21.95" customHeight="1">
      <c r="CXY2915" s="4" t="s">
        <v>1307</v>
      </c>
      <c r="CXZ2915" s="4">
        <v>732550</v>
      </c>
    </row>
    <row r="2916" spans="2675:2690" ht="21.95" customHeight="1">
      <c r="CXY2916" s="4" t="s">
        <v>596</v>
      </c>
      <c r="CXZ2916" s="4">
        <v>174298.32</v>
      </c>
    </row>
    <row r="2917" spans="2675:2690" ht="21.95" customHeight="1">
      <c r="CYA2917" s="4" t="s">
        <v>1307</v>
      </c>
      <c r="CYB2917" s="4">
        <v>732550</v>
      </c>
    </row>
    <row r="2918" spans="2675:2690" ht="21.95" customHeight="1">
      <c r="CYA2918" s="4" t="s">
        <v>596</v>
      </c>
      <c r="CYB2918" s="4">
        <v>174298.32</v>
      </c>
    </row>
    <row r="2919" spans="2675:2690" ht="21.95" customHeight="1">
      <c r="CYC2919" s="4" t="s">
        <v>1307</v>
      </c>
      <c r="CYD2919" s="4">
        <v>732550</v>
      </c>
    </row>
    <row r="2920" spans="2675:2690" ht="21.95" customHeight="1">
      <c r="CYC2920" s="4" t="s">
        <v>596</v>
      </c>
      <c r="CYD2920" s="4">
        <v>174298.32</v>
      </c>
    </row>
    <row r="2921" spans="2675:2690" ht="21.95" customHeight="1">
      <c r="CYE2921" s="4" t="s">
        <v>1307</v>
      </c>
      <c r="CYF2921" s="4">
        <v>732550</v>
      </c>
    </row>
    <row r="2922" spans="2675:2690" ht="21.95" customHeight="1">
      <c r="CYE2922" s="4" t="s">
        <v>596</v>
      </c>
      <c r="CYF2922" s="4">
        <v>174298.32</v>
      </c>
    </row>
    <row r="2923" spans="2675:2690" ht="21.95" customHeight="1">
      <c r="CYG2923" s="4" t="s">
        <v>1307</v>
      </c>
      <c r="CYH2923" s="4">
        <v>732550</v>
      </c>
    </row>
    <row r="2924" spans="2675:2690" ht="21.95" customHeight="1">
      <c r="CYG2924" s="4" t="s">
        <v>596</v>
      </c>
      <c r="CYH2924" s="4">
        <v>174298.32</v>
      </c>
    </row>
    <row r="2925" spans="2675:2690" ht="21.95" customHeight="1">
      <c r="CYI2925" s="4" t="s">
        <v>1307</v>
      </c>
      <c r="CYJ2925" s="4">
        <v>732550</v>
      </c>
    </row>
    <row r="2926" spans="2675:2690" ht="21.95" customHeight="1">
      <c r="CYI2926" s="4" t="s">
        <v>596</v>
      </c>
      <c r="CYJ2926" s="4">
        <v>174298.32</v>
      </c>
    </row>
    <row r="2927" spans="2675:2690" ht="21.95" customHeight="1">
      <c r="CYK2927" s="4" t="s">
        <v>1307</v>
      </c>
      <c r="CYL2927" s="4">
        <v>732550</v>
      </c>
    </row>
    <row r="2928" spans="2675:2690" ht="21.95" customHeight="1">
      <c r="CYK2928" s="4" t="s">
        <v>596</v>
      </c>
      <c r="CYL2928" s="4">
        <v>174298.32</v>
      </c>
    </row>
    <row r="2929" spans="2691:2706" ht="21.95" customHeight="1">
      <c r="CYM2929" s="4" t="s">
        <v>1307</v>
      </c>
      <c r="CYN2929" s="4">
        <v>732550</v>
      </c>
    </row>
    <row r="2930" spans="2691:2706" ht="21.95" customHeight="1">
      <c r="CYM2930" s="4" t="s">
        <v>596</v>
      </c>
      <c r="CYN2930" s="4">
        <v>174298.32</v>
      </c>
    </row>
    <row r="2931" spans="2691:2706" ht="21.95" customHeight="1">
      <c r="CYO2931" s="4" t="s">
        <v>1307</v>
      </c>
      <c r="CYP2931" s="4">
        <v>732550</v>
      </c>
    </row>
    <row r="2932" spans="2691:2706" ht="21.95" customHeight="1">
      <c r="CYO2932" s="4" t="s">
        <v>596</v>
      </c>
      <c r="CYP2932" s="4">
        <v>174298.32</v>
      </c>
    </row>
    <row r="2933" spans="2691:2706" ht="21.95" customHeight="1">
      <c r="CYQ2933" s="4" t="s">
        <v>1307</v>
      </c>
      <c r="CYR2933" s="4">
        <v>732550</v>
      </c>
    </row>
    <row r="2934" spans="2691:2706" ht="21.95" customHeight="1">
      <c r="CYQ2934" s="4" t="s">
        <v>596</v>
      </c>
      <c r="CYR2934" s="4">
        <v>174298.32</v>
      </c>
    </row>
    <row r="2935" spans="2691:2706" ht="21.95" customHeight="1">
      <c r="CYS2935" s="4" t="s">
        <v>1307</v>
      </c>
      <c r="CYT2935" s="4">
        <v>732550</v>
      </c>
    </row>
    <row r="2936" spans="2691:2706" ht="21.95" customHeight="1">
      <c r="CYS2936" s="4" t="s">
        <v>596</v>
      </c>
      <c r="CYT2936" s="4">
        <v>174298.32</v>
      </c>
    </row>
    <row r="2937" spans="2691:2706" ht="21.95" customHeight="1">
      <c r="CYU2937" s="4" t="s">
        <v>1307</v>
      </c>
      <c r="CYV2937" s="4">
        <v>732550</v>
      </c>
    </row>
    <row r="2938" spans="2691:2706" ht="21.95" customHeight="1">
      <c r="CYU2938" s="4" t="s">
        <v>596</v>
      </c>
      <c r="CYV2938" s="4">
        <v>174298.32</v>
      </c>
    </row>
    <row r="2939" spans="2691:2706" ht="21.95" customHeight="1">
      <c r="CYW2939" s="4" t="s">
        <v>1307</v>
      </c>
      <c r="CYX2939" s="4">
        <v>732550</v>
      </c>
    </row>
    <row r="2940" spans="2691:2706" ht="21.95" customHeight="1">
      <c r="CYW2940" s="4" t="s">
        <v>596</v>
      </c>
      <c r="CYX2940" s="4">
        <v>174298.32</v>
      </c>
    </row>
    <row r="2941" spans="2691:2706" ht="21.95" customHeight="1">
      <c r="CYY2941" s="4" t="s">
        <v>1307</v>
      </c>
      <c r="CYZ2941" s="4">
        <v>732550</v>
      </c>
    </row>
    <row r="2942" spans="2691:2706" ht="21.95" customHeight="1">
      <c r="CYY2942" s="4" t="s">
        <v>596</v>
      </c>
      <c r="CYZ2942" s="4">
        <v>174298.32</v>
      </c>
    </row>
    <row r="2943" spans="2691:2706" ht="21.95" customHeight="1">
      <c r="CZA2943" s="4" t="s">
        <v>1307</v>
      </c>
      <c r="CZB2943" s="4">
        <v>732550</v>
      </c>
    </row>
    <row r="2944" spans="2691:2706" ht="21.95" customHeight="1">
      <c r="CZA2944" s="4" t="s">
        <v>596</v>
      </c>
      <c r="CZB2944" s="4">
        <v>174298.32</v>
      </c>
    </row>
    <row r="2945" spans="2707:2722" ht="21.95" customHeight="1">
      <c r="CZC2945" s="4" t="s">
        <v>1307</v>
      </c>
      <c r="CZD2945" s="4">
        <v>732550</v>
      </c>
    </row>
    <row r="2946" spans="2707:2722" ht="21.95" customHeight="1">
      <c r="CZC2946" s="4" t="s">
        <v>596</v>
      </c>
      <c r="CZD2946" s="4">
        <v>174298.32</v>
      </c>
    </row>
    <row r="2947" spans="2707:2722" ht="21.95" customHeight="1">
      <c r="CZE2947" s="4" t="s">
        <v>1307</v>
      </c>
      <c r="CZF2947" s="4">
        <v>732550</v>
      </c>
    </row>
    <row r="2948" spans="2707:2722" ht="21.95" customHeight="1">
      <c r="CZE2948" s="4" t="s">
        <v>596</v>
      </c>
      <c r="CZF2948" s="4">
        <v>174298.32</v>
      </c>
    </row>
    <row r="2949" spans="2707:2722" ht="21.95" customHeight="1">
      <c r="CZG2949" s="4" t="s">
        <v>1307</v>
      </c>
      <c r="CZH2949" s="4">
        <v>732550</v>
      </c>
    </row>
    <row r="2950" spans="2707:2722" ht="21.95" customHeight="1">
      <c r="CZG2950" s="4" t="s">
        <v>596</v>
      </c>
      <c r="CZH2950" s="4">
        <v>174298.32</v>
      </c>
    </row>
    <row r="2951" spans="2707:2722" ht="21.95" customHeight="1">
      <c r="CZI2951" s="4" t="s">
        <v>1307</v>
      </c>
      <c r="CZJ2951" s="4">
        <v>732550</v>
      </c>
    </row>
    <row r="2952" spans="2707:2722" ht="21.95" customHeight="1">
      <c r="CZI2952" s="4" t="s">
        <v>596</v>
      </c>
      <c r="CZJ2952" s="4">
        <v>174298.32</v>
      </c>
    </row>
    <row r="2953" spans="2707:2722" ht="21.95" customHeight="1">
      <c r="CZK2953" s="4" t="s">
        <v>1307</v>
      </c>
      <c r="CZL2953" s="4">
        <v>732550</v>
      </c>
    </row>
    <row r="2954" spans="2707:2722" ht="21.95" customHeight="1">
      <c r="CZK2954" s="4" t="s">
        <v>596</v>
      </c>
      <c r="CZL2954" s="4">
        <v>174298.32</v>
      </c>
    </row>
    <row r="2955" spans="2707:2722" ht="21.95" customHeight="1">
      <c r="CZM2955" s="4" t="s">
        <v>1307</v>
      </c>
      <c r="CZN2955" s="4">
        <v>732550</v>
      </c>
    </row>
    <row r="2956" spans="2707:2722" ht="21.95" customHeight="1">
      <c r="CZM2956" s="4" t="s">
        <v>596</v>
      </c>
      <c r="CZN2956" s="4">
        <v>174298.32</v>
      </c>
    </row>
    <row r="2957" spans="2707:2722" ht="21.95" customHeight="1">
      <c r="CZO2957" s="4" t="s">
        <v>1307</v>
      </c>
      <c r="CZP2957" s="4">
        <v>732550</v>
      </c>
    </row>
    <row r="2958" spans="2707:2722" ht="21.95" customHeight="1">
      <c r="CZO2958" s="4" t="s">
        <v>596</v>
      </c>
      <c r="CZP2958" s="4">
        <v>174298.32</v>
      </c>
    </row>
    <row r="2959" spans="2707:2722" ht="21.95" customHeight="1">
      <c r="CZQ2959" s="4" t="s">
        <v>1307</v>
      </c>
      <c r="CZR2959" s="4">
        <v>732550</v>
      </c>
    </row>
    <row r="2960" spans="2707:2722" ht="21.95" customHeight="1">
      <c r="CZQ2960" s="4" t="s">
        <v>596</v>
      </c>
      <c r="CZR2960" s="4">
        <v>174298.32</v>
      </c>
    </row>
    <row r="2961" spans="2723:2738" ht="21.95" customHeight="1">
      <c r="CZS2961" s="4" t="s">
        <v>1307</v>
      </c>
      <c r="CZT2961" s="4">
        <v>732550</v>
      </c>
    </row>
    <row r="2962" spans="2723:2738" ht="21.95" customHeight="1">
      <c r="CZS2962" s="4" t="s">
        <v>596</v>
      </c>
      <c r="CZT2962" s="4">
        <v>174298.32</v>
      </c>
    </row>
    <row r="2963" spans="2723:2738" ht="21.95" customHeight="1">
      <c r="CZU2963" s="4" t="s">
        <v>1307</v>
      </c>
      <c r="CZV2963" s="4">
        <v>732550</v>
      </c>
    </row>
    <row r="2964" spans="2723:2738" ht="21.95" customHeight="1">
      <c r="CZU2964" s="4" t="s">
        <v>596</v>
      </c>
      <c r="CZV2964" s="4">
        <v>174298.32</v>
      </c>
    </row>
    <row r="2965" spans="2723:2738" ht="21.95" customHeight="1">
      <c r="CZW2965" s="4" t="s">
        <v>1307</v>
      </c>
      <c r="CZX2965" s="4">
        <v>732550</v>
      </c>
    </row>
    <row r="2966" spans="2723:2738" ht="21.95" customHeight="1">
      <c r="CZW2966" s="4" t="s">
        <v>596</v>
      </c>
      <c r="CZX2966" s="4">
        <v>174298.32</v>
      </c>
    </row>
    <row r="2967" spans="2723:2738" ht="21.95" customHeight="1">
      <c r="CZY2967" s="4" t="s">
        <v>1307</v>
      </c>
      <c r="CZZ2967" s="4">
        <v>732550</v>
      </c>
    </row>
    <row r="2968" spans="2723:2738" ht="21.95" customHeight="1">
      <c r="CZY2968" s="4" t="s">
        <v>596</v>
      </c>
      <c r="CZZ2968" s="4">
        <v>174298.32</v>
      </c>
    </row>
    <row r="2969" spans="2723:2738" ht="21.95" customHeight="1">
      <c r="DAA2969" s="4" t="s">
        <v>1307</v>
      </c>
      <c r="DAB2969" s="4">
        <v>732550</v>
      </c>
    </row>
    <row r="2970" spans="2723:2738" ht="21.95" customHeight="1">
      <c r="DAA2970" s="4" t="s">
        <v>596</v>
      </c>
      <c r="DAB2970" s="4">
        <v>174298.32</v>
      </c>
    </row>
    <row r="2971" spans="2723:2738" ht="21.95" customHeight="1">
      <c r="DAC2971" s="4" t="s">
        <v>1307</v>
      </c>
      <c r="DAD2971" s="4">
        <v>732550</v>
      </c>
    </row>
    <row r="2972" spans="2723:2738" ht="21.95" customHeight="1">
      <c r="DAC2972" s="4" t="s">
        <v>596</v>
      </c>
      <c r="DAD2972" s="4">
        <v>174298.32</v>
      </c>
    </row>
    <row r="2973" spans="2723:2738" ht="21.95" customHeight="1">
      <c r="DAE2973" s="4" t="s">
        <v>1307</v>
      </c>
      <c r="DAF2973" s="4">
        <v>732550</v>
      </c>
    </row>
    <row r="2974" spans="2723:2738" ht="21.95" customHeight="1">
      <c r="DAE2974" s="4" t="s">
        <v>596</v>
      </c>
      <c r="DAF2974" s="4">
        <v>174298.32</v>
      </c>
    </row>
    <row r="2975" spans="2723:2738" ht="21.95" customHeight="1">
      <c r="DAG2975" s="4" t="s">
        <v>1307</v>
      </c>
      <c r="DAH2975" s="4">
        <v>732550</v>
      </c>
    </row>
    <row r="2976" spans="2723:2738" ht="21.95" customHeight="1">
      <c r="DAG2976" s="4" t="s">
        <v>596</v>
      </c>
      <c r="DAH2976" s="4">
        <v>174298.32</v>
      </c>
    </row>
    <row r="2977" spans="2739:2754" ht="21.95" customHeight="1">
      <c r="DAI2977" s="4" t="s">
        <v>1307</v>
      </c>
      <c r="DAJ2977" s="4">
        <v>732550</v>
      </c>
    </row>
    <row r="2978" spans="2739:2754" ht="21.95" customHeight="1">
      <c r="DAI2978" s="4" t="s">
        <v>596</v>
      </c>
      <c r="DAJ2978" s="4">
        <v>174298.32</v>
      </c>
    </row>
    <row r="2979" spans="2739:2754" ht="21.95" customHeight="1">
      <c r="DAK2979" s="4" t="s">
        <v>1307</v>
      </c>
      <c r="DAL2979" s="4">
        <v>732550</v>
      </c>
    </row>
    <row r="2980" spans="2739:2754" ht="21.95" customHeight="1">
      <c r="DAK2980" s="4" t="s">
        <v>596</v>
      </c>
      <c r="DAL2980" s="4">
        <v>174298.32</v>
      </c>
    </row>
    <row r="2981" spans="2739:2754" ht="21.95" customHeight="1">
      <c r="DAM2981" s="4" t="s">
        <v>1307</v>
      </c>
      <c r="DAN2981" s="4">
        <v>732550</v>
      </c>
    </row>
    <row r="2982" spans="2739:2754" ht="21.95" customHeight="1">
      <c r="DAM2982" s="4" t="s">
        <v>596</v>
      </c>
      <c r="DAN2982" s="4">
        <v>174298.32</v>
      </c>
    </row>
    <row r="2983" spans="2739:2754" ht="21.95" customHeight="1">
      <c r="DAO2983" s="4" t="s">
        <v>1307</v>
      </c>
      <c r="DAP2983" s="4">
        <v>732550</v>
      </c>
    </row>
    <row r="2984" spans="2739:2754" ht="21.95" customHeight="1">
      <c r="DAO2984" s="4" t="s">
        <v>596</v>
      </c>
      <c r="DAP2984" s="4">
        <v>174298.32</v>
      </c>
    </row>
    <row r="2985" spans="2739:2754" ht="21.95" customHeight="1">
      <c r="DAQ2985" s="4" t="s">
        <v>1307</v>
      </c>
      <c r="DAR2985" s="4">
        <v>732550</v>
      </c>
    </row>
    <row r="2986" spans="2739:2754" ht="21.95" customHeight="1">
      <c r="DAQ2986" s="4" t="s">
        <v>596</v>
      </c>
      <c r="DAR2986" s="4">
        <v>174298.32</v>
      </c>
    </row>
    <row r="2987" spans="2739:2754" ht="21.95" customHeight="1">
      <c r="DAS2987" s="4" t="s">
        <v>1307</v>
      </c>
      <c r="DAT2987" s="4">
        <v>732550</v>
      </c>
    </row>
    <row r="2988" spans="2739:2754" ht="21.95" customHeight="1">
      <c r="DAS2988" s="4" t="s">
        <v>596</v>
      </c>
      <c r="DAT2988" s="4">
        <v>174298.32</v>
      </c>
    </row>
    <row r="2989" spans="2739:2754" ht="21.95" customHeight="1">
      <c r="DAU2989" s="4" t="s">
        <v>1307</v>
      </c>
      <c r="DAV2989" s="4">
        <v>732550</v>
      </c>
    </row>
    <row r="2990" spans="2739:2754" ht="21.95" customHeight="1">
      <c r="DAU2990" s="4" t="s">
        <v>596</v>
      </c>
      <c r="DAV2990" s="4">
        <v>174298.32</v>
      </c>
    </row>
    <row r="2991" spans="2739:2754" ht="21.95" customHeight="1">
      <c r="DAW2991" s="4" t="s">
        <v>1307</v>
      </c>
      <c r="DAX2991" s="4">
        <v>732550</v>
      </c>
    </row>
    <row r="2992" spans="2739:2754" ht="21.95" customHeight="1">
      <c r="DAW2992" s="4" t="s">
        <v>596</v>
      </c>
      <c r="DAX2992" s="4">
        <v>174298.32</v>
      </c>
    </row>
    <row r="2993" spans="2755:2770" ht="21.95" customHeight="1">
      <c r="DAY2993" s="4" t="s">
        <v>1307</v>
      </c>
      <c r="DAZ2993" s="4">
        <v>732550</v>
      </c>
    </row>
    <row r="2994" spans="2755:2770" ht="21.95" customHeight="1">
      <c r="DAY2994" s="4" t="s">
        <v>596</v>
      </c>
      <c r="DAZ2994" s="4">
        <v>174298.32</v>
      </c>
    </row>
    <row r="2995" spans="2755:2770" ht="21.95" customHeight="1">
      <c r="DBA2995" s="4" t="s">
        <v>1307</v>
      </c>
      <c r="DBB2995" s="4">
        <v>732550</v>
      </c>
    </row>
    <row r="2996" spans="2755:2770" ht="21.95" customHeight="1">
      <c r="DBA2996" s="4" t="s">
        <v>596</v>
      </c>
      <c r="DBB2996" s="4">
        <v>174298.32</v>
      </c>
    </row>
    <row r="2997" spans="2755:2770" ht="21.95" customHeight="1">
      <c r="DBC2997" s="4" t="s">
        <v>1307</v>
      </c>
      <c r="DBD2997" s="4">
        <v>732550</v>
      </c>
    </row>
    <row r="2998" spans="2755:2770" ht="21.95" customHeight="1">
      <c r="DBC2998" s="4" t="s">
        <v>596</v>
      </c>
      <c r="DBD2998" s="4">
        <v>174298.32</v>
      </c>
    </row>
    <row r="2999" spans="2755:2770" ht="21.95" customHeight="1">
      <c r="DBE2999" s="4" t="s">
        <v>1307</v>
      </c>
      <c r="DBF2999" s="4">
        <v>732550</v>
      </c>
    </row>
    <row r="3000" spans="2755:2770" ht="21.95" customHeight="1">
      <c r="DBE3000" s="4" t="s">
        <v>596</v>
      </c>
      <c r="DBF3000" s="4">
        <v>174298.32</v>
      </c>
    </row>
    <row r="3001" spans="2755:2770" ht="21.95" customHeight="1">
      <c r="DBG3001" s="4" t="s">
        <v>1307</v>
      </c>
      <c r="DBH3001" s="4">
        <v>732550</v>
      </c>
    </row>
    <row r="3002" spans="2755:2770" ht="21.95" customHeight="1">
      <c r="DBG3002" s="4" t="s">
        <v>596</v>
      </c>
      <c r="DBH3002" s="4">
        <v>174298.32</v>
      </c>
    </row>
    <row r="3003" spans="2755:2770" ht="21.95" customHeight="1">
      <c r="DBI3003" s="4" t="s">
        <v>1307</v>
      </c>
      <c r="DBJ3003" s="4">
        <v>732550</v>
      </c>
    </row>
    <row r="3004" spans="2755:2770" ht="21.95" customHeight="1">
      <c r="DBI3004" s="4" t="s">
        <v>596</v>
      </c>
      <c r="DBJ3004" s="4">
        <v>174298.32</v>
      </c>
    </row>
    <row r="3005" spans="2755:2770" ht="21.95" customHeight="1">
      <c r="DBK3005" s="4" t="s">
        <v>1307</v>
      </c>
      <c r="DBL3005" s="4">
        <v>732550</v>
      </c>
    </row>
    <row r="3006" spans="2755:2770" ht="21.95" customHeight="1">
      <c r="DBK3006" s="4" t="s">
        <v>596</v>
      </c>
      <c r="DBL3006" s="4">
        <v>174298.32</v>
      </c>
    </row>
    <row r="3007" spans="2755:2770" ht="21.95" customHeight="1">
      <c r="DBM3007" s="4" t="s">
        <v>1307</v>
      </c>
      <c r="DBN3007" s="4">
        <v>732550</v>
      </c>
    </row>
    <row r="3008" spans="2755:2770" ht="21.95" customHeight="1">
      <c r="DBM3008" s="4" t="s">
        <v>596</v>
      </c>
      <c r="DBN3008" s="4">
        <v>174298.32</v>
      </c>
    </row>
    <row r="3009" spans="2771:2786" ht="21.95" customHeight="1">
      <c r="DBO3009" s="4" t="s">
        <v>1307</v>
      </c>
      <c r="DBP3009" s="4">
        <v>732550</v>
      </c>
    </row>
    <row r="3010" spans="2771:2786" ht="21.95" customHeight="1">
      <c r="DBO3010" s="4" t="s">
        <v>596</v>
      </c>
      <c r="DBP3010" s="4">
        <v>174298.32</v>
      </c>
    </row>
    <row r="3011" spans="2771:2786" ht="21.95" customHeight="1">
      <c r="DBQ3011" s="4" t="s">
        <v>1307</v>
      </c>
      <c r="DBR3011" s="4">
        <v>732550</v>
      </c>
    </row>
    <row r="3012" spans="2771:2786" ht="21.95" customHeight="1">
      <c r="DBQ3012" s="4" t="s">
        <v>596</v>
      </c>
      <c r="DBR3012" s="4">
        <v>174298.32</v>
      </c>
    </row>
    <row r="3013" spans="2771:2786" ht="21.95" customHeight="1">
      <c r="DBS3013" s="4" t="s">
        <v>1307</v>
      </c>
      <c r="DBT3013" s="4">
        <v>732550</v>
      </c>
    </row>
    <row r="3014" spans="2771:2786" ht="21.95" customHeight="1">
      <c r="DBS3014" s="4" t="s">
        <v>596</v>
      </c>
      <c r="DBT3014" s="4">
        <v>174298.32</v>
      </c>
    </row>
    <row r="3015" spans="2771:2786" ht="21.95" customHeight="1">
      <c r="DBU3015" s="4" t="s">
        <v>1307</v>
      </c>
      <c r="DBV3015" s="4">
        <v>732550</v>
      </c>
    </row>
    <row r="3016" spans="2771:2786" ht="21.95" customHeight="1">
      <c r="DBU3016" s="4" t="s">
        <v>596</v>
      </c>
      <c r="DBV3016" s="4">
        <v>174298.32</v>
      </c>
    </row>
    <row r="3017" spans="2771:2786" ht="21.95" customHeight="1">
      <c r="DBW3017" s="4" t="s">
        <v>1307</v>
      </c>
      <c r="DBX3017" s="4">
        <v>732550</v>
      </c>
    </row>
    <row r="3018" spans="2771:2786" ht="21.95" customHeight="1">
      <c r="DBW3018" s="4" t="s">
        <v>596</v>
      </c>
      <c r="DBX3018" s="4">
        <v>174298.32</v>
      </c>
    </row>
    <row r="3019" spans="2771:2786" ht="21.95" customHeight="1">
      <c r="DBY3019" s="4" t="s">
        <v>1307</v>
      </c>
      <c r="DBZ3019" s="4">
        <v>732550</v>
      </c>
    </row>
    <row r="3020" spans="2771:2786" ht="21.95" customHeight="1">
      <c r="DBY3020" s="4" t="s">
        <v>596</v>
      </c>
      <c r="DBZ3020" s="4">
        <v>174298.32</v>
      </c>
    </row>
    <row r="3021" spans="2771:2786" ht="21.95" customHeight="1">
      <c r="DCA3021" s="4" t="s">
        <v>1307</v>
      </c>
      <c r="DCB3021" s="4">
        <v>732550</v>
      </c>
    </row>
    <row r="3022" spans="2771:2786" ht="21.95" customHeight="1">
      <c r="DCA3022" s="4" t="s">
        <v>596</v>
      </c>
      <c r="DCB3022" s="4">
        <v>174298.32</v>
      </c>
    </row>
    <row r="3023" spans="2771:2786" ht="21.95" customHeight="1">
      <c r="DCC3023" s="4" t="s">
        <v>1307</v>
      </c>
      <c r="DCD3023" s="4">
        <v>732550</v>
      </c>
    </row>
    <row r="3024" spans="2771:2786" ht="21.95" customHeight="1">
      <c r="DCC3024" s="4" t="s">
        <v>596</v>
      </c>
      <c r="DCD3024" s="4">
        <v>174298.32</v>
      </c>
    </row>
    <row r="3025" spans="2787:2802" ht="21.95" customHeight="1">
      <c r="DCE3025" s="4" t="s">
        <v>1307</v>
      </c>
      <c r="DCF3025" s="4">
        <v>732550</v>
      </c>
    </row>
    <row r="3026" spans="2787:2802" ht="21.95" customHeight="1">
      <c r="DCE3026" s="4" t="s">
        <v>596</v>
      </c>
      <c r="DCF3026" s="4">
        <v>174298.32</v>
      </c>
    </row>
    <row r="3027" spans="2787:2802" ht="21.95" customHeight="1">
      <c r="DCG3027" s="4" t="s">
        <v>1307</v>
      </c>
      <c r="DCH3027" s="4">
        <v>732550</v>
      </c>
    </row>
    <row r="3028" spans="2787:2802" ht="21.95" customHeight="1">
      <c r="DCG3028" s="4" t="s">
        <v>596</v>
      </c>
      <c r="DCH3028" s="4">
        <v>174298.32</v>
      </c>
    </row>
    <row r="3029" spans="2787:2802" ht="21.95" customHeight="1">
      <c r="DCI3029" s="4" t="s">
        <v>1307</v>
      </c>
      <c r="DCJ3029" s="4">
        <v>732550</v>
      </c>
    </row>
    <row r="3030" spans="2787:2802" ht="21.95" customHeight="1">
      <c r="DCI3030" s="4" t="s">
        <v>596</v>
      </c>
      <c r="DCJ3030" s="4">
        <v>174298.32</v>
      </c>
    </row>
    <row r="3031" spans="2787:2802" ht="21.95" customHeight="1">
      <c r="DCK3031" s="4" t="s">
        <v>1307</v>
      </c>
      <c r="DCL3031" s="4">
        <v>732550</v>
      </c>
    </row>
    <row r="3032" spans="2787:2802" ht="21.95" customHeight="1">
      <c r="DCK3032" s="4" t="s">
        <v>596</v>
      </c>
      <c r="DCL3032" s="4">
        <v>174298.32</v>
      </c>
    </row>
    <row r="3033" spans="2787:2802" ht="21.95" customHeight="1">
      <c r="DCM3033" s="4" t="s">
        <v>1307</v>
      </c>
      <c r="DCN3033" s="4">
        <v>732550</v>
      </c>
    </row>
    <row r="3034" spans="2787:2802" ht="21.95" customHeight="1">
      <c r="DCM3034" s="4" t="s">
        <v>596</v>
      </c>
      <c r="DCN3034" s="4">
        <v>174298.32</v>
      </c>
    </row>
    <row r="3035" spans="2787:2802" ht="21.95" customHeight="1">
      <c r="DCO3035" s="4" t="s">
        <v>1307</v>
      </c>
      <c r="DCP3035" s="4">
        <v>732550</v>
      </c>
    </row>
    <row r="3036" spans="2787:2802" ht="21.95" customHeight="1">
      <c r="DCO3036" s="4" t="s">
        <v>596</v>
      </c>
      <c r="DCP3036" s="4">
        <v>174298.32</v>
      </c>
    </row>
    <row r="3037" spans="2787:2802" ht="21.95" customHeight="1">
      <c r="DCQ3037" s="4" t="s">
        <v>1307</v>
      </c>
      <c r="DCR3037" s="4">
        <v>732550</v>
      </c>
    </row>
    <row r="3038" spans="2787:2802" ht="21.95" customHeight="1">
      <c r="DCQ3038" s="4" t="s">
        <v>596</v>
      </c>
      <c r="DCR3038" s="4">
        <v>174298.32</v>
      </c>
    </row>
    <row r="3039" spans="2787:2802" ht="21.95" customHeight="1">
      <c r="DCS3039" s="4" t="s">
        <v>1307</v>
      </c>
      <c r="DCT3039" s="4">
        <v>732550</v>
      </c>
    </row>
    <row r="3040" spans="2787:2802" ht="21.95" customHeight="1">
      <c r="DCS3040" s="4" t="s">
        <v>596</v>
      </c>
      <c r="DCT3040" s="4">
        <v>174298.32</v>
      </c>
    </row>
    <row r="3041" spans="2803:2818" ht="21.95" customHeight="1">
      <c r="DCU3041" s="4" t="s">
        <v>1307</v>
      </c>
      <c r="DCV3041" s="4">
        <v>732550</v>
      </c>
    </row>
    <row r="3042" spans="2803:2818" ht="21.95" customHeight="1">
      <c r="DCU3042" s="4" t="s">
        <v>596</v>
      </c>
      <c r="DCV3042" s="4">
        <v>174298.32</v>
      </c>
    </row>
    <row r="3043" spans="2803:2818" ht="21.95" customHeight="1">
      <c r="DCW3043" s="4" t="s">
        <v>1307</v>
      </c>
      <c r="DCX3043" s="4">
        <v>732550</v>
      </c>
    </row>
    <row r="3044" spans="2803:2818" ht="21.95" customHeight="1">
      <c r="DCW3044" s="4" t="s">
        <v>596</v>
      </c>
      <c r="DCX3044" s="4">
        <v>174298.32</v>
      </c>
    </row>
    <row r="3045" spans="2803:2818" ht="21.95" customHeight="1">
      <c r="DCY3045" s="4" t="s">
        <v>1307</v>
      </c>
      <c r="DCZ3045" s="4">
        <v>732550</v>
      </c>
    </row>
    <row r="3046" spans="2803:2818" ht="21.95" customHeight="1">
      <c r="DCY3046" s="4" t="s">
        <v>596</v>
      </c>
      <c r="DCZ3046" s="4">
        <v>174298.32</v>
      </c>
    </row>
    <row r="3047" spans="2803:2818" ht="21.95" customHeight="1">
      <c r="DDA3047" s="4" t="s">
        <v>1307</v>
      </c>
      <c r="DDB3047" s="4">
        <v>732550</v>
      </c>
    </row>
    <row r="3048" spans="2803:2818" ht="21.95" customHeight="1">
      <c r="DDA3048" s="4" t="s">
        <v>596</v>
      </c>
      <c r="DDB3048" s="4">
        <v>174298.32</v>
      </c>
    </row>
    <row r="3049" spans="2803:2818" ht="21.95" customHeight="1">
      <c r="DDC3049" s="4" t="s">
        <v>1307</v>
      </c>
      <c r="DDD3049" s="4">
        <v>732550</v>
      </c>
    </row>
    <row r="3050" spans="2803:2818" ht="21.95" customHeight="1">
      <c r="DDC3050" s="4" t="s">
        <v>596</v>
      </c>
      <c r="DDD3050" s="4">
        <v>174298.32</v>
      </c>
    </row>
    <row r="3051" spans="2803:2818" ht="21.95" customHeight="1">
      <c r="DDE3051" s="4" t="s">
        <v>1307</v>
      </c>
      <c r="DDF3051" s="4">
        <v>732550</v>
      </c>
    </row>
    <row r="3052" spans="2803:2818" ht="21.95" customHeight="1">
      <c r="DDE3052" s="4" t="s">
        <v>596</v>
      </c>
      <c r="DDF3052" s="4">
        <v>174298.32</v>
      </c>
    </row>
    <row r="3053" spans="2803:2818" ht="21.95" customHeight="1">
      <c r="DDG3053" s="4" t="s">
        <v>1307</v>
      </c>
      <c r="DDH3053" s="4">
        <v>732550</v>
      </c>
    </row>
    <row r="3054" spans="2803:2818" ht="21.95" customHeight="1">
      <c r="DDG3054" s="4" t="s">
        <v>596</v>
      </c>
      <c r="DDH3054" s="4">
        <v>174298.32</v>
      </c>
    </row>
    <row r="3055" spans="2803:2818" ht="21.95" customHeight="1">
      <c r="DDI3055" s="4" t="s">
        <v>1307</v>
      </c>
      <c r="DDJ3055" s="4">
        <v>732550</v>
      </c>
    </row>
    <row r="3056" spans="2803:2818" ht="21.95" customHeight="1">
      <c r="DDI3056" s="4" t="s">
        <v>596</v>
      </c>
      <c r="DDJ3056" s="4">
        <v>174298.32</v>
      </c>
    </row>
    <row r="3057" spans="2819:2834" ht="21.95" customHeight="1">
      <c r="DDK3057" s="4" t="s">
        <v>1307</v>
      </c>
      <c r="DDL3057" s="4">
        <v>732550</v>
      </c>
    </row>
    <row r="3058" spans="2819:2834" ht="21.95" customHeight="1">
      <c r="DDK3058" s="4" t="s">
        <v>596</v>
      </c>
      <c r="DDL3058" s="4">
        <v>174298.32</v>
      </c>
    </row>
    <row r="3059" spans="2819:2834" ht="21.95" customHeight="1">
      <c r="DDM3059" s="4" t="s">
        <v>1307</v>
      </c>
      <c r="DDN3059" s="4">
        <v>732550</v>
      </c>
    </row>
    <row r="3060" spans="2819:2834" ht="21.95" customHeight="1">
      <c r="DDM3060" s="4" t="s">
        <v>596</v>
      </c>
      <c r="DDN3060" s="4">
        <v>174298.32</v>
      </c>
    </row>
    <row r="3061" spans="2819:2834" ht="21.95" customHeight="1">
      <c r="DDO3061" s="4" t="s">
        <v>1307</v>
      </c>
      <c r="DDP3061" s="4">
        <v>732550</v>
      </c>
    </row>
    <row r="3062" spans="2819:2834" ht="21.95" customHeight="1">
      <c r="DDO3062" s="4" t="s">
        <v>596</v>
      </c>
      <c r="DDP3062" s="4">
        <v>174298.32</v>
      </c>
    </row>
    <row r="3063" spans="2819:2834" ht="21.95" customHeight="1">
      <c r="DDQ3063" s="4" t="s">
        <v>1307</v>
      </c>
      <c r="DDR3063" s="4">
        <v>732550</v>
      </c>
    </row>
    <row r="3064" spans="2819:2834" ht="21.95" customHeight="1">
      <c r="DDQ3064" s="4" t="s">
        <v>596</v>
      </c>
      <c r="DDR3064" s="4">
        <v>174298.32</v>
      </c>
    </row>
    <row r="3065" spans="2819:2834" ht="21.95" customHeight="1">
      <c r="DDS3065" s="4" t="s">
        <v>1307</v>
      </c>
      <c r="DDT3065" s="4">
        <v>732550</v>
      </c>
    </row>
    <row r="3066" spans="2819:2834" ht="21.95" customHeight="1">
      <c r="DDS3066" s="4" t="s">
        <v>596</v>
      </c>
      <c r="DDT3066" s="4">
        <v>174298.32</v>
      </c>
    </row>
    <row r="3067" spans="2819:2834" ht="21.95" customHeight="1">
      <c r="DDU3067" s="4" t="s">
        <v>1307</v>
      </c>
      <c r="DDV3067" s="4">
        <v>732550</v>
      </c>
    </row>
    <row r="3068" spans="2819:2834" ht="21.95" customHeight="1">
      <c r="DDU3068" s="4" t="s">
        <v>596</v>
      </c>
      <c r="DDV3068" s="4">
        <v>174298.32</v>
      </c>
    </row>
    <row r="3069" spans="2819:2834" ht="21.95" customHeight="1">
      <c r="DDW3069" s="4" t="s">
        <v>1307</v>
      </c>
      <c r="DDX3069" s="4">
        <v>732550</v>
      </c>
    </row>
    <row r="3070" spans="2819:2834" ht="21.95" customHeight="1">
      <c r="DDW3070" s="4" t="s">
        <v>596</v>
      </c>
      <c r="DDX3070" s="4">
        <v>174298.32</v>
      </c>
    </row>
    <row r="3071" spans="2819:2834" ht="21.95" customHeight="1">
      <c r="DDY3071" s="4" t="s">
        <v>1307</v>
      </c>
      <c r="DDZ3071" s="4">
        <v>732550</v>
      </c>
    </row>
    <row r="3072" spans="2819:2834" ht="21.95" customHeight="1">
      <c r="DDY3072" s="4" t="s">
        <v>596</v>
      </c>
      <c r="DDZ3072" s="4">
        <v>174298.32</v>
      </c>
    </row>
    <row r="3073" spans="2835:2850" ht="21.95" customHeight="1">
      <c r="DEA3073" s="4" t="s">
        <v>1307</v>
      </c>
      <c r="DEB3073" s="4">
        <v>732550</v>
      </c>
    </row>
    <row r="3074" spans="2835:2850" ht="21.95" customHeight="1">
      <c r="DEA3074" s="4" t="s">
        <v>596</v>
      </c>
      <c r="DEB3074" s="4">
        <v>174298.32</v>
      </c>
    </row>
    <row r="3075" spans="2835:2850" ht="21.95" customHeight="1">
      <c r="DEC3075" s="4" t="s">
        <v>1307</v>
      </c>
      <c r="DED3075" s="4">
        <v>732550</v>
      </c>
    </row>
    <row r="3076" spans="2835:2850" ht="21.95" customHeight="1">
      <c r="DEC3076" s="4" t="s">
        <v>596</v>
      </c>
      <c r="DED3076" s="4">
        <v>174298.32</v>
      </c>
    </row>
    <row r="3077" spans="2835:2850" ht="21.95" customHeight="1">
      <c r="DEE3077" s="4" t="s">
        <v>1307</v>
      </c>
      <c r="DEF3077" s="4">
        <v>732550</v>
      </c>
    </row>
    <row r="3078" spans="2835:2850" ht="21.95" customHeight="1">
      <c r="DEE3078" s="4" t="s">
        <v>596</v>
      </c>
      <c r="DEF3078" s="4">
        <v>174298.32</v>
      </c>
    </row>
    <row r="3079" spans="2835:2850" ht="21.95" customHeight="1">
      <c r="DEG3079" s="4" t="s">
        <v>1307</v>
      </c>
      <c r="DEH3079" s="4">
        <v>732550</v>
      </c>
    </row>
    <row r="3080" spans="2835:2850" ht="21.95" customHeight="1">
      <c r="DEG3080" s="4" t="s">
        <v>596</v>
      </c>
      <c r="DEH3080" s="4">
        <v>174298.32</v>
      </c>
    </row>
    <row r="3081" spans="2835:2850" ht="21.95" customHeight="1">
      <c r="DEI3081" s="4" t="s">
        <v>1307</v>
      </c>
      <c r="DEJ3081" s="4">
        <v>732550</v>
      </c>
    </row>
    <row r="3082" spans="2835:2850" ht="21.95" customHeight="1">
      <c r="DEI3082" s="4" t="s">
        <v>596</v>
      </c>
      <c r="DEJ3082" s="4">
        <v>174298.32</v>
      </c>
    </row>
    <row r="3083" spans="2835:2850" ht="21.95" customHeight="1">
      <c r="DEK3083" s="4" t="s">
        <v>1307</v>
      </c>
      <c r="DEL3083" s="4">
        <v>732550</v>
      </c>
    </row>
    <row r="3084" spans="2835:2850" ht="21.95" customHeight="1">
      <c r="DEK3084" s="4" t="s">
        <v>596</v>
      </c>
      <c r="DEL3084" s="4">
        <v>174298.32</v>
      </c>
    </row>
    <row r="3085" spans="2835:2850" ht="21.95" customHeight="1">
      <c r="DEM3085" s="4" t="s">
        <v>1307</v>
      </c>
      <c r="DEN3085" s="4">
        <v>732550</v>
      </c>
    </row>
    <row r="3086" spans="2835:2850" ht="21.95" customHeight="1">
      <c r="DEM3086" s="4" t="s">
        <v>596</v>
      </c>
      <c r="DEN3086" s="4">
        <v>174298.32</v>
      </c>
    </row>
    <row r="3087" spans="2835:2850" ht="21.95" customHeight="1">
      <c r="DEO3087" s="4" t="s">
        <v>1307</v>
      </c>
      <c r="DEP3087" s="4">
        <v>732550</v>
      </c>
    </row>
    <row r="3088" spans="2835:2850" ht="21.95" customHeight="1">
      <c r="DEO3088" s="4" t="s">
        <v>596</v>
      </c>
      <c r="DEP3088" s="4">
        <v>174298.32</v>
      </c>
    </row>
    <row r="3089" spans="2851:2866" ht="21.95" customHeight="1">
      <c r="DEQ3089" s="4" t="s">
        <v>1307</v>
      </c>
      <c r="DER3089" s="4">
        <v>732550</v>
      </c>
    </row>
    <row r="3090" spans="2851:2866" ht="21.95" customHeight="1">
      <c r="DEQ3090" s="4" t="s">
        <v>596</v>
      </c>
      <c r="DER3090" s="4">
        <v>174298.32</v>
      </c>
    </row>
    <row r="3091" spans="2851:2866" ht="21.95" customHeight="1">
      <c r="DES3091" s="4" t="s">
        <v>1307</v>
      </c>
      <c r="DET3091" s="4">
        <v>732550</v>
      </c>
    </row>
    <row r="3092" spans="2851:2866" ht="21.95" customHeight="1">
      <c r="DES3092" s="4" t="s">
        <v>596</v>
      </c>
      <c r="DET3092" s="4">
        <v>174298.32</v>
      </c>
    </row>
    <row r="3093" spans="2851:2866" ht="21.95" customHeight="1">
      <c r="DEU3093" s="4" t="s">
        <v>1307</v>
      </c>
      <c r="DEV3093" s="4">
        <v>732550</v>
      </c>
    </row>
    <row r="3094" spans="2851:2866" ht="21.95" customHeight="1">
      <c r="DEU3094" s="4" t="s">
        <v>596</v>
      </c>
      <c r="DEV3094" s="4">
        <v>174298.32</v>
      </c>
    </row>
    <row r="3095" spans="2851:2866" ht="21.95" customHeight="1">
      <c r="DEW3095" s="4" t="s">
        <v>1307</v>
      </c>
      <c r="DEX3095" s="4">
        <v>732550</v>
      </c>
    </row>
    <row r="3096" spans="2851:2866" ht="21.95" customHeight="1">
      <c r="DEW3096" s="4" t="s">
        <v>596</v>
      </c>
      <c r="DEX3096" s="4">
        <v>174298.32</v>
      </c>
    </row>
    <row r="3097" spans="2851:2866" ht="21.95" customHeight="1">
      <c r="DEY3097" s="4" t="s">
        <v>1307</v>
      </c>
      <c r="DEZ3097" s="4">
        <v>732550</v>
      </c>
    </row>
    <row r="3098" spans="2851:2866" ht="21.95" customHeight="1">
      <c r="DEY3098" s="4" t="s">
        <v>596</v>
      </c>
      <c r="DEZ3098" s="4">
        <v>174298.32</v>
      </c>
    </row>
    <row r="3099" spans="2851:2866" ht="21.95" customHeight="1">
      <c r="DFA3099" s="4" t="s">
        <v>1307</v>
      </c>
      <c r="DFB3099" s="4">
        <v>732550</v>
      </c>
    </row>
    <row r="3100" spans="2851:2866" ht="21.95" customHeight="1">
      <c r="DFA3100" s="4" t="s">
        <v>596</v>
      </c>
      <c r="DFB3100" s="4">
        <v>174298.32</v>
      </c>
    </row>
    <row r="3101" spans="2851:2866" ht="21.95" customHeight="1">
      <c r="DFC3101" s="4" t="s">
        <v>1307</v>
      </c>
      <c r="DFD3101" s="4">
        <v>732550</v>
      </c>
    </row>
    <row r="3102" spans="2851:2866" ht="21.95" customHeight="1">
      <c r="DFC3102" s="4" t="s">
        <v>596</v>
      </c>
      <c r="DFD3102" s="4">
        <v>174298.32</v>
      </c>
    </row>
    <row r="3103" spans="2851:2866" ht="21.95" customHeight="1">
      <c r="DFE3103" s="4" t="s">
        <v>1307</v>
      </c>
      <c r="DFF3103" s="4">
        <v>732550</v>
      </c>
    </row>
    <row r="3104" spans="2851:2866" ht="21.95" customHeight="1">
      <c r="DFE3104" s="4" t="s">
        <v>596</v>
      </c>
      <c r="DFF3104" s="4">
        <v>174298.32</v>
      </c>
    </row>
    <row r="3105" spans="2867:2882" ht="21.95" customHeight="1">
      <c r="DFG3105" s="4" t="s">
        <v>1307</v>
      </c>
      <c r="DFH3105" s="4">
        <v>732550</v>
      </c>
    </row>
    <row r="3106" spans="2867:2882" ht="21.95" customHeight="1">
      <c r="DFG3106" s="4" t="s">
        <v>596</v>
      </c>
      <c r="DFH3106" s="4">
        <v>174298.32</v>
      </c>
    </row>
    <row r="3107" spans="2867:2882" ht="21.95" customHeight="1">
      <c r="DFI3107" s="4" t="s">
        <v>1307</v>
      </c>
      <c r="DFJ3107" s="4">
        <v>732550</v>
      </c>
    </row>
    <row r="3108" spans="2867:2882" ht="21.95" customHeight="1">
      <c r="DFI3108" s="4" t="s">
        <v>596</v>
      </c>
      <c r="DFJ3108" s="4">
        <v>174298.32</v>
      </c>
    </row>
    <row r="3109" spans="2867:2882" ht="21.95" customHeight="1">
      <c r="DFK3109" s="4" t="s">
        <v>1307</v>
      </c>
      <c r="DFL3109" s="4">
        <v>732550</v>
      </c>
    </row>
    <row r="3110" spans="2867:2882" ht="21.95" customHeight="1">
      <c r="DFK3110" s="4" t="s">
        <v>596</v>
      </c>
      <c r="DFL3110" s="4">
        <v>174298.32</v>
      </c>
    </row>
    <row r="3111" spans="2867:2882" ht="21.95" customHeight="1">
      <c r="DFM3111" s="4" t="s">
        <v>1307</v>
      </c>
      <c r="DFN3111" s="4">
        <v>732550</v>
      </c>
    </row>
    <row r="3112" spans="2867:2882" ht="21.95" customHeight="1">
      <c r="DFM3112" s="4" t="s">
        <v>596</v>
      </c>
      <c r="DFN3112" s="4">
        <v>174298.32</v>
      </c>
    </row>
    <row r="3113" spans="2867:2882" ht="21.95" customHeight="1">
      <c r="DFO3113" s="4" t="s">
        <v>1307</v>
      </c>
      <c r="DFP3113" s="4">
        <v>732550</v>
      </c>
    </row>
    <row r="3114" spans="2867:2882" ht="21.95" customHeight="1">
      <c r="DFO3114" s="4" t="s">
        <v>596</v>
      </c>
      <c r="DFP3114" s="4">
        <v>174298.32</v>
      </c>
    </row>
    <row r="3115" spans="2867:2882" ht="21.95" customHeight="1">
      <c r="DFQ3115" s="4" t="s">
        <v>1307</v>
      </c>
      <c r="DFR3115" s="4">
        <v>732550</v>
      </c>
    </row>
    <row r="3116" spans="2867:2882" ht="21.95" customHeight="1">
      <c r="DFQ3116" s="4" t="s">
        <v>596</v>
      </c>
      <c r="DFR3116" s="4">
        <v>174298.32</v>
      </c>
    </row>
    <row r="3117" spans="2867:2882" ht="21.95" customHeight="1">
      <c r="DFS3117" s="4" t="s">
        <v>1307</v>
      </c>
      <c r="DFT3117" s="4">
        <v>732550</v>
      </c>
    </row>
    <row r="3118" spans="2867:2882" ht="21.95" customHeight="1">
      <c r="DFS3118" s="4" t="s">
        <v>596</v>
      </c>
      <c r="DFT3118" s="4">
        <v>174298.32</v>
      </c>
    </row>
    <row r="3119" spans="2867:2882" ht="21.95" customHeight="1">
      <c r="DFU3119" s="4" t="s">
        <v>1307</v>
      </c>
      <c r="DFV3119" s="4">
        <v>732550</v>
      </c>
    </row>
    <row r="3120" spans="2867:2882" ht="21.95" customHeight="1">
      <c r="DFU3120" s="4" t="s">
        <v>596</v>
      </c>
      <c r="DFV3120" s="4">
        <v>174298.32</v>
      </c>
    </row>
    <row r="3121" spans="2883:2898" ht="21.95" customHeight="1">
      <c r="DFW3121" s="4" t="s">
        <v>1307</v>
      </c>
      <c r="DFX3121" s="4">
        <v>732550</v>
      </c>
    </row>
    <row r="3122" spans="2883:2898" ht="21.95" customHeight="1">
      <c r="DFW3122" s="4" t="s">
        <v>596</v>
      </c>
      <c r="DFX3122" s="4">
        <v>174298.32</v>
      </c>
    </row>
    <row r="3123" spans="2883:2898" ht="21.95" customHeight="1">
      <c r="DFY3123" s="4" t="s">
        <v>1307</v>
      </c>
      <c r="DFZ3123" s="4">
        <v>732550</v>
      </c>
    </row>
    <row r="3124" spans="2883:2898" ht="21.95" customHeight="1">
      <c r="DFY3124" s="4" t="s">
        <v>596</v>
      </c>
      <c r="DFZ3124" s="4">
        <v>174298.32</v>
      </c>
    </row>
    <row r="3125" spans="2883:2898" ht="21.95" customHeight="1">
      <c r="DGA3125" s="4" t="s">
        <v>1307</v>
      </c>
      <c r="DGB3125" s="4">
        <v>732550</v>
      </c>
    </row>
    <row r="3126" spans="2883:2898" ht="21.95" customHeight="1">
      <c r="DGA3126" s="4" t="s">
        <v>596</v>
      </c>
      <c r="DGB3126" s="4">
        <v>174298.32</v>
      </c>
    </row>
    <row r="3127" spans="2883:2898" ht="21.95" customHeight="1">
      <c r="DGC3127" s="4" t="s">
        <v>1307</v>
      </c>
      <c r="DGD3127" s="4">
        <v>732550</v>
      </c>
    </row>
    <row r="3128" spans="2883:2898" ht="21.95" customHeight="1">
      <c r="DGC3128" s="4" t="s">
        <v>596</v>
      </c>
      <c r="DGD3128" s="4">
        <v>174298.32</v>
      </c>
    </row>
    <row r="3129" spans="2883:2898" ht="21.95" customHeight="1">
      <c r="DGE3129" s="4" t="s">
        <v>1307</v>
      </c>
      <c r="DGF3129" s="4">
        <v>732550</v>
      </c>
    </row>
    <row r="3130" spans="2883:2898" ht="21.95" customHeight="1">
      <c r="DGE3130" s="4" t="s">
        <v>596</v>
      </c>
      <c r="DGF3130" s="4">
        <v>174298.32</v>
      </c>
    </row>
    <row r="3131" spans="2883:2898" ht="21.95" customHeight="1">
      <c r="DGG3131" s="4" t="s">
        <v>1307</v>
      </c>
      <c r="DGH3131" s="4">
        <v>732550</v>
      </c>
    </row>
    <row r="3132" spans="2883:2898" ht="21.95" customHeight="1">
      <c r="DGG3132" s="4" t="s">
        <v>596</v>
      </c>
      <c r="DGH3132" s="4">
        <v>174298.32</v>
      </c>
    </row>
    <row r="3133" spans="2883:2898" ht="21.95" customHeight="1">
      <c r="DGI3133" s="4" t="s">
        <v>1307</v>
      </c>
      <c r="DGJ3133" s="4">
        <v>732550</v>
      </c>
    </row>
    <row r="3134" spans="2883:2898" ht="21.95" customHeight="1">
      <c r="DGI3134" s="4" t="s">
        <v>596</v>
      </c>
      <c r="DGJ3134" s="4">
        <v>174298.32</v>
      </c>
    </row>
    <row r="3135" spans="2883:2898" ht="21.95" customHeight="1">
      <c r="DGK3135" s="4" t="s">
        <v>1307</v>
      </c>
      <c r="DGL3135" s="4">
        <v>732550</v>
      </c>
    </row>
    <row r="3136" spans="2883:2898" ht="21.95" customHeight="1">
      <c r="DGK3136" s="4" t="s">
        <v>596</v>
      </c>
      <c r="DGL3136" s="4">
        <v>174298.32</v>
      </c>
    </row>
    <row r="3137" spans="2899:2914" ht="21.95" customHeight="1">
      <c r="DGM3137" s="4" t="s">
        <v>1307</v>
      </c>
      <c r="DGN3137" s="4">
        <v>732550</v>
      </c>
    </row>
    <row r="3138" spans="2899:2914" ht="21.95" customHeight="1">
      <c r="DGM3138" s="4" t="s">
        <v>596</v>
      </c>
      <c r="DGN3138" s="4">
        <v>174298.32</v>
      </c>
    </row>
    <row r="3139" spans="2899:2914" ht="21.95" customHeight="1">
      <c r="DGO3139" s="4" t="s">
        <v>1307</v>
      </c>
      <c r="DGP3139" s="4">
        <v>732550</v>
      </c>
    </row>
    <row r="3140" spans="2899:2914" ht="21.95" customHeight="1">
      <c r="DGO3140" s="4" t="s">
        <v>596</v>
      </c>
      <c r="DGP3140" s="4">
        <v>174298.32</v>
      </c>
    </row>
    <row r="3141" spans="2899:2914" ht="21.95" customHeight="1">
      <c r="DGQ3141" s="4" t="s">
        <v>1307</v>
      </c>
      <c r="DGR3141" s="4">
        <v>732550</v>
      </c>
    </row>
    <row r="3142" spans="2899:2914" ht="21.95" customHeight="1">
      <c r="DGQ3142" s="4" t="s">
        <v>596</v>
      </c>
      <c r="DGR3142" s="4">
        <v>174298.32</v>
      </c>
    </row>
    <row r="3143" spans="2899:2914" ht="21.95" customHeight="1">
      <c r="DGS3143" s="4" t="s">
        <v>1307</v>
      </c>
      <c r="DGT3143" s="4">
        <v>732550</v>
      </c>
    </row>
    <row r="3144" spans="2899:2914" ht="21.95" customHeight="1">
      <c r="DGS3144" s="4" t="s">
        <v>596</v>
      </c>
      <c r="DGT3144" s="4">
        <v>174298.32</v>
      </c>
    </row>
    <row r="3145" spans="2899:2914" ht="21.95" customHeight="1">
      <c r="DGU3145" s="4" t="s">
        <v>1307</v>
      </c>
      <c r="DGV3145" s="4">
        <v>732550</v>
      </c>
    </row>
    <row r="3146" spans="2899:2914" ht="21.95" customHeight="1">
      <c r="DGU3146" s="4" t="s">
        <v>596</v>
      </c>
      <c r="DGV3146" s="4">
        <v>174298.32</v>
      </c>
    </row>
    <row r="3147" spans="2899:2914" ht="21.95" customHeight="1">
      <c r="DGW3147" s="4" t="s">
        <v>1307</v>
      </c>
      <c r="DGX3147" s="4">
        <v>732550</v>
      </c>
    </row>
    <row r="3148" spans="2899:2914" ht="21.95" customHeight="1">
      <c r="DGW3148" s="4" t="s">
        <v>596</v>
      </c>
      <c r="DGX3148" s="4">
        <v>174298.32</v>
      </c>
    </row>
    <row r="3149" spans="2899:2914" ht="21.95" customHeight="1">
      <c r="DGY3149" s="4" t="s">
        <v>1307</v>
      </c>
      <c r="DGZ3149" s="4">
        <v>732550</v>
      </c>
    </row>
    <row r="3150" spans="2899:2914" ht="21.95" customHeight="1">
      <c r="DGY3150" s="4" t="s">
        <v>596</v>
      </c>
      <c r="DGZ3150" s="4">
        <v>174298.32</v>
      </c>
    </row>
    <row r="3151" spans="2899:2914" ht="21.95" customHeight="1">
      <c r="DHA3151" s="4" t="s">
        <v>1307</v>
      </c>
      <c r="DHB3151" s="4">
        <v>732550</v>
      </c>
    </row>
    <row r="3152" spans="2899:2914" ht="21.95" customHeight="1">
      <c r="DHA3152" s="4" t="s">
        <v>596</v>
      </c>
      <c r="DHB3152" s="4">
        <v>174298.32</v>
      </c>
    </row>
    <row r="3153" spans="2915:2930" ht="21.95" customHeight="1">
      <c r="DHC3153" s="4" t="s">
        <v>1307</v>
      </c>
      <c r="DHD3153" s="4">
        <v>732550</v>
      </c>
    </row>
    <row r="3154" spans="2915:2930" ht="21.95" customHeight="1">
      <c r="DHC3154" s="4" t="s">
        <v>596</v>
      </c>
      <c r="DHD3154" s="4">
        <v>174298.32</v>
      </c>
    </row>
    <row r="3155" spans="2915:2930" ht="21.95" customHeight="1">
      <c r="DHE3155" s="4" t="s">
        <v>1307</v>
      </c>
      <c r="DHF3155" s="4">
        <v>732550</v>
      </c>
    </row>
    <row r="3156" spans="2915:2930" ht="21.95" customHeight="1">
      <c r="DHE3156" s="4" t="s">
        <v>596</v>
      </c>
      <c r="DHF3156" s="4">
        <v>174298.32</v>
      </c>
    </row>
    <row r="3157" spans="2915:2930" ht="21.95" customHeight="1">
      <c r="DHG3157" s="4" t="s">
        <v>1307</v>
      </c>
      <c r="DHH3157" s="4">
        <v>732550</v>
      </c>
    </row>
    <row r="3158" spans="2915:2930" ht="21.95" customHeight="1">
      <c r="DHG3158" s="4" t="s">
        <v>596</v>
      </c>
      <c r="DHH3158" s="4">
        <v>174298.32</v>
      </c>
    </row>
    <row r="3159" spans="2915:2930" ht="21.95" customHeight="1">
      <c r="DHI3159" s="4" t="s">
        <v>1307</v>
      </c>
      <c r="DHJ3159" s="4">
        <v>732550</v>
      </c>
    </row>
    <row r="3160" spans="2915:2930" ht="21.95" customHeight="1">
      <c r="DHI3160" s="4" t="s">
        <v>596</v>
      </c>
      <c r="DHJ3160" s="4">
        <v>174298.32</v>
      </c>
    </row>
    <row r="3161" spans="2915:2930" ht="21.95" customHeight="1">
      <c r="DHK3161" s="4" t="s">
        <v>1307</v>
      </c>
      <c r="DHL3161" s="4">
        <v>732550</v>
      </c>
    </row>
    <row r="3162" spans="2915:2930" ht="21.95" customHeight="1">
      <c r="DHK3162" s="4" t="s">
        <v>596</v>
      </c>
      <c r="DHL3162" s="4">
        <v>174298.32</v>
      </c>
    </row>
    <row r="3163" spans="2915:2930" ht="21.95" customHeight="1">
      <c r="DHM3163" s="4" t="s">
        <v>1307</v>
      </c>
      <c r="DHN3163" s="4">
        <v>732550</v>
      </c>
    </row>
    <row r="3164" spans="2915:2930" ht="21.95" customHeight="1">
      <c r="DHM3164" s="4" t="s">
        <v>596</v>
      </c>
      <c r="DHN3164" s="4">
        <v>174298.32</v>
      </c>
    </row>
    <row r="3165" spans="2915:2930" ht="21.95" customHeight="1">
      <c r="DHO3165" s="4" t="s">
        <v>1307</v>
      </c>
      <c r="DHP3165" s="4">
        <v>732550</v>
      </c>
    </row>
    <row r="3166" spans="2915:2930" ht="21.95" customHeight="1">
      <c r="DHO3166" s="4" t="s">
        <v>596</v>
      </c>
      <c r="DHP3166" s="4">
        <v>174298.32</v>
      </c>
    </row>
    <row r="3167" spans="2915:2930" ht="21.95" customHeight="1">
      <c r="DHQ3167" s="4" t="s">
        <v>1307</v>
      </c>
      <c r="DHR3167" s="4">
        <v>732550</v>
      </c>
    </row>
    <row r="3168" spans="2915:2930" ht="21.95" customHeight="1">
      <c r="DHQ3168" s="4" t="s">
        <v>596</v>
      </c>
      <c r="DHR3168" s="4">
        <v>174298.32</v>
      </c>
    </row>
    <row r="3169" spans="2931:2946" ht="21.95" customHeight="1">
      <c r="DHS3169" s="4" t="s">
        <v>1307</v>
      </c>
      <c r="DHT3169" s="4">
        <v>732550</v>
      </c>
    </row>
    <row r="3170" spans="2931:2946" ht="21.95" customHeight="1">
      <c r="DHS3170" s="4" t="s">
        <v>596</v>
      </c>
      <c r="DHT3170" s="4">
        <v>174298.32</v>
      </c>
    </row>
    <row r="3171" spans="2931:2946" ht="21.95" customHeight="1">
      <c r="DHU3171" s="4" t="s">
        <v>1307</v>
      </c>
      <c r="DHV3171" s="4">
        <v>732550</v>
      </c>
    </row>
    <row r="3172" spans="2931:2946" ht="21.95" customHeight="1">
      <c r="DHU3172" s="4" t="s">
        <v>596</v>
      </c>
      <c r="DHV3172" s="4">
        <v>174298.32</v>
      </c>
    </row>
    <row r="3173" spans="2931:2946" ht="21.95" customHeight="1">
      <c r="DHW3173" s="4" t="s">
        <v>1307</v>
      </c>
      <c r="DHX3173" s="4">
        <v>732550</v>
      </c>
    </row>
    <row r="3174" spans="2931:2946" ht="21.95" customHeight="1">
      <c r="DHW3174" s="4" t="s">
        <v>596</v>
      </c>
      <c r="DHX3174" s="4">
        <v>174298.32</v>
      </c>
    </row>
    <row r="3175" spans="2931:2946" ht="21.95" customHeight="1">
      <c r="DHY3175" s="4" t="s">
        <v>1307</v>
      </c>
      <c r="DHZ3175" s="4">
        <v>732550</v>
      </c>
    </row>
    <row r="3176" spans="2931:2946" ht="21.95" customHeight="1">
      <c r="DHY3176" s="4" t="s">
        <v>596</v>
      </c>
      <c r="DHZ3176" s="4">
        <v>174298.32</v>
      </c>
    </row>
    <row r="3177" spans="2931:2946" ht="21.95" customHeight="1">
      <c r="DIA3177" s="4" t="s">
        <v>1307</v>
      </c>
      <c r="DIB3177" s="4">
        <v>732550</v>
      </c>
    </row>
    <row r="3178" spans="2931:2946" ht="21.95" customHeight="1">
      <c r="DIA3178" s="4" t="s">
        <v>596</v>
      </c>
      <c r="DIB3178" s="4">
        <v>174298.32</v>
      </c>
    </row>
    <row r="3179" spans="2931:2946" ht="21.95" customHeight="1">
      <c r="DIC3179" s="4" t="s">
        <v>1307</v>
      </c>
      <c r="DID3179" s="4">
        <v>732550</v>
      </c>
    </row>
    <row r="3180" spans="2931:2946" ht="21.95" customHeight="1">
      <c r="DIC3180" s="4" t="s">
        <v>596</v>
      </c>
      <c r="DID3180" s="4">
        <v>174298.32</v>
      </c>
    </row>
    <row r="3181" spans="2931:2946" ht="21.95" customHeight="1">
      <c r="DIE3181" s="4" t="s">
        <v>1307</v>
      </c>
      <c r="DIF3181" s="4">
        <v>732550</v>
      </c>
    </row>
    <row r="3182" spans="2931:2946" ht="21.95" customHeight="1">
      <c r="DIE3182" s="4" t="s">
        <v>596</v>
      </c>
      <c r="DIF3182" s="4">
        <v>174298.32</v>
      </c>
    </row>
    <row r="3183" spans="2931:2946" ht="21.95" customHeight="1">
      <c r="DIG3183" s="4" t="s">
        <v>1307</v>
      </c>
      <c r="DIH3183" s="4">
        <v>732550</v>
      </c>
    </row>
    <row r="3184" spans="2931:2946" ht="21.95" customHeight="1">
      <c r="DIG3184" s="4" t="s">
        <v>596</v>
      </c>
      <c r="DIH3184" s="4">
        <v>174298.32</v>
      </c>
    </row>
    <row r="3185" spans="2947:2962" ht="21.95" customHeight="1">
      <c r="DII3185" s="4" t="s">
        <v>1307</v>
      </c>
      <c r="DIJ3185" s="4">
        <v>732550</v>
      </c>
    </row>
    <row r="3186" spans="2947:2962" ht="21.95" customHeight="1">
      <c r="DII3186" s="4" t="s">
        <v>596</v>
      </c>
      <c r="DIJ3186" s="4">
        <v>174298.32</v>
      </c>
    </row>
    <row r="3187" spans="2947:2962" ht="21.95" customHeight="1">
      <c r="DIK3187" s="4" t="s">
        <v>1307</v>
      </c>
      <c r="DIL3187" s="4">
        <v>732550</v>
      </c>
    </row>
    <row r="3188" spans="2947:2962" ht="21.95" customHeight="1">
      <c r="DIK3188" s="4" t="s">
        <v>596</v>
      </c>
      <c r="DIL3188" s="4">
        <v>174298.32</v>
      </c>
    </row>
    <row r="3189" spans="2947:2962" ht="21.95" customHeight="1">
      <c r="DIM3189" s="4" t="s">
        <v>1307</v>
      </c>
      <c r="DIN3189" s="4">
        <v>732550</v>
      </c>
    </row>
    <row r="3190" spans="2947:2962" ht="21.95" customHeight="1">
      <c r="DIM3190" s="4" t="s">
        <v>596</v>
      </c>
      <c r="DIN3190" s="4">
        <v>174298.32</v>
      </c>
    </row>
    <row r="3191" spans="2947:2962" ht="21.95" customHeight="1">
      <c r="DIO3191" s="4" t="s">
        <v>1307</v>
      </c>
      <c r="DIP3191" s="4">
        <v>732550</v>
      </c>
    </row>
    <row r="3192" spans="2947:2962" ht="21.95" customHeight="1">
      <c r="DIO3192" s="4" t="s">
        <v>596</v>
      </c>
      <c r="DIP3192" s="4">
        <v>174298.32</v>
      </c>
    </row>
    <row r="3193" spans="2947:2962" ht="21.95" customHeight="1">
      <c r="DIQ3193" s="4" t="s">
        <v>1307</v>
      </c>
      <c r="DIR3193" s="4">
        <v>732550</v>
      </c>
    </row>
    <row r="3194" spans="2947:2962" ht="21.95" customHeight="1">
      <c r="DIQ3194" s="4" t="s">
        <v>596</v>
      </c>
      <c r="DIR3194" s="4">
        <v>174298.32</v>
      </c>
    </row>
    <row r="3195" spans="2947:2962" ht="21.95" customHeight="1">
      <c r="DIS3195" s="4" t="s">
        <v>1307</v>
      </c>
      <c r="DIT3195" s="4">
        <v>732550</v>
      </c>
    </row>
    <row r="3196" spans="2947:2962" ht="21.95" customHeight="1">
      <c r="DIS3196" s="4" t="s">
        <v>596</v>
      </c>
      <c r="DIT3196" s="4">
        <v>174298.32</v>
      </c>
    </row>
    <row r="3197" spans="2947:2962" ht="21.95" customHeight="1">
      <c r="DIU3197" s="4" t="s">
        <v>1307</v>
      </c>
      <c r="DIV3197" s="4">
        <v>732550</v>
      </c>
    </row>
    <row r="3198" spans="2947:2962" ht="21.95" customHeight="1">
      <c r="DIU3198" s="4" t="s">
        <v>596</v>
      </c>
      <c r="DIV3198" s="4">
        <v>174298.32</v>
      </c>
    </row>
    <row r="3199" spans="2947:2962" ht="21.95" customHeight="1">
      <c r="DIW3199" s="4" t="s">
        <v>1307</v>
      </c>
      <c r="DIX3199" s="4">
        <v>732550</v>
      </c>
    </row>
    <row r="3200" spans="2947:2962" ht="21.95" customHeight="1">
      <c r="DIW3200" s="4" t="s">
        <v>596</v>
      </c>
      <c r="DIX3200" s="4">
        <v>174298.32</v>
      </c>
    </row>
    <row r="3201" spans="2963:2978" ht="21.95" customHeight="1">
      <c r="DIY3201" s="4" t="s">
        <v>1307</v>
      </c>
      <c r="DIZ3201" s="4">
        <v>732550</v>
      </c>
    </row>
    <row r="3202" spans="2963:2978" ht="21.95" customHeight="1">
      <c r="DIY3202" s="4" t="s">
        <v>596</v>
      </c>
      <c r="DIZ3202" s="4">
        <v>174298.32</v>
      </c>
    </row>
    <row r="3203" spans="2963:2978" ht="21.95" customHeight="1">
      <c r="DJA3203" s="4" t="s">
        <v>1307</v>
      </c>
      <c r="DJB3203" s="4">
        <v>732550</v>
      </c>
    </row>
    <row r="3204" spans="2963:2978" ht="21.95" customHeight="1">
      <c r="DJA3204" s="4" t="s">
        <v>596</v>
      </c>
      <c r="DJB3204" s="4">
        <v>174298.32</v>
      </c>
    </row>
    <row r="3205" spans="2963:2978" ht="21.95" customHeight="1">
      <c r="DJC3205" s="4" t="s">
        <v>1307</v>
      </c>
      <c r="DJD3205" s="4">
        <v>732550</v>
      </c>
    </row>
    <row r="3206" spans="2963:2978" ht="21.95" customHeight="1">
      <c r="DJC3206" s="4" t="s">
        <v>596</v>
      </c>
      <c r="DJD3206" s="4">
        <v>174298.32</v>
      </c>
    </row>
    <row r="3207" spans="2963:2978" ht="21.95" customHeight="1">
      <c r="DJE3207" s="4" t="s">
        <v>1307</v>
      </c>
      <c r="DJF3207" s="4">
        <v>732550</v>
      </c>
    </row>
    <row r="3208" spans="2963:2978" ht="21.95" customHeight="1">
      <c r="DJE3208" s="4" t="s">
        <v>596</v>
      </c>
      <c r="DJF3208" s="4">
        <v>174298.32</v>
      </c>
    </row>
    <row r="3209" spans="2963:2978" ht="21.95" customHeight="1">
      <c r="DJG3209" s="4" t="s">
        <v>1307</v>
      </c>
      <c r="DJH3209" s="4">
        <v>732550</v>
      </c>
    </row>
    <row r="3210" spans="2963:2978" ht="21.95" customHeight="1">
      <c r="DJG3210" s="4" t="s">
        <v>596</v>
      </c>
      <c r="DJH3210" s="4">
        <v>174298.32</v>
      </c>
    </row>
    <row r="3211" spans="2963:2978" ht="21.95" customHeight="1">
      <c r="DJI3211" s="4" t="s">
        <v>1307</v>
      </c>
      <c r="DJJ3211" s="4">
        <v>732550</v>
      </c>
    </row>
    <row r="3212" spans="2963:2978" ht="21.95" customHeight="1">
      <c r="DJI3212" s="4" t="s">
        <v>596</v>
      </c>
      <c r="DJJ3212" s="4">
        <v>174298.32</v>
      </c>
    </row>
    <row r="3213" spans="2963:2978" ht="21.95" customHeight="1">
      <c r="DJK3213" s="4" t="s">
        <v>1307</v>
      </c>
      <c r="DJL3213" s="4">
        <v>732550</v>
      </c>
    </row>
    <row r="3214" spans="2963:2978" ht="21.95" customHeight="1">
      <c r="DJK3214" s="4" t="s">
        <v>596</v>
      </c>
      <c r="DJL3214" s="4">
        <v>174298.32</v>
      </c>
    </row>
    <row r="3215" spans="2963:2978" ht="21.95" customHeight="1">
      <c r="DJM3215" s="4" t="s">
        <v>1307</v>
      </c>
      <c r="DJN3215" s="4">
        <v>732550</v>
      </c>
    </row>
    <row r="3216" spans="2963:2978" ht="21.95" customHeight="1">
      <c r="DJM3216" s="4" t="s">
        <v>596</v>
      </c>
      <c r="DJN3216" s="4">
        <v>174298.32</v>
      </c>
    </row>
    <row r="3217" spans="2979:2994" ht="21.95" customHeight="1">
      <c r="DJO3217" s="4" t="s">
        <v>1307</v>
      </c>
      <c r="DJP3217" s="4">
        <v>732550</v>
      </c>
    </row>
    <row r="3218" spans="2979:2994" ht="21.95" customHeight="1">
      <c r="DJO3218" s="4" t="s">
        <v>596</v>
      </c>
      <c r="DJP3218" s="4">
        <v>174298.32</v>
      </c>
    </row>
    <row r="3219" spans="2979:2994" ht="21.95" customHeight="1">
      <c r="DJQ3219" s="4" t="s">
        <v>1307</v>
      </c>
      <c r="DJR3219" s="4">
        <v>732550</v>
      </c>
    </row>
    <row r="3220" spans="2979:2994" ht="21.95" customHeight="1">
      <c r="DJQ3220" s="4" t="s">
        <v>596</v>
      </c>
      <c r="DJR3220" s="4">
        <v>174298.32</v>
      </c>
    </row>
    <row r="3221" spans="2979:2994" ht="21.95" customHeight="1">
      <c r="DJS3221" s="4" t="s">
        <v>1307</v>
      </c>
      <c r="DJT3221" s="4">
        <v>732550</v>
      </c>
    </row>
    <row r="3222" spans="2979:2994" ht="21.95" customHeight="1">
      <c r="DJS3222" s="4" t="s">
        <v>596</v>
      </c>
      <c r="DJT3222" s="4">
        <v>174298.32</v>
      </c>
    </row>
    <row r="3223" spans="2979:2994" ht="21.95" customHeight="1">
      <c r="DJU3223" s="4" t="s">
        <v>1307</v>
      </c>
      <c r="DJV3223" s="4">
        <v>732550</v>
      </c>
    </row>
    <row r="3224" spans="2979:2994" ht="21.95" customHeight="1">
      <c r="DJU3224" s="4" t="s">
        <v>596</v>
      </c>
      <c r="DJV3224" s="4">
        <v>174298.32</v>
      </c>
    </row>
    <row r="3225" spans="2979:2994" ht="21.95" customHeight="1">
      <c r="DJW3225" s="4" t="s">
        <v>1307</v>
      </c>
      <c r="DJX3225" s="4">
        <v>732550</v>
      </c>
    </row>
    <row r="3226" spans="2979:2994" ht="21.95" customHeight="1">
      <c r="DJW3226" s="4" t="s">
        <v>596</v>
      </c>
      <c r="DJX3226" s="4">
        <v>174298.32</v>
      </c>
    </row>
    <row r="3227" spans="2979:2994" ht="21.95" customHeight="1">
      <c r="DJY3227" s="4" t="s">
        <v>1307</v>
      </c>
      <c r="DJZ3227" s="4">
        <v>732550</v>
      </c>
    </row>
    <row r="3228" spans="2979:2994" ht="21.95" customHeight="1">
      <c r="DJY3228" s="4" t="s">
        <v>596</v>
      </c>
      <c r="DJZ3228" s="4">
        <v>174298.32</v>
      </c>
    </row>
    <row r="3229" spans="2979:2994" ht="21.95" customHeight="1">
      <c r="DKA3229" s="4" t="s">
        <v>1307</v>
      </c>
      <c r="DKB3229" s="4">
        <v>732550</v>
      </c>
    </row>
    <row r="3230" spans="2979:2994" ht="21.95" customHeight="1">
      <c r="DKA3230" s="4" t="s">
        <v>596</v>
      </c>
      <c r="DKB3230" s="4">
        <v>174298.32</v>
      </c>
    </row>
    <row r="3231" spans="2979:2994" ht="21.95" customHeight="1">
      <c r="DKC3231" s="4" t="s">
        <v>1307</v>
      </c>
      <c r="DKD3231" s="4">
        <v>732550</v>
      </c>
    </row>
    <row r="3232" spans="2979:2994" ht="21.95" customHeight="1">
      <c r="DKC3232" s="4" t="s">
        <v>596</v>
      </c>
      <c r="DKD3232" s="4">
        <v>174298.32</v>
      </c>
    </row>
    <row r="3233" spans="2995:3010" ht="21.95" customHeight="1">
      <c r="DKE3233" s="4" t="s">
        <v>1307</v>
      </c>
      <c r="DKF3233" s="4">
        <v>732550</v>
      </c>
    </row>
    <row r="3234" spans="2995:3010" ht="21.95" customHeight="1">
      <c r="DKE3234" s="4" t="s">
        <v>596</v>
      </c>
      <c r="DKF3234" s="4">
        <v>174298.32</v>
      </c>
    </row>
    <row r="3235" spans="2995:3010" ht="21.95" customHeight="1">
      <c r="DKG3235" s="4" t="s">
        <v>1307</v>
      </c>
      <c r="DKH3235" s="4">
        <v>732550</v>
      </c>
    </row>
    <row r="3236" spans="2995:3010" ht="21.95" customHeight="1">
      <c r="DKG3236" s="4" t="s">
        <v>596</v>
      </c>
      <c r="DKH3236" s="4">
        <v>174298.32</v>
      </c>
    </row>
    <row r="3237" spans="2995:3010" ht="21.95" customHeight="1">
      <c r="DKI3237" s="4" t="s">
        <v>1307</v>
      </c>
      <c r="DKJ3237" s="4">
        <v>732550</v>
      </c>
    </row>
    <row r="3238" spans="2995:3010" ht="21.95" customHeight="1">
      <c r="DKI3238" s="4" t="s">
        <v>596</v>
      </c>
      <c r="DKJ3238" s="4">
        <v>174298.32</v>
      </c>
    </row>
    <row r="3239" spans="2995:3010" ht="21.95" customHeight="1">
      <c r="DKK3239" s="4" t="s">
        <v>1307</v>
      </c>
      <c r="DKL3239" s="4">
        <v>732550</v>
      </c>
    </row>
    <row r="3240" spans="2995:3010" ht="21.95" customHeight="1">
      <c r="DKK3240" s="4" t="s">
        <v>596</v>
      </c>
      <c r="DKL3240" s="4">
        <v>174298.32</v>
      </c>
    </row>
    <row r="3241" spans="2995:3010" ht="21.95" customHeight="1">
      <c r="DKM3241" s="4" t="s">
        <v>1307</v>
      </c>
      <c r="DKN3241" s="4">
        <v>732550</v>
      </c>
    </row>
    <row r="3242" spans="2995:3010" ht="21.95" customHeight="1">
      <c r="DKM3242" s="4" t="s">
        <v>596</v>
      </c>
      <c r="DKN3242" s="4">
        <v>174298.32</v>
      </c>
    </row>
    <row r="3243" spans="2995:3010" ht="21.95" customHeight="1">
      <c r="DKO3243" s="4" t="s">
        <v>1307</v>
      </c>
      <c r="DKP3243" s="4">
        <v>732550</v>
      </c>
    </row>
    <row r="3244" spans="2995:3010" ht="21.95" customHeight="1">
      <c r="DKO3244" s="4" t="s">
        <v>596</v>
      </c>
      <c r="DKP3244" s="4">
        <v>174298.32</v>
      </c>
    </row>
    <row r="3245" spans="2995:3010" ht="21.95" customHeight="1">
      <c r="DKQ3245" s="4" t="s">
        <v>1307</v>
      </c>
      <c r="DKR3245" s="4">
        <v>732550</v>
      </c>
    </row>
    <row r="3246" spans="2995:3010" ht="21.95" customHeight="1">
      <c r="DKQ3246" s="4" t="s">
        <v>596</v>
      </c>
      <c r="DKR3246" s="4">
        <v>174298.32</v>
      </c>
    </row>
    <row r="3247" spans="2995:3010" ht="21.95" customHeight="1">
      <c r="DKS3247" s="4" t="s">
        <v>1307</v>
      </c>
      <c r="DKT3247" s="4">
        <v>732550</v>
      </c>
    </row>
    <row r="3248" spans="2995:3010" ht="21.95" customHeight="1">
      <c r="DKS3248" s="4" t="s">
        <v>596</v>
      </c>
      <c r="DKT3248" s="4">
        <v>174298.32</v>
      </c>
    </row>
    <row r="3249" spans="3011:3026" ht="21.95" customHeight="1">
      <c r="DKU3249" s="4" t="s">
        <v>1307</v>
      </c>
      <c r="DKV3249" s="4">
        <v>732550</v>
      </c>
    </row>
    <row r="3250" spans="3011:3026" ht="21.95" customHeight="1">
      <c r="DKU3250" s="4" t="s">
        <v>596</v>
      </c>
      <c r="DKV3250" s="4">
        <v>174298.32</v>
      </c>
    </row>
    <row r="3251" spans="3011:3026" ht="21.95" customHeight="1">
      <c r="DKW3251" s="4" t="s">
        <v>1307</v>
      </c>
      <c r="DKX3251" s="4">
        <v>732550</v>
      </c>
    </row>
    <row r="3252" spans="3011:3026" ht="21.95" customHeight="1">
      <c r="DKW3252" s="4" t="s">
        <v>596</v>
      </c>
      <c r="DKX3252" s="4">
        <v>174298.32</v>
      </c>
    </row>
    <row r="3253" spans="3011:3026" ht="21.95" customHeight="1">
      <c r="DKY3253" s="4" t="s">
        <v>1307</v>
      </c>
      <c r="DKZ3253" s="4">
        <v>732550</v>
      </c>
    </row>
    <row r="3254" spans="3011:3026" ht="21.95" customHeight="1">
      <c r="DKY3254" s="4" t="s">
        <v>596</v>
      </c>
      <c r="DKZ3254" s="4">
        <v>174298.32</v>
      </c>
    </row>
    <row r="3255" spans="3011:3026" ht="21.95" customHeight="1">
      <c r="DLA3255" s="4" t="s">
        <v>1307</v>
      </c>
      <c r="DLB3255" s="4">
        <v>732550</v>
      </c>
    </row>
    <row r="3256" spans="3011:3026" ht="21.95" customHeight="1">
      <c r="DLA3256" s="4" t="s">
        <v>596</v>
      </c>
      <c r="DLB3256" s="4">
        <v>174298.32</v>
      </c>
    </row>
    <row r="3257" spans="3011:3026" ht="21.95" customHeight="1">
      <c r="DLC3257" s="4" t="s">
        <v>1307</v>
      </c>
      <c r="DLD3257" s="4">
        <v>732550</v>
      </c>
    </row>
    <row r="3258" spans="3011:3026" ht="21.95" customHeight="1">
      <c r="DLC3258" s="4" t="s">
        <v>596</v>
      </c>
      <c r="DLD3258" s="4">
        <v>174298.32</v>
      </c>
    </row>
    <row r="3259" spans="3011:3026" ht="21.95" customHeight="1">
      <c r="DLE3259" s="4" t="s">
        <v>1307</v>
      </c>
      <c r="DLF3259" s="4">
        <v>732550</v>
      </c>
    </row>
    <row r="3260" spans="3011:3026" ht="21.95" customHeight="1">
      <c r="DLE3260" s="4" t="s">
        <v>596</v>
      </c>
      <c r="DLF3260" s="4">
        <v>174298.32</v>
      </c>
    </row>
    <row r="3261" spans="3011:3026" ht="21.95" customHeight="1">
      <c r="DLG3261" s="4" t="s">
        <v>1307</v>
      </c>
      <c r="DLH3261" s="4">
        <v>732550</v>
      </c>
    </row>
    <row r="3262" spans="3011:3026" ht="21.95" customHeight="1">
      <c r="DLG3262" s="4" t="s">
        <v>596</v>
      </c>
      <c r="DLH3262" s="4">
        <v>174298.32</v>
      </c>
    </row>
    <row r="3263" spans="3011:3026" ht="21.95" customHeight="1">
      <c r="DLI3263" s="4" t="s">
        <v>1307</v>
      </c>
      <c r="DLJ3263" s="4">
        <v>732550</v>
      </c>
    </row>
    <row r="3264" spans="3011:3026" ht="21.95" customHeight="1">
      <c r="DLI3264" s="4" t="s">
        <v>596</v>
      </c>
      <c r="DLJ3264" s="4">
        <v>174298.32</v>
      </c>
    </row>
    <row r="3265" spans="3027:3042" ht="21.95" customHeight="1">
      <c r="DLK3265" s="4" t="s">
        <v>1307</v>
      </c>
      <c r="DLL3265" s="4">
        <v>732550</v>
      </c>
    </row>
    <row r="3266" spans="3027:3042" ht="21.95" customHeight="1">
      <c r="DLK3266" s="4" t="s">
        <v>596</v>
      </c>
      <c r="DLL3266" s="4">
        <v>174298.32</v>
      </c>
    </row>
    <row r="3267" spans="3027:3042" ht="21.95" customHeight="1">
      <c r="DLM3267" s="4" t="s">
        <v>1307</v>
      </c>
      <c r="DLN3267" s="4">
        <v>732550</v>
      </c>
    </row>
    <row r="3268" spans="3027:3042" ht="21.95" customHeight="1">
      <c r="DLM3268" s="4" t="s">
        <v>596</v>
      </c>
      <c r="DLN3268" s="4">
        <v>174298.32</v>
      </c>
    </row>
    <row r="3269" spans="3027:3042" ht="21.95" customHeight="1">
      <c r="DLO3269" s="4" t="s">
        <v>1307</v>
      </c>
      <c r="DLP3269" s="4">
        <v>732550</v>
      </c>
    </row>
    <row r="3270" spans="3027:3042" ht="21.95" customHeight="1">
      <c r="DLO3270" s="4" t="s">
        <v>596</v>
      </c>
      <c r="DLP3270" s="4">
        <v>174298.32</v>
      </c>
    </row>
    <row r="3271" spans="3027:3042" ht="21.95" customHeight="1">
      <c r="DLQ3271" s="4" t="s">
        <v>1307</v>
      </c>
      <c r="DLR3271" s="4">
        <v>732550</v>
      </c>
    </row>
    <row r="3272" spans="3027:3042" ht="21.95" customHeight="1">
      <c r="DLQ3272" s="4" t="s">
        <v>596</v>
      </c>
      <c r="DLR3272" s="4">
        <v>174298.32</v>
      </c>
    </row>
    <row r="3273" spans="3027:3042" ht="21.95" customHeight="1">
      <c r="DLS3273" s="4" t="s">
        <v>1307</v>
      </c>
      <c r="DLT3273" s="4">
        <v>732550</v>
      </c>
    </row>
    <row r="3274" spans="3027:3042" ht="21.95" customHeight="1">
      <c r="DLS3274" s="4" t="s">
        <v>596</v>
      </c>
      <c r="DLT3274" s="4">
        <v>174298.32</v>
      </c>
    </row>
    <row r="3275" spans="3027:3042" ht="21.95" customHeight="1">
      <c r="DLU3275" s="4" t="s">
        <v>1307</v>
      </c>
      <c r="DLV3275" s="4">
        <v>732550</v>
      </c>
    </row>
    <row r="3276" spans="3027:3042" ht="21.95" customHeight="1">
      <c r="DLU3276" s="4" t="s">
        <v>596</v>
      </c>
      <c r="DLV3276" s="4">
        <v>174298.32</v>
      </c>
    </row>
    <row r="3277" spans="3027:3042" ht="21.95" customHeight="1">
      <c r="DLW3277" s="4" t="s">
        <v>1307</v>
      </c>
      <c r="DLX3277" s="4">
        <v>732550</v>
      </c>
    </row>
    <row r="3278" spans="3027:3042" ht="21.95" customHeight="1">
      <c r="DLW3278" s="4" t="s">
        <v>596</v>
      </c>
      <c r="DLX3278" s="4">
        <v>174298.32</v>
      </c>
    </row>
    <row r="3279" spans="3027:3042" ht="21.95" customHeight="1">
      <c r="DLY3279" s="4" t="s">
        <v>1307</v>
      </c>
      <c r="DLZ3279" s="4">
        <v>732550</v>
      </c>
    </row>
    <row r="3280" spans="3027:3042" ht="21.95" customHeight="1">
      <c r="DLY3280" s="4" t="s">
        <v>596</v>
      </c>
      <c r="DLZ3280" s="4">
        <v>174298.32</v>
      </c>
    </row>
    <row r="3281" spans="3043:3058" ht="21.95" customHeight="1">
      <c r="DMA3281" s="4" t="s">
        <v>1307</v>
      </c>
      <c r="DMB3281" s="4">
        <v>732550</v>
      </c>
    </row>
    <row r="3282" spans="3043:3058" ht="21.95" customHeight="1">
      <c r="DMA3282" s="4" t="s">
        <v>596</v>
      </c>
      <c r="DMB3282" s="4">
        <v>174298.32</v>
      </c>
    </row>
    <row r="3283" spans="3043:3058" ht="21.95" customHeight="1">
      <c r="DMC3283" s="4" t="s">
        <v>1307</v>
      </c>
      <c r="DMD3283" s="4">
        <v>732550</v>
      </c>
    </row>
    <row r="3284" spans="3043:3058" ht="21.95" customHeight="1">
      <c r="DMC3284" s="4" t="s">
        <v>596</v>
      </c>
      <c r="DMD3284" s="4">
        <v>174298.32</v>
      </c>
    </row>
    <row r="3285" spans="3043:3058" ht="21.95" customHeight="1">
      <c r="DME3285" s="4" t="s">
        <v>1307</v>
      </c>
      <c r="DMF3285" s="4">
        <v>732550</v>
      </c>
    </row>
    <row r="3286" spans="3043:3058" ht="21.95" customHeight="1">
      <c r="DME3286" s="4" t="s">
        <v>596</v>
      </c>
      <c r="DMF3286" s="4">
        <v>174298.32</v>
      </c>
    </row>
    <row r="3287" spans="3043:3058" ht="21.95" customHeight="1">
      <c r="DMG3287" s="4" t="s">
        <v>1307</v>
      </c>
      <c r="DMH3287" s="4">
        <v>732550</v>
      </c>
    </row>
    <row r="3288" spans="3043:3058" ht="21.95" customHeight="1">
      <c r="DMG3288" s="4" t="s">
        <v>596</v>
      </c>
      <c r="DMH3288" s="4">
        <v>174298.32</v>
      </c>
    </row>
    <row r="3289" spans="3043:3058" ht="21.95" customHeight="1">
      <c r="DMI3289" s="4" t="s">
        <v>1307</v>
      </c>
      <c r="DMJ3289" s="4">
        <v>732550</v>
      </c>
    </row>
    <row r="3290" spans="3043:3058" ht="21.95" customHeight="1">
      <c r="DMI3290" s="4" t="s">
        <v>596</v>
      </c>
      <c r="DMJ3290" s="4">
        <v>174298.32</v>
      </c>
    </row>
    <row r="3291" spans="3043:3058" ht="21.95" customHeight="1">
      <c r="DMK3291" s="4" t="s">
        <v>1307</v>
      </c>
      <c r="DML3291" s="4">
        <v>732550</v>
      </c>
    </row>
    <row r="3292" spans="3043:3058" ht="21.95" customHeight="1">
      <c r="DMK3292" s="4" t="s">
        <v>596</v>
      </c>
      <c r="DML3292" s="4">
        <v>174298.32</v>
      </c>
    </row>
    <row r="3293" spans="3043:3058" ht="21.95" customHeight="1">
      <c r="DMM3293" s="4" t="s">
        <v>1307</v>
      </c>
      <c r="DMN3293" s="4">
        <v>732550</v>
      </c>
    </row>
    <row r="3294" spans="3043:3058" ht="21.95" customHeight="1">
      <c r="DMM3294" s="4" t="s">
        <v>596</v>
      </c>
      <c r="DMN3294" s="4">
        <v>174298.32</v>
      </c>
    </row>
    <row r="3295" spans="3043:3058" ht="21.95" customHeight="1">
      <c r="DMO3295" s="4" t="s">
        <v>1307</v>
      </c>
      <c r="DMP3295" s="4">
        <v>732550</v>
      </c>
    </row>
    <row r="3296" spans="3043:3058" ht="21.95" customHeight="1">
      <c r="DMO3296" s="4" t="s">
        <v>596</v>
      </c>
      <c r="DMP3296" s="4">
        <v>174298.32</v>
      </c>
    </row>
    <row r="3297" spans="3059:3074" ht="21.95" customHeight="1">
      <c r="DMQ3297" s="4" t="s">
        <v>1307</v>
      </c>
      <c r="DMR3297" s="4">
        <v>732550</v>
      </c>
    </row>
    <row r="3298" spans="3059:3074" ht="21.95" customHeight="1">
      <c r="DMQ3298" s="4" t="s">
        <v>596</v>
      </c>
      <c r="DMR3298" s="4">
        <v>174298.32</v>
      </c>
    </row>
    <row r="3299" spans="3059:3074" ht="21.95" customHeight="1">
      <c r="DMS3299" s="4" t="s">
        <v>1307</v>
      </c>
      <c r="DMT3299" s="4">
        <v>732550</v>
      </c>
    </row>
    <row r="3300" spans="3059:3074" ht="21.95" customHeight="1">
      <c r="DMS3300" s="4" t="s">
        <v>596</v>
      </c>
      <c r="DMT3300" s="4">
        <v>174298.32</v>
      </c>
    </row>
    <row r="3301" spans="3059:3074" ht="21.95" customHeight="1">
      <c r="DMU3301" s="4" t="s">
        <v>1307</v>
      </c>
      <c r="DMV3301" s="4">
        <v>732550</v>
      </c>
    </row>
    <row r="3302" spans="3059:3074" ht="21.95" customHeight="1">
      <c r="DMU3302" s="4" t="s">
        <v>596</v>
      </c>
      <c r="DMV3302" s="4">
        <v>174298.32</v>
      </c>
    </row>
    <row r="3303" spans="3059:3074" ht="21.95" customHeight="1">
      <c r="DMW3303" s="4" t="s">
        <v>1307</v>
      </c>
      <c r="DMX3303" s="4">
        <v>732550</v>
      </c>
    </row>
    <row r="3304" spans="3059:3074" ht="21.95" customHeight="1">
      <c r="DMW3304" s="4" t="s">
        <v>596</v>
      </c>
      <c r="DMX3304" s="4">
        <v>174298.32</v>
      </c>
    </row>
    <row r="3305" spans="3059:3074" ht="21.95" customHeight="1">
      <c r="DMY3305" s="4" t="s">
        <v>1307</v>
      </c>
      <c r="DMZ3305" s="4">
        <v>732550</v>
      </c>
    </row>
    <row r="3306" spans="3059:3074" ht="21.95" customHeight="1">
      <c r="DMY3306" s="4" t="s">
        <v>596</v>
      </c>
      <c r="DMZ3306" s="4">
        <v>174298.32</v>
      </c>
    </row>
    <row r="3307" spans="3059:3074" ht="21.95" customHeight="1">
      <c r="DNA3307" s="4" t="s">
        <v>1307</v>
      </c>
      <c r="DNB3307" s="4">
        <v>732550</v>
      </c>
    </row>
    <row r="3308" spans="3059:3074" ht="21.95" customHeight="1">
      <c r="DNA3308" s="4" t="s">
        <v>596</v>
      </c>
      <c r="DNB3308" s="4">
        <v>174298.32</v>
      </c>
    </row>
    <row r="3309" spans="3059:3074" ht="21.95" customHeight="1">
      <c r="DNC3309" s="4" t="s">
        <v>1307</v>
      </c>
      <c r="DND3309" s="4">
        <v>732550</v>
      </c>
    </row>
    <row r="3310" spans="3059:3074" ht="21.95" customHeight="1">
      <c r="DNC3310" s="4" t="s">
        <v>596</v>
      </c>
      <c r="DND3310" s="4">
        <v>174298.32</v>
      </c>
    </row>
    <row r="3311" spans="3059:3074" ht="21.95" customHeight="1">
      <c r="DNE3311" s="4" t="s">
        <v>1307</v>
      </c>
      <c r="DNF3311" s="4">
        <v>732550</v>
      </c>
    </row>
    <row r="3312" spans="3059:3074" ht="21.95" customHeight="1">
      <c r="DNE3312" s="4" t="s">
        <v>596</v>
      </c>
      <c r="DNF3312" s="4">
        <v>174298.32</v>
      </c>
    </row>
    <row r="3313" spans="3075:3090" ht="21.95" customHeight="1">
      <c r="DNG3313" s="4" t="s">
        <v>1307</v>
      </c>
      <c r="DNH3313" s="4">
        <v>732550</v>
      </c>
    </row>
    <row r="3314" spans="3075:3090" ht="21.95" customHeight="1">
      <c r="DNG3314" s="4" t="s">
        <v>596</v>
      </c>
      <c r="DNH3314" s="4">
        <v>174298.32</v>
      </c>
    </row>
    <row r="3315" spans="3075:3090" ht="21.95" customHeight="1">
      <c r="DNI3315" s="4" t="s">
        <v>1307</v>
      </c>
      <c r="DNJ3315" s="4">
        <v>732550</v>
      </c>
    </row>
    <row r="3316" spans="3075:3090" ht="21.95" customHeight="1">
      <c r="DNI3316" s="4" t="s">
        <v>596</v>
      </c>
      <c r="DNJ3316" s="4">
        <v>174298.32</v>
      </c>
    </row>
    <row r="3317" spans="3075:3090" ht="21.95" customHeight="1">
      <c r="DNK3317" s="4" t="s">
        <v>1307</v>
      </c>
      <c r="DNL3317" s="4">
        <v>732550</v>
      </c>
    </row>
    <row r="3318" spans="3075:3090" ht="21.95" customHeight="1">
      <c r="DNK3318" s="4" t="s">
        <v>596</v>
      </c>
      <c r="DNL3318" s="4">
        <v>174298.32</v>
      </c>
    </row>
    <row r="3319" spans="3075:3090" ht="21.95" customHeight="1">
      <c r="DNM3319" s="4" t="s">
        <v>1307</v>
      </c>
      <c r="DNN3319" s="4">
        <v>732550</v>
      </c>
    </row>
    <row r="3320" spans="3075:3090" ht="21.95" customHeight="1">
      <c r="DNM3320" s="4" t="s">
        <v>596</v>
      </c>
      <c r="DNN3320" s="4">
        <v>174298.32</v>
      </c>
    </row>
    <row r="3321" spans="3075:3090" ht="21.95" customHeight="1">
      <c r="DNO3321" s="4" t="s">
        <v>1307</v>
      </c>
      <c r="DNP3321" s="4">
        <v>732550</v>
      </c>
    </row>
    <row r="3322" spans="3075:3090" ht="21.95" customHeight="1">
      <c r="DNO3322" s="4" t="s">
        <v>596</v>
      </c>
      <c r="DNP3322" s="4">
        <v>174298.32</v>
      </c>
    </row>
    <row r="3323" spans="3075:3090" ht="21.95" customHeight="1">
      <c r="DNQ3323" s="4" t="s">
        <v>1307</v>
      </c>
      <c r="DNR3323" s="4">
        <v>732550</v>
      </c>
    </row>
    <row r="3324" spans="3075:3090" ht="21.95" customHeight="1">
      <c r="DNQ3324" s="4" t="s">
        <v>596</v>
      </c>
      <c r="DNR3324" s="4">
        <v>174298.32</v>
      </c>
    </row>
    <row r="3325" spans="3075:3090" ht="21.95" customHeight="1">
      <c r="DNS3325" s="4" t="s">
        <v>1307</v>
      </c>
      <c r="DNT3325" s="4">
        <v>732550</v>
      </c>
    </row>
    <row r="3326" spans="3075:3090" ht="21.95" customHeight="1">
      <c r="DNS3326" s="4" t="s">
        <v>596</v>
      </c>
      <c r="DNT3326" s="4">
        <v>174298.32</v>
      </c>
    </row>
    <row r="3327" spans="3075:3090" ht="21.95" customHeight="1">
      <c r="DNU3327" s="4" t="s">
        <v>1307</v>
      </c>
      <c r="DNV3327" s="4">
        <v>732550</v>
      </c>
    </row>
    <row r="3328" spans="3075:3090" ht="21.95" customHeight="1">
      <c r="DNU3328" s="4" t="s">
        <v>596</v>
      </c>
      <c r="DNV3328" s="4">
        <v>174298.32</v>
      </c>
    </row>
    <row r="3329" spans="3091:3106" ht="21.95" customHeight="1">
      <c r="DNW3329" s="4" t="s">
        <v>1307</v>
      </c>
      <c r="DNX3329" s="4">
        <v>732550</v>
      </c>
    </row>
    <row r="3330" spans="3091:3106" ht="21.95" customHeight="1">
      <c r="DNW3330" s="4" t="s">
        <v>596</v>
      </c>
      <c r="DNX3330" s="4">
        <v>174298.32</v>
      </c>
    </row>
    <row r="3331" spans="3091:3106" ht="21.95" customHeight="1">
      <c r="DNY3331" s="4" t="s">
        <v>1307</v>
      </c>
      <c r="DNZ3331" s="4">
        <v>732550</v>
      </c>
    </row>
    <row r="3332" spans="3091:3106" ht="21.95" customHeight="1">
      <c r="DNY3332" s="4" t="s">
        <v>596</v>
      </c>
      <c r="DNZ3332" s="4">
        <v>174298.32</v>
      </c>
    </row>
    <row r="3333" spans="3091:3106" ht="21.95" customHeight="1">
      <c r="DOA3333" s="4" t="s">
        <v>1307</v>
      </c>
      <c r="DOB3333" s="4">
        <v>732550</v>
      </c>
    </row>
    <row r="3334" spans="3091:3106" ht="21.95" customHeight="1">
      <c r="DOA3334" s="4" t="s">
        <v>596</v>
      </c>
      <c r="DOB3334" s="4">
        <v>174298.32</v>
      </c>
    </row>
    <row r="3335" spans="3091:3106" ht="21.95" customHeight="1">
      <c r="DOC3335" s="4" t="s">
        <v>1307</v>
      </c>
      <c r="DOD3335" s="4">
        <v>732550</v>
      </c>
    </row>
    <row r="3336" spans="3091:3106" ht="21.95" customHeight="1">
      <c r="DOC3336" s="4" t="s">
        <v>596</v>
      </c>
      <c r="DOD3336" s="4">
        <v>174298.32</v>
      </c>
    </row>
    <row r="3337" spans="3091:3106" ht="21.95" customHeight="1">
      <c r="DOE3337" s="4" t="s">
        <v>1307</v>
      </c>
      <c r="DOF3337" s="4">
        <v>732550</v>
      </c>
    </row>
    <row r="3338" spans="3091:3106" ht="21.95" customHeight="1">
      <c r="DOE3338" s="4" t="s">
        <v>596</v>
      </c>
      <c r="DOF3338" s="4">
        <v>174298.32</v>
      </c>
    </row>
    <row r="3339" spans="3091:3106" ht="21.95" customHeight="1">
      <c r="DOG3339" s="4" t="s">
        <v>1307</v>
      </c>
      <c r="DOH3339" s="4">
        <v>732550</v>
      </c>
    </row>
    <row r="3340" spans="3091:3106" ht="21.95" customHeight="1">
      <c r="DOG3340" s="4" t="s">
        <v>596</v>
      </c>
      <c r="DOH3340" s="4">
        <v>174298.32</v>
      </c>
    </row>
    <row r="3341" spans="3091:3106" ht="21.95" customHeight="1">
      <c r="DOI3341" s="4" t="s">
        <v>1307</v>
      </c>
      <c r="DOJ3341" s="4">
        <v>732550</v>
      </c>
    </row>
    <row r="3342" spans="3091:3106" ht="21.95" customHeight="1">
      <c r="DOI3342" s="4" t="s">
        <v>596</v>
      </c>
      <c r="DOJ3342" s="4">
        <v>174298.32</v>
      </c>
    </row>
    <row r="3343" spans="3091:3106" ht="21.95" customHeight="1">
      <c r="DOK3343" s="4" t="s">
        <v>1307</v>
      </c>
      <c r="DOL3343" s="4">
        <v>732550</v>
      </c>
    </row>
    <row r="3344" spans="3091:3106" ht="21.95" customHeight="1">
      <c r="DOK3344" s="4" t="s">
        <v>596</v>
      </c>
      <c r="DOL3344" s="4">
        <v>174298.32</v>
      </c>
    </row>
    <row r="3345" spans="3107:3122" ht="21.95" customHeight="1">
      <c r="DOM3345" s="4" t="s">
        <v>1307</v>
      </c>
      <c r="DON3345" s="4">
        <v>732550</v>
      </c>
    </row>
    <row r="3346" spans="3107:3122" ht="21.95" customHeight="1">
      <c r="DOM3346" s="4" t="s">
        <v>596</v>
      </c>
      <c r="DON3346" s="4">
        <v>174298.32</v>
      </c>
    </row>
    <row r="3347" spans="3107:3122" ht="21.95" customHeight="1">
      <c r="DOO3347" s="4" t="s">
        <v>1307</v>
      </c>
      <c r="DOP3347" s="4">
        <v>732550</v>
      </c>
    </row>
    <row r="3348" spans="3107:3122" ht="21.95" customHeight="1">
      <c r="DOO3348" s="4" t="s">
        <v>596</v>
      </c>
      <c r="DOP3348" s="4">
        <v>174298.32</v>
      </c>
    </row>
    <row r="3349" spans="3107:3122" ht="21.95" customHeight="1">
      <c r="DOQ3349" s="4" t="s">
        <v>1307</v>
      </c>
      <c r="DOR3349" s="4">
        <v>732550</v>
      </c>
    </row>
    <row r="3350" spans="3107:3122" ht="21.95" customHeight="1">
      <c r="DOQ3350" s="4" t="s">
        <v>596</v>
      </c>
      <c r="DOR3350" s="4">
        <v>174298.32</v>
      </c>
    </row>
    <row r="3351" spans="3107:3122" ht="21.95" customHeight="1">
      <c r="DOS3351" s="4" t="s">
        <v>1307</v>
      </c>
      <c r="DOT3351" s="4">
        <v>732550</v>
      </c>
    </row>
    <row r="3352" spans="3107:3122" ht="21.95" customHeight="1">
      <c r="DOS3352" s="4" t="s">
        <v>596</v>
      </c>
      <c r="DOT3352" s="4">
        <v>174298.32</v>
      </c>
    </row>
    <row r="3353" spans="3107:3122" ht="21.95" customHeight="1">
      <c r="DOU3353" s="4" t="s">
        <v>1307</v>
      </c>
      <c r="DOV3353" s="4">
        <v>732550</v>
      </c>
    </row>
    <row r="3354" spans="3107:3122" ht="21.95" customHeight="1">
      <c r="DOU3354" s="4" t="s">
        <v>596</v>
      </c>
      <c r="DOV3354" s="4">
        <v>174298.32</v>
      </c>
    </row>
    <row r="3355" spans="3107:3122" ht="21.95" customHeight="1">
      <c r="DOW3355" s="4" t="s">
        <v>1307</v>
      </c>
      <c r="DOX3355" s="4">
        <v>732550</v>
      </c>
    </row>
    <row r="3356" spans="3107:3122" ht="21.95" customHeight="1">
      <c r="DOW3356" s="4" t="s">
        <v>596</v>
      </c>
      <c r="DOX3356" s="4">
        <v>174298.32</v>
      </c>
    </row>
    <row r="3357" spans="3107:3122" ht="21.95" customHeight="1">
      <c r="DOY3357" s="4" t="s">
        <v>1307</v>
      </c>
      <c r="DOZ3357" s="4">
        <v>732550</v>
      </c>
    </row>
    <row r="3358" spans="3107:3122" ht="21.95" customHeight="1">
      <c r="DOY3358" s="4" t="s">
        <v>596</v>
      </c>
      <c r="DOZ3358" s="4">
        <v>174298.32</v>
      </c>
    </row>
    <row r="3359" spans="3107:3122" ht="21.95" customHeight="1">
      <c r="DPA3359" s="4" t="s">
        <v>1307</v>
      </c>
      <c r="DPB3359" s="4">
        <v>732550</v>
      </c>
    </row>
    <row r="3360" spans="3107:3122" ht="21.95" customHeight="1">
      <c r="DPA3360" s="4" t="s">
        <v>596</v>
      </c>
      <c r="DPB3360" s="4">
        <v>174298.32</v>
      </c>
    </row>
    <row r="3361" spans="3123:3138" ht="21.95" customHeight="1">
      <c r="DPC3361" s="4" t="s">
        <v>1307</v>
      </c>
      <c r="DPD3361" s="4">
        <v>732550</v>
      </c>
    </row>
    <row r="3362" spans="3123:3138" ht="21.95" customHeight="1">
      <c r="DPC3362" s="4" t="s">
        <v>596</v>
      </c>
      <c r="DPD3362" s="4">
        <v>174298.32</v>
      </c>
    </row>
    <row r="3363" spans="3123:3138" ht="21.95" customHeight="1">
      <c r="DPE3363" s="4" t="s">
        <v>1307</v>
      </c>
      <c r="DPF3363" s="4">
        <v>732550</v>
      </c>
    </row>
    <row r="3364" spans="3123:3138" ht="21.95" customHeight="1">
      <c r="DPE3364" s="4" t="s">
        <v>596</v>
      </c>
      <c r="DPF3364" s="4">
        <v>174298.32</v>
      </c>
    </row>
    <row r="3365" spans="3123:3138" ht="21.95" customHeight="1">
      <c r="DPG3365" s="4" t="s">
        <v>1307</v>
      </c>
      <c r="DPH3365" s="4">
        <v>732550</v>
      </c>
    </row>
    <row r="3366" spans="3123:3138" ht="21.95" customHeight="1">
      <c r="DPG3366" s="4" t="s">
        <v>596</v>
      </c>
      <c r="DPH3366" s="4">
        <v>174298.32</v>
      </c>
    </row>
    <row r="3367" spans="3123:3138" ht="21.95" customHeight="1">
      <c r="DPI3367" s="4" t="s">
        <v>1307</v>
      </c>
      <c r="DPJ3367" s="4">
        <v>732550</v>
      </c>
    </row>
    <row r="3368" spans="3123:3138" ht="21.95" customHeight="1">
      <c r="DPI3368" s="4" t="s">
        <v>596</v>
      </c>
      <c r="DPJ3368" s="4">
        <v>174298.32</v>
      </c>
    </row>
    <row r="3369" spans="3123:3138" ht="21.95" customHeight="1">
      <c r="DPK3369" s="4" t="s">
        <v>1307</v>
      </c>
      <c r="DPL3369" s="4">
        <v>732550</v>
      </c>
    </row>
    <row r="3370" spans="3123:3138" ht="21.95" customHeight="1">
      <c r="DPK3370" s="4" t="s">
        <v>596</v>
      </c>
      <c r="DPL3370" s="4">
        <v>174298.32</v>
      </c>
    </row>
    <row r="3371" spans="3123:3138" ht="21.95" customHeight="1">
      <c r="DPM3371" s="4" t="s">
        <v>1307</v>
      </c>
      <c r="DPN3371" s="4">
        <v>732550</v>
      </c>
    </row>
    <row r="3372" spans="3123:3138" ht="21.95" customHeight="1">
      <c r="DPM3372" s="4" t="s">
        <v>596</v>
      </c>
      <c r="DPN3372" s="4">
        <v>174298.32</v>
      </c>
    </row>
    <row r="3373" spans="3123:3138" ht="21.95" customHeight="1">
      <c r="DPO3373" s="4" t="s">
        <v>1307</v>
      </c>
      <c r="DPP3373" s="4">
        <v>732550</v>
      </c>
    </row>
    <row r="3374" spans="3123:3138" ht="21.95" customHeight="1">
      <c r="DPO3374" s="4" t="s">
        <v>596</v>
      </c>
      <c r="DPP3374" s="4">
        <v>174298.32</v>
      </c>
    </row>
    <row r="3375" spans="3123:3138" ht="21.95" customHeight="1">
      <c r="DPQ3375" s="4" t="s">
        <v>1307</v>
      </c>
      <c r="DPR3375" s="4">
        <v>732550</v>
      </c>
    </row>
    <row r="3376" spans="3123:3138" ht="21.95" customHeight="1">
      <c r="DPQ3376" s="4" t="s">
        <v>596</v>
      </c>
      <c r="DPR3376" s="4">
        <v>174298.32</v>
      </c>
    </row>
    <row r="3377" spans="3139:3154" ht="21.95" customHeight="1">
      <c r="DPS3377" s="4" t="s">
        <v>1307</v>
      </c>
      <c r="DPT3377" s="4">
        <v>732550</v>
      </c>
    </row>
    <row r="3378" spans="3139:3154" ht="21.95" customHeight="1">
      <c r="DPS3378" s="4" t="s">
        <v>596</v>
      </c>
      <c r="DPT3378" s="4">
        <v>174298.32</v>
      </c>
    </row>
    <row r="3379" spans="3139:3154" ht="21.95" customHeight="1">
      <c r="DPU3379" s="4" t="s">
        <v>1307</v>
      </c>
      <c r="DPV3379" s="4">
        <v>732550</v>
      </c>
    </row>
    <row r="3380" spans="3139:3154" ht="21.95" customHeight="1">
      <c r="DPU3380" s="4" t="s">
        <v>596</v>
      </c>
      <c r="DPV3380" s="4">
        <v>174298.32</v>
      </c>
    </row>
    <row r="3381" spans="3139:3154" ht="21.95" customHeight="1">
      <c r="DPW3381" s="4" t="s">
        <v>1307</v>
      </c>
      <c r="DPX3381" s="4">
        <v>732550</v>
      </c>
    </row>
    <row r="3382" spans="3139:3154" ht="21.95" customHeight="1">
      <c r="DPW3382" s="4" t="s">
        <v>596</v>
      </c>
      <c r="DPX3382" s="4">
        <v>174298.32</v>
      </c>
    </row>
    <row r="3383" spans="3139:3154" ht="21.95" customHeight="1">
      <c r="DPY3383" s="4" t="s">
        <v>1307</v>
      </c>
      <c r="DPZ3383" s="4">
        <v>732550</v>
      </c>
    </row>
    <row r="3384" spans="3139:3154" ht="21.95" customHeight="1">
      <c r="DPY3384" s="4" t="s">
        <v>596</v>
      </c>
      <c r="DPZ3384" s="4">
        <v>174298.32</v>
      </c>
    </row>
    <row r="3385" spans="3139:3154" ht="21.95" customHeight="1">
      <c r="DQA3385" s="4" t="s">
        <v>1307</v>
      </c>
      <c r="DQB3385" s="4">
        <v>732550</v>
      </c>
    </row>
    <row r="3386" spans="3139:3154" ht="21.95" customHeight="1">
      <c r="DQA3386" s="4" t="s">
        <v>596</v>
      </c>
      <c r="DQB3386" s="4">
        <v>174298.32</v>
      </c>
    </row>
    <row r="3387" spans="3139:3154" ht="21.95" customHeight="1">
      <c r="DQC3387" s="4" t="s">
        <v>1307</v>
      </c>
      <c r="DQD3387" s="4">
        <v>732550</v>
      </c>
    </row>
    <row r="3388" spans="3139:3154" ht="21.95" customHeight="1">
      <c r="DQC3388" s="4" t="s">
        <v>596</v>
      </c>
      <c r="DQD3388" s="4">
        <v>174298.32</v>
      </c>
    </row>
    <row r="3389" spans="3139:3154" ht="21.95" customHeight="1">
      <c r="DQE3389" s="4" t="s">
        <v>1307</v>
      </c>
      <c r="DQF3389" s="4">
        <v>732550</v>
      </c>
    </row>
    <row r="3390" spans="3139:3154" ht="21.95" customHeight="1">
      <c r="DQE3390" s="4" t="s">
        <v>596</v>
      </c>
      <c r="DQF3390" s="4">
        <v>174298.32</v>
      </c>
    </row>
    <row r="3391" spans="3139:3154" ht="21.95" customHeight="1">
      <c r="DQG3391" s="4" t="s">
        <v>1307</v>
      </c>
      <c r="DQH3391" s="4">
        <v>732550</v>
      </c>
    </row>
    <row r="3392" spans="3139:3154" ht="21.95" customHeight="1">
      <c r="DQG3392" s="4" t="s">
        <v>596</v>
      </c>
      <c r="DQH3392" s="4">
        <v>174298.32</v>
      </c>
    </row>
    <row r="3393" spans="3155:3170" ht="21.95" customHeight="1">
      <c r="DQI3393" s="4" t="s">
        <v>1307</v>
      </c>
      <c r="DQJ3393" s="4">
        <v>732550</v>
      </c>
    </row>
    <row r="3394" spans="3155:3170" ht="21.95" customHeight="1">
      <c r="DQI3394" s="4" t="s">
        <v>596</v>
      </c>
      <c r="DQJ3394" s="4">
        <v>174298.32</v>
      </c>
    </row>
    <row r="3395" spans="3155:3170" ht="21.95" customHeight="1">
      <c r="DQK3395" s="4" t="s">
        <v>1307</v>
      </c>
      <c r="DQL3395" s="4">
        <v>732550</v>
      </c>
    </row>
    <row r="3396" spans="3155:3170" ht="21.95" customHeight="1">
      <c r="DQK3396" s="4" t="s">
        <v>596</v>
      </c>
      <c r="DQL3396" s="4">
        <v>174298.32</v>
      </c>
    </row>
    <row r="3397" spans="3155:3170" ht="21.95" customHeight="1">
      <c r="DQM3397" s="4" t="s">
        <v>1307</v>
      </c>
      <c r="DQN3397" s="4">
        <v>732550</v>
      </c>
    </row>
    <row r="3398" spans="3155:3170" ht="21.95" customHeight="1">
      <c r="DQM3398" s="4" t="s">
        <v>596</v>
      </c>
      <c r="DQN3398" s="4">
        <v>174298.32</v>
      </c>
    </row>
    <row r="3399" spans="3155:3170" ht="21.95" customHeight="1">
      <c r="DQO3399" s="4" t="s">
        <v>1307</v>
      </c>
      <c r="DQP3399" s="4">
        <v>732550</v>
      </c>
    </row>
    <row r="3400" spans="3155:3170" ht="21.95" customHeight="1">
      <c r="DQO3400" s="4" t="s">
        <v>596</v>
      </c>
      <c r="DQP3400" s="4">
        <v>174298.32</v>
      </c>
    </row>
    <row r="3401" spans="3155:3170" ht="21.95" customHeight="1">
      <c r="DQQ3401" s="4" t="s">
        <v>1307</v>
      </c>
      <c r="DQR3401" s="4">
        <v>732550</v>
      </c>
    </row>
    <row r="3402" spans="3155:3170" ht="21.95" customHeight="1">
      <c r="DQQ3402" s="4" t="s">
        <v>596</v>
      </c>
      <c r="DQR3402" s="4">
        <v>174298.32</v>
      </c>
    </row>
    <row r="3403" spans="3155:3170" ht="21.95" customHeight="1">
      <c r="DQS3403" s="4" t="s">
        <v>1307</v>
      </c>
      <c r="DQT3403" s="4">
        <v>732550</v>
      </c>
    </row>
    <row r="3404" spans="3155:3170" ht="21.95" customHeight="1">
      <c r="DQS3404" s="4" t="s">
        <v>596</v>
      </c>
      <c r="DQT3404" s="4">
        <v>174298.32</v>
      </c>
    </row>
    <row r="3405" spans="3155:3170" ht="21.95" customHeight="1">
      <c r="DQU3405" s="4" t="s">
        <v>1307</v>
      </c>
      <c r="DQV3405" s="4">
        <v>732550</v>
      </c>
    </row>
    <row r="3406" spans="3155:3170" ht="21.95" customHeight="1">
      <c r="DQU3406" s="4" t="s">
        <v>596</v>
      </c>
      <c r="DQV3406" s="4">
        <v>174298.32</v>
      </c>
    </row>
    <row r="3407" spans="3155:3170" ht="21.95" customHeight="1">
      <c r="DQW3407" s="4" t="s">
        <v>1307</v>
      </c>
      <c r="DQX3407" s="4">
        <v>732550</v>
      </c>
    </row>
    <row r="3408" spans="3155:3170" ht="21.95" customHeight="1">
      <c r="DQW3408" s="4" t="s">
        <v>596</v>
      </c>
      <c r="DQX3408" s="4">
        <v>174298.32</v>
      </c>
    </row>
    <row r="3409" spans="3171:3186" ht="21.95" customHeight="1">
      <c r="DQY3409" s="4" t="s">
        <v>1307</v>
      </c>
      <c r="DQZ3409" s="4">
        <v>732550</v>
      </c>
    </row>
    <row r="3410" spans="3171:3186" ht="21.95" customHeight="1">
      <c r="DQY3410" s="4" t="s">
        <v>596</v>
      </c>
      <c r="DQZ3410" s="4">
        <v>174298.32</v>
      </c>
    </row>
    <row r="3411" spans="3171:3186" ht="21.95" customHeight="1">
      <c r="DRA3411" s="4" t="s">
        <v>1307</v>
      </c>
      <c r="DRB3411" s="4">
        <v>732550</v>
      </c>
    </row>
    <row r="3412" spans="3171:3186" ht="21.95" customHeight="1">
      <c r="DRA3412" s="4" t="s">
        <v>596</v>
      </c>
      <c r="DRB3412" s="4">
        <v>174298.32</v>
      </c>
    </row>
    <row r="3413" spans="3171:3186" ht="21.95" customHeight="1">
      <c r="DRC3413" s="4" t="s">
        <v>1307</v>
      </c>
      <c r="DRD3413" s="4">
        <v>732550</v>
      </c>
    </row>
    <row r="3414" spans="3171:3186" ht="21.95" customHeight="1">
      <c r="DRC3414" s="4" t="s">
        <v>596</v>
      </c>
      <c r="DRD3414" s="4">
        <v>174298.32</v>
      </c>
    </row>
    <row r="3415" spans="3171:3186" ht="21.95" customHeight="1">
      <c r="DRE3415" s="4" t="s">
        <v>1307</v>
      </c>
      <c r="DRF3415" s="4">
        <v>732550</v>
      </c>
    </row>
    <row r="3416" spans="3171:3186" ht="21.95" customHeight="1">
      <c r="DRE3416" s="4" t="s">
        <v>596</v>
      </c>
      <c r="DRF3416" s="4">
        <v>174298.32</v>
      </c>
    </row>
    <row r="3417" spans="3171:3186" ht="21.95" customHeight="1">
      <c r="DRG3417" s="4" t="s">
        <v>1307</v>
      </c>
      <c r="DRH3417" s="4">
        <v>732550</v>
      </c>
    </row>
    <row r="3418" spans="3171:3186" ht="21.95" customHeight="1">
      <c r="DRG3418" s="4" t="s">
        <v>596</v>
      </c>
      <c r="DRH3418" s="4">
        <v>174298.32</v>
      </c>
    </row>
    <row r="3419" spans="3171:3186" ht="21.95" customHeight="1">
      <c r="DRI3419" s="4" t="s">
        <v>1307</v>
      </c>
      <c r="DRJ3419" s="4">
        <v>732550</v>
      </c>
    </row>
    <row r="3420" spans="3171:3186" ht="21.95" customHeight="1">
      <c r="DRI3420" s="4" t="s">
        <v>596</v>
      </c>
      <c r="DRJ3420" s="4">
        <v>174298.32</v>
      </c>
    </row>
    <row r="3421" spans="3171:3186" ht="21.95" customHeight="1">
      <c r="DRK3421" s="4" t="s">
        <v>1307</v>
      </c>
      <c r="DRL3421" s="4">
        <v>732550</v>
      </c>
    </row>
    <row r="3422" spans="3171:3186" ht="21.95" customHeight="1">
      <c r="DRK3422" s="4" t="s">
        <v>596</v>
      </c>
      <c r="DRL3422" s="4">
        <v>174298.32</v>
      </c>
    </row>
    <row r="3423" spans="3171:3186" ht="21.95" customHeight="1">
      <c r="DRM3423" s="4" t="s">
        <v>1307</v>
      </c>
      <c r="DRN3423" s="4">
        <v>732550</v>
      </c>
    </row>
    <row r="3424" spans="3171:3186" ht="21.95" customHeight="1">
      <c r="DRM3424" s="4" t="s">
        <v>596</v>
      </c>
      <c r="DRN3424" s="4">
        <v>174298.32</v>
      </c>
    </row>
    <row r="3425" spans="3187:3202" ht="21.95" customHeight="1">
      <c r="DRO3425" s="4" t="s">
        <v>1307</v>
      </c>
      <c r="DRP3425" s="4">
        <v>732550</v>
      </c>
    </row>
    <row r="3426" spans="3187:3202" ht="21.95" customHeight="1">
      <c r="DRO3426" s="4" t="s">
        <v>596</v>
      </c>
      <c r="DRP3426" s="4">
        <v>174298.32</v>
      </c>
    </row>
    <row r="3427" spans="3187:3202" ht="21.95" customHeight="1">
      <c r="DRQ3427" s="4" t="s">
        <v>1307</v>
      </c>
      <c r="DRR3427" s="4">
        <v>732550</v>
      </c>
    </row>
    <row r="3428" spans="3187:3202" ht="21.95" customHeight="1">
      <c r="DRQ3428" s="4" t="s">
        <v>596</v>
      </c>
      <c r="DRR3428" s="4">
        <v>174298.32</v>
      </c>
    </row>
    <row r="3429" spans="3187:3202" ht="21.95" customHeight="1">
      <c r="DRS3429" s="4" t="s">
        <v>1307</v>
      </c>
      <c r="DRT3429" s="4">
        <v>732550</v>
      </c>
    </row>
    <row r="3430" spans="3187:3202" ht="21.95" customHeight="1">
      <c r="DRS3430" s="4" t="s">
        <v>596</v>
      </c>
      <c r="DRT3430" s="4">
        <v>174298.32</v>
      </c>
    </row>
    <row r="3431" spans="3187:3202" ht="21.95" customHeight="1">
      <c r="DRU3431" s="4" t="s">
        <v>1307</v>
      </c>
      <c r="DRV3431" s="4">
        <v>732550</v>
      </c>
    </row>
    <row r="3432" spans="3187:3202" ht="21.95" customHeight="1">
      <c r="DRU3432" s="4" t="s">
        <v>596</v>
      </c>
      <c r="DRV3432" s="4">
        <v>174298.32</v>
      </c>
    </row>
    <row r="3433" spans="3187:3202" ht="21.95" customHeight="1">
      <c r="DRW3433" s="4" t="s">
        <v>1307</v>
      </c>
      <c r="DRX3433" s="4">
        <v>732550</v>
      </c>
    </row>
    <row r="3434" spans="3187:3202" ht="21.95" customHeight="1">
      <c r="DRW3434" s="4" t="s">
        <v>596</v>
      </c>
      <c r="DRX3434" s="4">
        <v>174298.32</v>
      </c>
    </row>
    <row r="3435" spans="3187:3202" ht="21.95" customHeight="1">
      <c r="DRY3435" s="4" t="s">
        <v>1307</v>
      </c>
      <c r="DRZ3435" s="4">
        <v>732550</v>
      </c>
    </row>
    <row r="3436" spans="3187:3202" ht="21.95" customHeight="1">
      <c r="DRY3436" s="4" t="s">
        <v>596</v>
      </c>
      <c r="DRZ3436" s="4">
        <v>174298.32</v>
      </c>
    </row>
    <row r="3437" spans="3187:3202" ht="21.95" customHeight="1">
      <c r="DSA3437" s="4" t="s">
        <v>1307</v>
      </c>
      <c r="DSB3437" s="4">
        <v>732550</v>
      </c>
    </row>
    <row r="3438" spans="3187:3202" ht="21.95" customHeight="1">
      <c r="DSA3438" s="4" t="s">
        <v>596</v>
      </c>
      <c r="DSB3438" s="4">
        <v>174298.32</v>
      </c>
    </row>
    <row r="3439" spans="3187:3202" ht="21.95" customHeight="1">
      <c r="DSC3439" s="4" t="s">
        <v>1307</v>
      </c>
      <c r="DSD3439" s="4">
        <v>732550</v>
      </c>
    </row>
    <row r="3440" spans="3187:3202" ht="21.95" customHeight="1">
      <c r="DSC3440" s="4" t="s">
        <v>596</v>
      </c>
      <c r="DSD3440" s="4">
        <v>174298.32</v>
      </c>
    </row>
    <row r="3441" spans="3203:3218" ht="21.95" customHeight="1">
      <c r="DSE3441" s="4" t="s">
        <v>1307</v>
      </c>
      <c r="DSF3441" s="4">
        <v>732550</v>
      </c>
    </row>
    <row r="3442" spans="3203:3218" ht="21.95" customHeight="1">
      <c r="DSE3442" s="4" t="s">
        <v>596</v>
      </c>
      <c r="DSF3442" s="4">
        <v>174298.32</v>
      </c>
    </row>
    <row r="3443" spans="3203:3218" ht="21.95" customHeight="1">
      <c r="DSG3443" s="4" t="s">
        <v>1307</v>
      </c>
      <c r="DSH3443" s="4">
        <v>732550</v>
      </c>
    </row>
    <row r="3444" spans="3203:3218" ht="21.95" customHeight="1">
      <c r="DSG3444" s="4" t="s">
        <v>596</v>
      </c>
      <c r="DSH3444" s="4">
        <v>174298.32</v>
      </c>
    </row>
    <row r="3445" spans="3203:3218" ht="21.95" customHeight="1">
      <c r="DSI3445" s="4" t="s">
        <v>1307</v>
      </c>
      <c r="DSJ3445" s="4">
        <v>732550</v>
      </c>
    </row>
    <row r="3446" spans="3203:3218" ht="21.95" customHeight="1">
      <c r="DSI3446" s="4" t="s">
        <v>596</v>
      </c>
      <c r="DSJ3446" s="4">
        <v>174298.32</v>
      </c>
    </row>
    <row r="3447" spans="3203:3218" ht="21.95" customHeight="1">
      <c r="DSK3447" s="4" t="s">
        <v>1307</v>
      </c>
      <c r="DSL3447" s="4">
        <v>732550</v>
      </c>
    </row>
    <row r="3448" spans="3203:3218" ht="21.95" customHeight="1">
      <c r="DSK3448" s="4" t="s">
        <v>596</v>
      </c>
      <c r="DSL3448" s="4">
        <v>174298.32</v>
      </c>
    </row>
    <row r="3449" spans="3203:3218" ht="21.95" customHeight="1">
      <c r="DSM3449" s="4" t="s">
        <v>1307</v>
      </c>
      <c r="DSN3449" s="4">
        <v>732550</v>
      </c>
    </row>
    <row r="3450" spans="3203:3218" ht="21.95" customHeight="1">
      <c r="DSM3450" s="4" t="s">
        <v>596</v>
      </c>
      <c r="DSN3450" s="4">
        <v>174298.32</v>
      </c>
    </row>
    <row r="3451" spans="3203:3218" ht="21.95" customHeight="1">
      <c r="DSO3451" s="4" t="s">
        <v>1307</v>
      </c>
      <c r="DSP3451" s="4">
        <v>732550</v>
      </c>
    </row>
    <row r="3452" spans="3203:3218" ht="21.95" customHeight="1">
      <c r="DSO3452" s="4" t="s">
        <v>596</v>
      </c>
      <c r="DSP3452" s="4">
        <v>174298.32</v>
      </c>
    </row>
    <row r="3453" spans="3203:3218" ht="21.95" customHeight="1">
      <c r="DSQ3453" s="4" t="s">
        <v>1307</v>
      </c>
      <c r="DSR3453" s="4">
        <v>732550</v>
      </c>
    </row>
    <row r="3454" spans="3203:3218" ht="21.95" customHeight="1">
      <c r="DSQ3454" s="4" t="s">
        <v>596</v>
      </c>
      <c r="DSR3454" s="4">
        <v>174298.32</v>
      </c>
    </row>
    <row r="3455" spans="3203:3218" ht="21.95" customHeight="1">
      <c r="DSS3455" s="4" t="s">
        <v>1307</v>
      </c>
      <c r="DST3455" s="4">
        <v>732550</v>
      </c>
    </row>
    <row r="3456" spans="3203:3218" ht="21.95" customHeight="1">
      <c r="DSS3456" s="4" t="s">
        <v>596</v>
      </c>
      <c r="DST3456" s="4">
        <v>174298.32</v>
      </c>
    </row>
    <row r="3457" spans="3219:3234" ht="21.95" customHeight="1">
      <c r="DSU3457" s="4" t="s">
        <v>1307</v>
      </c>
      <c r="DSV3457" s="4">
        <v>732550</v>
      </c>
    </row>
    <row r="3458" spans="3219:3234" ht="21.95" customHeight="1">
      <c r="DSU3458" s="4" t="s">
        <v>596</v>
      </c>
      <c r="DSV3458" s="4">
        <v>174298.32</v>
      </c>
    </row>
    <row r="3459" spans="3219:3234" ht="21.95" customHeight="1">
      <c r="DSW3459" s="4" t="s">
        <v>1307</v>
      </c>
      <c r="DSX3459" s="4">
        <v>732550</v>
      </c>
    </row>
    <row r="3460" spans="3219:3234" ht="21.95" customHeight="1">
      <c r="DSW3460" s="4" t="s">
        <v>596</v>
      </c>
      <c r="DSX3460" s="4">
        <v>174298.32</v>
      </c>
    </row>
    <row r="3461" spans="3219:3234" ht="21.95" customHeight="1">
      <c r="DSY3461" s="4" t="s">
        <v>1307</v>
      </c>
      <c r="DSZ3461" s="4">
        <v>732550</v>
      </c>
    </row>
    <row r="3462" spans="3219:3234" ht="21.95" customHeight="1">
      <c r="DSY3462" s="4" t="s">
        <v>596</v>
      </c>
      <c r="DSZ3462" s="4">
        <v>174298.32</v>
      </c>
    </row>
    <row r="3463" spans="3219:3234" ht="21.95" customHeight="1">
      <c r="DTA3463" s="4" t="s">
        <v>1307</v>
      </c>
      <c r="DTB3463" s="4">
        <v>732550</v>
      </c>
    </row>
    <row r="3464" spans="3219:3234" ht="21.95" customHeight="1">
      <c r="DTA3464" s="4" t="s">
        <v>596</v>
      </c>
      <c r="DTB3464" s="4">
        <v>174298.32</v>
      </c>
    </row>
    <row r="3465" spans="3219:3234" ht="21.95" customHeight="1">
      <c r="DTC3465" s="4" t="s">
        <v>1307</v>
      </c>
      <c r="DTD3465" s="4">
        <v>732550</v>
      </c>
    </row>
    <row r="3466" spans="3219:3234" ht="21.95" customHeight="1">
      <c r="DTC3466" s="4" t="s">
        <v>596</v>
      </c>
      <c r="DTD3466" s="4">
        <v>174298.32</v>
      </c>
    </row>
    <row r="3467" spans="3219:3234" ht="21.95" customHeight="1">
      <c r="DTE3467" s="4" t="s">
        <v>1307</v>
      </c>
      <c r="DTF3467" s="4">
        <v>732550</v>
      </c>
    </row>
    <row r="3468" spans="3219:3234" ht="21.95" customHeight="1">
      <c r="DTE3468" s="4" t="s">
        <v>596</v>
      </c>
      <c r="DTF3468" s="4">
        <v>174298.32</v>
      </c>
    </row>
    <row r="3469" spans="3219:3234" ht="21.95" customHeight="1">
      <c r="DTG3469" s="4" t="s">
        <v>1307</v>
      </c>
      <c r="DTH3469" s="4">
        <v>732550</v>
      </c>
    </row>
    <row r="3470" spans="3219:3234" ht="21.95" customHeight="1">
      <c r="DTG3470" s="4" t="s">
        <v>596</v>
      </c>
      <c r="DTH3470" s="4">
        <v>174298.32</v>
      </c>
    </row>
    <row r="3471" spans="3219:3234" ht="21.95" customHeight="1">
      <c r="DTI3471" s="4" t="s">
        <v>1307</v>
      </c>
      <c r="DTJ3471" s="4">
        <v>732550</v>
      </c>
    </row>
    <row r="3472" spans="3219:3234" ht="21.95" customHeight="1">
      <c r="DTI3472" s="4" t="s">
        <v>596</v>
      </c>
      <c r="DTJ3472" s="4">
        <v>174298.32</v>
      </c>
    </row>
    <row r="3473" spans="3235:3250" ht="21.95" customHeight="1">
      <c r="DTK3473" s="4" t="s">
        <v>1307</v>
      </c>
      <c r="DTL3473" s="4">
        <v>732550</v>
      </c>
    </row>
    <row r="3474" spans="3235:3250" ht="21.95" customHeight="1">
      <c r="DTK3474" s="4" t="s">
        <v>596</v>
      </c>
      <c r="DTL3474" s="4">
        <v>174298.32</v>
      </c>
    </row>
    <row r="3475" spans="3235:3250" ht="21.95" customHeight="1">
      <c r="DTM3475" s="4" t="s">
        <v>1307</v>
      </c>
      <c r="DTN3475" s="4">
        <v>732550</v>
      </c>
    </row>
    <row r="3476" spans="3235:3250" ht="21.95" customHeight="1">
      <c r="DTM3476" s="4" t="s">
        <v>596</v>
      </c>
      <c r="DTN3476" s="4">
        <v>174298.32</v>
      </c>
    </row>
    <row r="3477" spans="3235:3250" ht="21.95" customHeight="1">
      <c r="DTO3477" s="4" t="s">
        <v>1307</v>
      </c>
      <c r="DTP3477" s="4">
        <v>732550</v>
      </c>
    </row>
    <row r="3478" spans="3235:3250" ht="21.95" customHeight="1">
      <c r="DTO3478" s="4" t="s">
        <v>596</v>
      </c>
      <c r="DTP3478" s="4">
        <v>174298.32</v>
      </c>
    </row>
    <row r="3479" spans="3235:3250" ht="21.95" customHeight="1">
      <c r="DTQ3479" s="4" t="s">
        <v>1307</v>
      </c>
      <c r="DTR3479" s="4">
        <v>732550</v>
      </c>
    </row>
    <row r="3480" spans="3235:3250" ht="21.95" customHeight="1">
      <c r="DTQ3480" s="4" t="s">
        <v>596</v>
      </c>
      <c r="DTR3480" s="4">
        <v>174298.32</v>
      </c>
    </row>
    <row r="3481" spans="3235:3250" ht="21.95" customHeight="1">
      <c r="DTS3481" s="4" t="s">
        <v>1307</v>
      </c>
      <c r="DTT3481" s="4">
        <v>732550</v>
      </c>
    </row>
    <row r="3482" spans="3235:3250" ht="21.95" customHeight="1">
      <c r="DTS3482" s="4" t="s">
        <v>596</v>
      </c>
      <c r="DTT3482" s="4">
        <v>174298.32</v>
      </c>
    </row>
    <row r="3483" spans="3235:3250" ht="21.95" customHeight="1">
      <c r="DTU3483" s="4" t="s">
        <v>1307</v>
      </c>
      <c r="DTV3483" s="4">
        <v>732550</v>
      </c>
    </row>
    <row r="3484" spans="3235:3250" ht="21.95" customHeight="1">
      <c r="DTU3484" s="4" t="s">
        <v>596</v>
      </c>
      <c r="DTV3484" s="4">
        <v>174298.32</v>
      </c>
    </row>
    <row r="3485" spans="3235:3250" ht="21.95" customHeight="1">
      <c r="DTW3485" s="4" t="s">
        <v>1307</v>
      </c>
      <c r="DTX3485" s="4">
        <v>732550</v>
      </c>
    </row>
    <row r="3486" spans="3235:3250" ht="21.95" customHeight="1">
      <c r="DTW3486" s="4" t="s">
        <v>596</v>
      </c>
      <c r="DTX3486" s="4">
        <v>174298.32</v>
      </c>
    </row>
    <row r="3487" spans="3235:3250" ht="21.95" customHeight="1">
      <c r="DTY3487" s="4" t="s">
        <v>1307</v>
      </c>
      <c r="DTZ3487" s="4">
        <v>732550</v>
      </c>
    </row>
    <row r="3488" spans="3235:3250" ht="21.95" customHeight="1">
      <c r="DTY3488" s="4" t="s">
        <v>596</v>
      </c>
      <c r="DTZ3488" s="4">
        <v>174298.32</v>
      </c>
    </row>
    <row r="3489" spans="3251:3266" ht="21.95" customHeight="1">
      <c r="DUA3489" s="4" t="s">
        <v>1307</v>
      </c>
      <c r="DUB3489" s="4">
        <v>732550</v>
      </c>
    </row>
    <row r="3490" spans="3251:3266" ht="21.95" customHeight="1">
      <c r="DUA3490" s="4" t="s">
        <v>596</v>
      </c>
      <c r="DUB3490" s="4">
        <v>174298.32</v>
      </c>
    </row>
    <row r="3491" spans="3251:3266" ht="21.95" customHeight="1">
      <c r="DUC3491" s="4" t="s">
        <v>1307</v>
      </c>
      <c r="DUD3491" s="4">
        <v>732550</v>
      </c>
    </row>
    <row r="3492" spans="3251:3266" ht="21.95" customHeight="1">
      <c r="DUC3492" s="4" t="s">
        <v>596</v>
      </c>
      <c r="DUD3492" s="4">
        <v>174298.32</v>
      </c>
    </row>
    <row r="3493" spans="3251:3266" ht="21.95" customHeight="1">
      <c r="DUE3493" s="4" t="s">
        <v>1307</v>
      </c>
      <c r="DUF3493" s="4">
        <v>732550</v>
      </c>
    </row>
    <row r="3494" spans="3251:3266" ht="21.95" customHeight="1">
      <c r="DUE3494" s="4" t="s">
        <v>596</v>
      </c>
      <c r="DUF3494" s="4">
        <v>174298.32</v>
      </c>
    </row>
    <row r="3495" spans="3251:3266" ht="21.95" customHeight="1">
      <c r="DUG3495" s="4" t="s">
        <v>1307</v>
      </c>
      <c r="DUH3495" s="4">
        <v>732550</v>
      </c>
    </row>
    <row r="3496" spans="3251:3266" ht="21.95" customHeight="1">
      <c r="DUG3496" s="4" t="s">
        <v>596</v>
      </c>
      <c r="DUH3496" s="4">
        <v>174298.32</v>
      </c>
    </row>
    <row r="3497" spans="3251:3266" ht="21.95" customHeight="1">
      <c r="DUI3497" s="4" t="s">
        <v>1307</v>
      </c>
      <c r="DUJ3497" s="4">
        <v>732550</v>
      </c>
    </row>
    <row r="3498" spans="3251:3266" ht="21.95" customHeight="1">
      <c r="DUI3498" s="4" t="s">
        <v>596</v>
      </c>
      <c r="DUJ3498" s="4">
        <v>174298.32</v>
      </c>
    </row>
    <row r="3499" spans="3251:3266" ht="21.95" customHeight="1">
      <c r="DUK3499" s="4" t="s">
        <v>1307</v>
      </c>
      <c r="DUL3499" s="4">
        <v>732550</v>
      </c>
    </row>
    <row r="3500" spans="3251:3266" ht="21.95" customHeight="1">
      <c r="DUK3500" s="4" t="s">
        <v>596</v>
      </c>
      <c r="DUL3500" s="4">
        <v>174298.32</v>
      </c>
    </row>
    <row r="3501" spans="3251:3266" ht="21.95" customHeight="1">
      <c r="DUM3501" s="4" t="s">
        <v>1307</v>
      </c>
      <c r="DUN3501" s="4">
        <v>732550</v>
      </c>
    </row>
    <row r="3502" spans="3251:3266" ht="21.95" customHeight="1">
      <c r="DUM3502" s="4" t="s">
        <v>596</v>
      </c>
      <c r="DUN3502" s="4">
        <v>174298.32</v>
      </c>
    </row>
    <row r="3503" spans="3251:3266" ht="21.95" customHeight="1">
      <c r="DUO3503" s="4" t="s">
        <v>1307</v>
      </c>
      <c r="DUP3503" s="4">
        <v>732550</v>
      </c>
    </row>
    <row r="3504" spans="3251:3266" ht="21.95" customHeight="1">
      <c r="DUO3504" s="4" t="s">
        <v>596</v>
      </c>
      <c r="DUP3504" s="4">
        <v>174298.32</v>
      </c>
    </row>
    <row r="3505" spans="3267:3282" ht="21.95" customHeight="1">
      <c r="DUQ3505" s="4" t="s">
        <v>1307</v>
      </c>
      <c r="DUR3505" s="4">
        <v>732550</v>
      </c>
    </row>
    <row r="3506" spans="3267:3282" ht="21.95" customHeight="1">
      <c r="DUQ3506" s="4" t="s">
        <v>596</v>
      </c>
      <c r="DUR3506" s="4">
        <v>174298.32</v>
      </c>
    </row>
    <row r="3507" spans="3267:3282" ht="21.95" customHeight="1">
      <c r="DUS3507" s="4" t="s">
        <v>1307</v>
      </c>
      <c r="DUT3507" s="4">
        <v>732550</v>
      </c>
    </row>
    <row r="3508" spans="3267:3282" ht="21.95" customHeight="1">
      <c r="DUS3508" s="4" t="s">
        <v>596</v>
      </c>
      <c r="DUT3508" s="4">
        <v>174298.32</v>
      </c>
    </row>
    <row r="3509" spans="3267:3282" ht="21.95" customHeight="1">
      <c r="DUU3509" s="4" t="s">
        <v>1307</v>
      </c>
      <c r="DUV3509" s="4">
        <v>732550</v>
      </c>
    </row>
    <row r="3510" spans="3267:3282" ht="21.95" customHeight="1">
      <c r="DUU3510" s="4" t="s">
        <v>596</v>
      </c>
      <c r="DUV3510" s="4">
        <v>174298.32</v>
      </c>
    </row>
    <row r="3511" spans="3267:3282" ht="21.95" customHeight="1">
      <c r="DUW3511" s="4" t="s">
        <v>1307</v>
      </c>
      <c r="DUX3511" s="4">
        <v>732550</v>
      </c>
    </row>
    <row r="3512" spans="3267:3282" ht="21.95" customHeight="1">
      <c r="DUW3512" s="4" t="s">
        <v>596</v>
      </c>
      <c r="DUX3512" s="4">
        <v>174298.32</v>
      </c>
    </row>
    <row r="3513" spans="3267:3282" ht="21.95" customHeight="1">
      <c r="DUY3513" s="4" t="s">
        <v>1307</v>
      </c>
      <c r="DUZ3513" s="4">
        <v>732550</v>
      </c>
    </row>
    <row r="3514" spans="3267:3282" ht="21.95" customHeight="1">
      <c r="DUY3514" s="4" t="s">
        <v>596</v>
      </c>
      <c r="DUZ3514" s="4">
        <v>174298.32</v>
      </c>
    </row>
    <row r="3515" spans="3267:3282" ht="21.95" customHeight="1">
      <c r="DVA3515" s="4" t="s">
        <v>1307</v>
      </c>
      <c r="DVB3515" s="4">
        <v>732550</v>
      </c>
    </row>
    <row r="3516" spans="3267:3282" ht="21.95" customHeight="1">
      <c r="DVA3516" s="4" t="s">
        <v>596</v>
      </c>
      <c r="DVB3516" s="4">
        <v>174298.32</v>
      </c>
    </row>
    <row r="3517" spans="3267:3282" ht="21.95" customHeight="1">
      <c r="DVC3517" s="4" t="s">
        <v>1307</v>
      </c>
      <c r="DVD3517" s="4">
        <v>732550</v>
      </c>
    </row>
    <row r="3518" spans="3267:3282" ht="21.95" customHeight="1">
      <c r="DVC3518" s="4" t="s">
        <v>596</v>
      </c>
      <c r="DVD3518" s="4">
        <v>174298.32</v>
      </c>
    </row>
    <row r="3519" spans="3267:3282" ht="21.95" customHeight="1">
      <c r="DVE3519" s="4" t="s">
        <v>1307</v>
      </c>
      <c r="DVF3519" s="4">
        <v>732550</v>
      </c>
    </row>
    <row r="3520" spans="3267:3282" ht="21.95" customHeight="1">
      <c r="DVE3520" s="4" t="s">
        <v>596</v>
      </c>
      <c r="DVF3520" s="4">
        <v>174298.32</v>
      </c>
    </row>
    <row r="3521" spans="3283:3298" ht="21.95" customHeight="1">
      <c r="DVG3521" s="4" t="s">
        <v>1307</v>
      </c>
      <c r="DVH3521" s="4">
        <v>732550</v>
      </c>
    </row>
    <row r="3522" spans="3283:3298" ht="21.95" customHeight="1">
      <c r="DVG3522" s="4" t="s">
        <v>596</v>
      </c>
      <c r="DVH3522" s="4">
        <v>174298.32</v>
      </c>
    </row>
    <row r="3523" spans="3283:3298" ht="21.95" customHeight="1">
      <c r="DVI3523" s="4" t="s">
        <v>1307</v>
      </c>
      <c r="DVJ3523" s="4">
        <v>732550</v>
      </c>
    </row>
    <row r="3524" spans="3283:3298" ht="21.95" customHeight="1">
      <c r="DVI3524" s="4" t="s">
        <v>596</v>
      </c>
      <c r="DVJ3524" s="4">
        <v>174298.32</v>
      </c>
    </row>
    <row r="3525" spans="3283:3298" ht="21.95" customHeight="1">
      <c r="DVK3525" s="4" t="s">
        <v>1307</v>
      </c>
      <c r="DVL3525" s="4">
        <v>732550</v>
      </c>
    </row>
    <row r="3526" spans="3283:3298" ht="21.95" customHeight="1">
      <c r="DVK3526" s="4" t="s">
        <v>596</v>
      </c>
      <c r="DVL3526" s="4">
        <v>174298.32</v>
      </c>
    </row>
    <row r="3527" spans="3283:3298" ht="21.95" customHeight="1">
      <c r="DVM3527" s="4" t="s">
        <v>1307</v>
      </c>
      <c r="DVN3527" s="4">
        <v>732550</v>
      </c>
    </row>
    <row r="3528" spans="3283:3298" ht="21.95" customHeight="1">
      <c r="DVM3528" s="4" t="s">
        <v>596</v>
      </c>
      <c r="DVN3528" s="4">
        <v>174298.32</v>
      </c>
    </row>
    <row r="3529" spans="3283:3298" ht="21.95" customHeight="1">
      <c r="DVO3529" s="4" t="s">
        <v>1307</v>
      </c>
      <c r="DVP3529" s="4">
        <v>732550</v>
      </c>
    </row>
    <row r="3530" spans="3283:3298" ht="21.95" customHeight="1">
      <c r="DVO3530" s="4" t="s">
        <v>596</v>
      </c>
      <c r="DVP3530" s="4">
        <v>174298.32</v>
      </c>
    </row>
    <row r="3531" spans="3283:3298" ht="21.95" customHeight="1">
      <c r="DVQ3531" s="4" t="s">
        <v>1307</v>
      </c>
      <c r="DVR3531" s="4">
        <v>732550</v>
      </c>
    </row>
    <row r="3532" spans="3283:3298" ht="21.95" customHeight="1">
      <c r="DVQ3532" s="4" t="s">
        <v>596</v>
      </c>
      <c r="DVR3532" s="4">
        <v>174298.32</v>
      </c>
    </row>
    <row r="3533" spans="3283:3298" ht="21.95" customHeight="1">
      <c r="DVS3533" s="4" t="s">
        <v>1307</v>
      </c>
      <c r="DVT3533" s="4">
        <v>732550</v>
      </c>
    </row>
    <row r="3534" spans="3283:3298" ht="21.95" customHeight="1">
      <c r="DVS3534" s="4" t="s">
        <v>596</v>
      </c>
      <c r="DVT3534" s="4">
        <v>174298.32</v>
      </c>
    </row>
    <row r="3535" spans="3283:3298" ht="21.95" customHeight="1">
      <c r="DVU3535" s="4" t="s">
        <v>1307</v>
      </c>
      <c r="DVV3535" s="4">
        <v>732550</v>
      </c>
    </row>
    <row r="3536" spans="3283:3298" ht="21.95" customHeight="1">
      <c r="DVU3536" s="4" t="s">
        <v>596</v>
      </c>
      <c r="DVV3536" s="4">
        <v>174298.32</v>
      </c>
    </row>
    <row r="3537" spans="3299:3314" ht="21.95" customHeight="1">
      <c r="DVW3537" s="4" t="s">
        <v>1307</v>
      </c>
      <c r="DVX3537" s="4">
        <v>732550</v>
      </c>
    </row>
    <row r="3538" spans="3299:3314" ht="21.95" customHeight="1">
      <c r="DVW3538" s="4" t="s">
        <v>596</v>
      </c>
      <c r="DVX3538" s="4">
        <v>174298.32</v>
      </c>
    </row>
    <row r="3539" spans="3299:3314" ht="21.95" customHeight="1">
      <c r="DVY3539" s="4" t="s">
        <v>1307</v>
      </c>
      <c r="DVZ3539" s="4">
        <v>732550</v>
      </c>
    </row>
    <row r="3540" spans="3299:3314" ht="21.95" customHeight="1">
      <c r="DVY3540" s="4" t="s">
        <v>596</v>
      </c>
      <c r="DVZ3540" s="4">
        <v>174298.32</v>
      </c>
    </row>
    <row r="3541" spans="3299:3314" ht="21.95" customHeight="1">
      <c r="DWA3541" s="4" t="s">
        <v>1307</v>
      </c>
      <c r="DWB3541" s="4">
        <v>732550</v>
      </c>
    </row>
    <row r="3542" spans="3299:3314" ht="21.95" customHeight="1">
      <c r="DWA3542" s="4" t="s">
        <v>596</v>
      </c>
      <c r="DWB3542" s="4">
        <v>174298.32</v>
      </c>
    </row>
    <row r="3543" spans="3299:3314" ht="21.95" customHeight="1">
      <c r="DWC3543" s="4" t="s">
        <v>1307</v>
      </c>
      <c r="DWD3543" s="4">
        <v>732550</v>
      </c>
    </row>
    <row r="3544" spans="3299:3314" ht="21.95" customHeight="1">
      <c r="DWC3544" s="4" t="s">
        <v>596</v>
      </c>
      <c r="DWD3544" s="4">
        <v>174298.32</v>
      </c>
    </row>
    <row r="3545" spans="3299:3314" ht="21.95" customHeight="1">
      <c r="DWE3545" s="4" t="s">
        <v>1307</v>
      </c>
      <c r="DWF3545" s="4">
        <v>732550</v>
      </c>
    </row>
    <row r="3546" spans="3299:3314" ht="21.95" customHeight="1">
      <c r="DWE3546" s="4" t="s">
        <v>596</v>
      </c>
      <c r="DWF3546" s="4">
        <v>174298.32</v>
      </c>
    </row>
    <row r="3547" spans="3299:3314" ht="21.95" customHeight="1">
      <c r="DWG3547" s="4" t="s">
        <v>1307</v>
      </c>
      <c r="DWH3547" s="4">
        <v>732550</v>
      </c>
    </row>
    <row r="3548" spans="3299:3314" ht="21.95" customHeight="1">
      <c r="DWG3548" s="4" t="s">
        <v>596</v>
      </c>
      <c r="DWH3548" s="4">
        <v>174298.32</v>
      </c>
    </row>
    <row r="3549" spans="3299:3314" ht="21.95" customHeight="1">
      <c r="DWI3549" s="4" t="s">
        <v>1307</v>
      </c>
      <c r="DWJ3549" s="4">
        <v>732550</v>
      </c>
    </row>
    <row r="3550" spans="3299:3314" ht="21.95" customHeight="1">
      <c r="DWI3550" s="4" t="s">
        <v>596</v>
      </c>
      <c r="DWJ3550" s="4">
        <v>174298.32</v>
      </c>
    </row>
    <row r="3551" spans="3299:3314" ht="21.95" customHeight="1">
      <c r="DWK3551" s="4" t="s">
        <v>1307</v>
      </c>
      <c r="DWL3551" s="4">
        <v>732550</v>
      </c>
    </row>
    <row r="3552" spans="3299:3314" ht="21.95" customHeight="1">
      <c r="DWK3552" s="4" t="s">
        <v>596</v>
      </c>
      <c r="DWL3552" s="4">
        <v>174298.32</v>
      </c>
    </row>
    <row r="3553" spans="3315:3330" ht="21.95" customHeight="1">
      <c r="DWM3553" s="4" t="s">
        <v>1307</v>
      </c>
      <c r="DWN3553" s="4">
        <v>732550</v>
      </c>
    </row>
    <row r="3554" spans="3315:3330" ht="21.95" customHeight="1">
      <c r="DWM3554" s="4" t="s">
        <v>596</v>
      </c>
      <c r="DWN3554" s="4">
        <v>174298.32</v>
      </c>
    </row>
    <row r="3555" spans="3315:3330" ht="21.95" customHeight="1">
      <c r="DWO3555" s="4" t="s">
        <v>1307</v>
      </c>
      <c r="DWP3555" s="4">
        <v>732550</v>
      </c>
    </row>
    <row r="3556" spans="3315:3330" ht="21.95" customHeight="1">
      <c r="DWO3556" s="4" t="s">
        <v>596</v>
      </c>
      <c r="DWP3556" s="4">
        <v>174298.32</v>
      </c>
    </row>
    <row r="3557" spans="3315:3330" ht="21.95" customHeight="1">
      <c r="DWQ3557" s="4" t="s">
        <v>1307</v>
      </c>
      <c r="DWR3557" s="4">
        <v>732550</v>
      </c>
    </row>
    <row r="3558" spans="3315:3330" ht="21.95" customHeight="1">
      <c r="DWQ3558" s="4" t="s">
        <v>596</v>
      </c>
      <c r="DWR3558" s="4">
        <v>174298.32</v>
      </c>
    </row>
    <row r="3559" spans="3315:3330" ht="21.95" customHeight="1">
      <c r="DWS3559" s="4" t="s">
        <v>1307</v>
      </c>
      <c r="DWT3559" s="4">
        <v>732550</v>
      </c>
    </row>
    <row r="3560" spans="3315:3330" ht="21.95" customHeight="1">
      <c r="DWS3560" s="4" t="s">
        <v>596</v>
      </c>
      <c r="DWT3560" s="4">
        <v>174298.32</v>
      </c>
    </row>
    <row r="3561" spans="3315:3330" ht="21.95" customHeight="1">
      <c r="DWU3561" s="4" t="s">
        <v>1307</v>
      </c>
      <c r="DWV3561" s="4">
        <v>732550</v>
      </c>
    </row>
    <row r="3562" spans="3315:3330" ht="21.95" customHeight="1">
      <c r="DWU3562" s="4" t="s">
        <v>596</v>
      </c>
      <c r="DWV3562" s="4">
        <v>174298.32</v>
      </c>
    </row>
    <row r="3563" spans="3315:3330" ht="21.95" customHeight="1">
      <c r="DWW3563" s="4" t="s">
        <v>1307</v>
      </c>
      <c r="DWX3563" s="4">
        <v>732550</v>
      </c>
    </row>
    <row r="3564" spans="3315:3330" ht="21.95" customHeight="1">
      <c r="DWW3564" s="4" t="s">
        <v>596</v>
      </c>
      <c r="DWX3564" s="4">
        <v>174298.32</v>
      </c>
    </row>
    <row r="3565" spans="3315:3330" ht="21.95" customHeight="1">
      <c r="DWY3565" s="4" t="s">
        <v>1307</v>
      </c>
      <c r="DWZ3565" s="4">
        <v>732550</v>
      </c>
    </row>
    <row r="3566" spans="3315:3330" ht="21.95" customHeight="1">
      <c r="DWY3566" s="4" t="s">
        <v>596</v>
      </c>
      <c r="DWZ3566" s="4">
        <v>174298.32</v>
      </c>
    </row>
    <row r="3567" spans="3315:3330" ht="21.95" customHeight="1">
      <c r="DXA3567" s="4" t="s">
        <v>1307</v>
      </c>
      <c r="DXB3567" s="4">
        <v>732550</v>
      </c>
    </row>
    <row r="3568" spans="3315:3330" ht="21.95" customHeight="1">
      <c r="DXA3568" s="4" t="s">
        <v>596</v>
      </c>
      <c r="DXB3568" s="4">
        <v>174298.32</v>
      </c>
    </row>
    <row r="3569" spans="3331:3346" ht="21.95" customHeight="1">
      <c r="DXC3569" s="4" t="s">
        <v>1307</v>
      </c>
      <c r="DXD3569" s="4">
        <v>732550</v>
      </c>
    </row>
    <row r="3570" spans="3331:3346" ht="21.95" customHeight="1">
      <c r="DXC3570" s="4" t="s">
        <v>596</v>
      </c>
      <c r="DXD3570" s="4">
        <v>174298.32</v>
      </c>
    </row>
    <row r="3571" spans="3331:3346" ht="21.95" customHeight="1">
      <c r="DXE3571" s="4" t="s">
        <v>1307</v>
      </c>
      <c r="DXF3571" s="4">
        <v>732550</v>
      </c>
    </row>
    <row r="3572" spans="3331:3346" ht="21.95" customHeight="1">
      <c r="DXE3572" s="4" t="s">
        <v>596</v>
      </c>
      <c r="DXF3572" s="4">
        <v>174298.32</v>
      </c>
    </row>
    <row r="3573" spans="3331:3346" ht="21.95" customHeight="1">
      <c r="DXG3573" s="4" t="s">
        <v>1307</v>
      </c>
      <c r="DXH3573" s="4">
        <v>732550</v>
      </c>
    </row>
    <row r="3574" spans="3331:3346" ht="21.95" customHeight="1">
      <c r="DXG3574" s="4" t="s">
        <v>596</v>
      </c>
      <c r="DXH3574" s="4">
        <v>174298.32</v>
      </c>
    </row>
    <row r="3575" spans="3331:3346" ht="21.95" customHeight="1">
      <c r="DXI3575" s="4" t="s">
        <v>1307</v>
      </c>
      <c r="DXJ3575" s="4">
        <v>732550</v>
      </c>
    </row>
    <row r="3576" spans="3331:3346" ht="21.95" customHeight="1">
      <c r="DXI3576" s="4" t="s">
        <v>596</v>
      </c>
      <c r="DXJ3576" s="4">
        <v>174298.32</v>
      </c>
    </row>
    <row r="3577" spans="3331:3346" ht="21.95" customHeight="1">
      <c r="DXK3577" s="4" t="s">
        <v>1307</v>
      </c>
      <c r="DXL3577" s="4">
        <v>732550</v>
      </c>
    </row>
    <row r="3578" spans="3331:3346" ht="21.95" customHeight="1">
      <c r="DXK3578" s="4" t="s">
        <v>596</v>
      </c>
      <c r="DXL3578" s="4">
        <v>174298.32</v>
      </c>
    </row>
    <row r="3579" spans="3331:3346" ht="21.95" customHeight="1">
      <c r="DXM3579" s="4" t="s">
        <v>1307</v>
      </c>
      <c r="DXN3579" s="4">
        <v>732550</v>
      </c>
    </row>
    <row r="3580" spans="3331:3346" ht="21.95" customHeight="1">
      <c r="DXM3580" s="4" t="s">
        <v>596</v>
      </c>
      <c r="DXN3580" s="4">
        <v>174298.32</v>
      </c>
    </row>
    <row r="3581" spans="3331:3346" ht="21.95" customHeight="1">
      <c r="DXO3581" s="4" t="s">
        <v>1307</v>
      </c>
      <c r="DXP3581" s="4">
        <v>732550</v>
      </c>
    </row>
    <row r="3582" spans="3331:3346" ht="21.95" customHeight="1">
      <c r="DXO3582" s="4" t="s">
        <v>596</v>
      </c>
      <c r="DXP3582" s="4">
        <v>174298.32</v>
      </c>
    </row>
    <row r="3583" spans="3331:3346" ht="21.95" customHeight="1">
      <c r="DXQ3583" s="4" t="s">
        <v>1307</v>
      </c>
      <c r="DXR3583" s="4">
        <v>732550</v>
      </c>
    </row>
    <row r="3584" spans="3331:3346" ht="21.95" customHeight="1">
      <c r="DXQ3584" s="4" t="s">
        <v>596</v>
      </c>
      <c r="DXR3584" s="4">
        <v>174298.32</v>
      </c>
    </row>
    <row r="3585" spans="3347:3362" ht="21.95" customHeight="1">
      <c r="DXS3585" s="4" t="s">
        <v>1307</v>
      </c>
      <c r="DXT3585" s="4">
        <v>732550</v>
      </c>
    </row>
    <row r="3586" spans="3347:3362" ht="21.95" customHeight="1">
      <c r="DXS3586" s="4" t="s">
        <v>596</v>
      </c>
      <c r="DXT3586" s="4">
        <v>174298.32</v>
      </c>
    </row>
    <row r="3587" spans="3347:3362" ht="21.95" customHeight="1">
      <c r="DXU3587" s="4" t="s">
        <v>1307</v>
      </c>
      <c r="DXV3587" s="4">
        <v>732550</v>
      </c>
    </row>
    <row r="3588" spans="3347:3362" ht="21.95" customHeight="1">
      <c r="DXU3588" s="4" t="s">
        <v>596</v>
      </c>
      <c r="DXV3588" s="4">
        <v>174298.32</v>
      </c>
    </row>
    <row r="3589" spans="3347:3362" ht="21.95" customHeight="1">
      <c r="DXW3589" s="4" t="s">
        <v>1307</v>
      </c>
      <c r="DXX3589" s="4">
        <v>732550</v>
      </c>
    </row>
    <row r="3590" spans="3347:3362" ht="21.95" customHeight="1">
      <c r="DXW3590" s="4" t="s">
        <v>596</v>
      </c>
      <c r="DXX3590" s="4">
        <v>174298.32</v>
      </c>
    </row>
    <row r="3591" spans="3347:3362" ht="21.95" customHeight="1">
      <c r="DXY3591" s="4" t="s">
        <v>1307</v>
      </c>
      <c r="DXZ3591" s="4">
        <v>732550</v>
      </c>
    </row>
    <row r="3592" spans="3347:3362" ht="21.95" customHeight="1">
      <c r="DXY3592" s="4" t="s">
        <v>596</v>
      </c>
      <c r="DXZ3592" s="4">
        <v>174298.32</v>
      </c>
    </row>
    <row r="3593" spans="3347:3362" ht="21.95" customHeight="1">
      <c r="DYA3593" s="4" t="s">
        <v>1307</v>
      </c>
      <c r="DYB3593" s="4">
        <v>732550</v>
      </c>
    </row>
    <row r="3594" spans="3347:3362" ht="21.95" customHeight="1">
      <c r="DYA3594" s="4" t="s">
        <v>596</v>
      </c>
      <c r="DYB3594" s="4">
        <v>174298.32</v>
      </c>
    </row>
    <row r="3595" spans="3347:3362" ht="21.95" customHeight="1">
      <c r="DYC3595" s="4" t="s">
        <v>1307</v>
      </c>
      <c r="DYD3595" s="4">
        <v>732550</v>
      </c>
    </row>
    <row r="3596" spans="3347:3362" ht="21.95" customHeight="1">
      <c r="DYC3596" s="4" t="s">
        <v>596</v>
      </c>
      <c r="DYD3596" s="4">
        <v>174298.32</v>
      </c>
    </row>
    <row r="3597" spans="3347:3362" ht="21.95" customHeight="1">
      <c r="DYE3597" s="4" t="s">
        <v>1307</v>
      </c>
      <c r="DYF3597" s="4">
        <v>732550</v>
      </c>
    </row>
    <row r="3598" spans="3347:3362" ht="21.95" customHeight="1">
      <c r="DYE3598" s="4" t="s">
        <v>596</v>
      </c>
      <c r="DYF3598" s="4">
        <v>174298.32</v>
      </c>
    </row>
    <row r="3599" spans="3347:3362" ht="21.95" customHeight="1">
      <c r="DYG3599" s="4" t="s">
        <v>1307</v>
      </c>
      <c r="DYH3599" s="4">
        <v>732550</v>
      </c>
    </row>
    <row r="3600" spans="3347:3362" ht="21.95" customHeight="1">
      <c r="DYG3600" s="4" t="s">
        <v>596</v>
      </c>
      <c r="DYH3600" s="4">
        <v>174298.32</v>
      </c>
    </row>
    <row r="3601" spans="3363:3378" ht="21.95" customHeight="1">
      <c r="DYI3601" s="4" t="s">
        <v>1307</v>
      </c>
      <c r="DYJ3601" s="4">
        <v>732550</v>
      </c>
    </row>
    <row r="3602" spans="3363:3378" ht="21.95" customHeight="1">
      <c r="DYI3602" s="4" t="s">
        <v>596</v>
      </c>
      <c r="DYJ3602" s="4">
        <v>174298.32</v>
      </c>
    </row>
    <row r="3603" spans="3363:3378" ht="21.95" customHeight="1">
      <c r="DYK3603" s="4" t="s">
        <v>1307</v>
      </c>
      <c r="DYL3603" s="4">
        <v>732550</v>
      </c>
    </row>
    <row r="3604" spans="3363:3378" ht="21.95" customHeight="1">
      <c r="DYK3604" s="4" t="s">
        <v>596</v>
      </c>
      <c r="DYL3604" s="4">
        <v>174298.32</v>
      </c>
    </row>
    <row r="3605" spans="3363:3378" ht="21.95" customHeight="1">
      <c r="DYM3605" s="4" t="s">
        <v>1307</v>
      </c>
      <c r="DYN3605" s="4">
        <v>732550</v>
      </c>
    </row>
    <row r="3606" spans="3363:3378" ht="21.95" customHeight="1">
      <c r="DYM3606" s="4" t="s">
        <v>596</v>
      </c>
      <c r="DYN3606" s="4">
        <v>174298.32</v>
      </c>
    </row>
    <row r="3607" spans="3363:3378" ht="21.95" customHeight="1">
      <c r="DYO3607" s="4" t="s">
        <v>1307</v>
      </c>
      <c r="DYP3607" s="4">
        <v>732550</v>
      </c>
    </row>
    <row r="3608" spans="3363:3378" ht="21.95" customHeight="1">
      <c r="DYO3608" s="4" t="s">
        <v>596</v>
      </c>
      <c r="DYP3608" s="4">
        <v>174298.32</v>
      </c>
    </row>
    <row r="3609" spans="3363:3378" ht="21.95" customHeight="1">
      <c r="DYQ3609" s="4" t="s">
        <v>1307</v>
      </c>
      <c r="DYR3609" s="4">
        <v>732550</v>
      </c>
    </row>
    <row r="3610" spans="3363:3378" ht="21.95" customHeight="1">
      <c r="DYQ3610" s="4" t="s">
        <v>596</v>
      </c>
      <c r="DYR3610" s="4">
        <v>174298.32</v>
      </c>
    </row>
    <row r="3611" spans="3363:3378" ht="21.95" customHeight="1">
      <c r="DYS3611" s="4" t="s">
        <v>1307</v>
      </c>
      <c r="DYT3611" s="4">
        <v>732550</v>
      </c>
    </row>
    <row r="3612" spans="3363:3378" ht="21.95" customHeight="1">
      <c r="DYS3612" s="4" t="s">
        <v>596</v>
      </c>
      <c r="DYT3612" s="4">
        <v>174298.32</v>
      </c>
    </row>
    <row r="3613" spans="3363:3378" ht="21.95" customHeight="1">
      <c r="DYU3613" s="4" t="s">
        <v>1307</v>
      </c>
      <c r="DYV3613" s="4">
        <v>732550</v>
      </c>
    </row>
    <row r="3614" spans="3363:3378" ht="21.95" customHeight="1">
      <c r="DYU3614" s="4" t="s">
        <v>596</v>
      </c>
      <c r="DYV3614" s="4">
        <v>174298.32</v>
      </c>
    </row>
    <row r="3615" spans="3363:3378" ht="21.95" customHeight="1">
      <c r="DYW3615" s="4" t="s">
        <v>1307</v>
      </c>
      <c r="DYX3615" s="4">
        <v>732550</v>
      </c>
    </row>
    <row r="3616" spans="3363:3378" ht="21.95" customHeight="1">
      <c r="DYW3616" s="4" t="s">
        <v>596</v>
      </c>
      <c r="DYX3616" s="4">
        <v>174298.32</v>
      </c>
    </row>
    <row r="3617" spans="3379:3394" ht="21.95" customHeight="1">
      <c r="DYY3617" s="4" t="s">
        <v>1307</v>
      </c>
      <c r="DYZ3617" s="4">
        <v>732550</v>
      </c>
    </row>
    <row r="3618" spans="3379:3394" ht="21.95" customHeight="1">
      <c r="DYY3618" s="4" t="s">
        <v>596</v>
      </c>
      <c r="DYZ3618" s="4">
        <v>174298.32</v>
      </c>
    </row>
    <row r="3619" spans="3379:3394" ht="21.95" customHeight="1">
      <c r="DZA3619" s="4" t="s">
        <v>1307</v>
      </c>
      <c r="DZB3619" s="4">
        <v>732550</v>
      </c>
    </row>
    <row r="3620" spans="3379:3394" ht="21.95" customHeight="1">
      <c r="DZA3620" s="4" t="s">
        <v>596</v>
      </c>
      <c r="DZB3620" s="4">
        <v>174298.32</v>
      </c>
    </row>
    <row r="3621" spans="3379:3394" ht="21.95" customHeight="1">
      <c r="DZC3621" s="4" t="s">
        <v>1307</v>
      </c>
      <c r="DZD3621" s="4">
        <v>732550</v>
      </c>
    </row>
    <row r="3622" spans="3379:3394" ht="21.95" customHeight="1">
      <c r="DZC3622" s="4" t="s">
        <v>596</v>
      </c>
      <c r="DZD3622" s="4">
        <v>174298.32</v>
      </c>
    </row>
    <row r="3623" spans="3379:3394" ht="21.95" customHeight="1">
      <c r="DZE3623" s="4" t="s">
        <v>1307</v>
      </c>
      <c r="DZF3623" s="4">
        <v>732550</v>
      </c>
    </row>
    <row r="3624" spans="3379:3394" ht="21.95" customHeight="1">
      <c r="DZE3624" s="4" t="s">
        <v>596</v>
      </c>
      <c r="DZF3624" s="4">
        <v>174298.32</v>
      </c>
    </row>
    <row r="3625" spans="3379:3394" ht="21.95" customHeight="1">
      <c r="DZG3625" s="4" t="s">
        <v>1307</v>
      </c>
      <c r="DZH3625" s="4">
        <v>732550</v>
      </c>
    </row>
    <row r="3626" spans="3379:3394" ht="21.95" customHeight="1">
      <c r="DZG3626" s="4" t="s">
        <v>596</v>
      </c>
      <c r="DZH3626" s="4">
        <v>174298.32</v>
      </c>
    </row>
    <row r="3627" spans="3379:3394" ht="21.95" customHeight="1">
      <c r="DZI3627" s="4" t="s">
        <v>1307</v>
      </c>
      <c r="DZJ3627" s="4">
        <v>732550</v>
      </c>
    </row>
    <row r="3628" spans="3379:3394" ht="21.95" customHeight="1">
      <c r="DZI3628" s="4" t="s">
        <v>596</v>
      </c>
      <c r="DZJ3628" s="4">
        <v>174298.32</v>
      </c>
    </row>
    <row r="3629" spans="3379:3394" ht="21.95" customHeight="1">
      <c r="DZK3629" s="4" t="s">
        <v>1307</v>
      </c>
      <c r="DZL3629" s="4">
        <v>732550</v>
      </c>
    </row>
    <row r="3630" spans="3379:3394" ht="21.95" customHeight="1">
      <c r="DZK3630" s="4" t="s">
        <v>596</v>
      </c>
      <c r="DZL3630" s="4">
        <v>174298.32</v>
      </c>
    </row>
    <row r="3631" spans="3379:3394" ht="21.95" customHeight="1">
      <c r="DZM3631" s="4" t="s">
        <v>1307</v>
      </c>
      <c r="DZN3631" s="4">
        <v>732550</v>
      </c>
    </row>
    <row r="3632" spans="3379:3394" ht="21.95" customHeight="1">
      <c r="DZM3632" s="4" t="s">
        <v>596</v>
      </c>
      <c r="DZN3632" s="4">
        <v>174298.32</v>
      </c>
    </row>
    <row r="3633" spans="3395:3410" ht="21.95" customHeight="1">
      <c r="DZO3633" s="4" t="s">
        <v>1307</v>
      </c>
      <c r="DZP3633" s="4">
        <v>732550</v>
      </c>
    </row>
    <row r="3634" spans="3395:3410" ht="21.95" customHeight="1">
      <c r="DZO3634" s="4" t="s">
        <v>596</v>
      </c>
      <c r="DZP3634" s="4">
        <v>174298.32</v>
      </c>
    </row>
    <row r="3635" spans="3395:3410" ht="21.95" customHeight="1">
      <c r="DZQ3635" s="4" t="s">
        <v>1307</v>
      </c>
      <c r="DZR3635" s="4">
        <v>732550</v>
      </c>
    </row>
    <row r="3636" spans="3395:3410" ht="21.95" customHeight="1">
      <c r="DZQ3636" s="4" t="s">
        <v>596</v>
      </c>
      <c r="DZR3636" s="4">
        <v>174298.32</v>
      </c>
    </row>
    <row r="3637" spans="3395:3410" ht="21.95" customHeight="1">
      <c r="DZS3637" s="4" t="s">
        <v>1307</v>
      </c>
      <c r="DZT3637" s="4">
        <v>732550</v>
      </c>
    </row>
    <row r="3638" spans="3395:3410" ht="21.95" customHeight="1">
      <c r="DZS3638" s="4" t="s">
        <v>596</v>
      </c>
      <c r="DZT3638" s="4">
        <v>174298.32</v>
      </c>
    </row>
    <row r="3639" spans="3395:3410" ht="21.95" customHeight="1">
      <c r="DZU3639" s="4" t="s">
        <v>1307</v>
      </c>
      <c r="DZV3639" s="4">
        <v>732550</v>
      </c>
    </row>
    <row r="3640" spans="3395:3410" ht="21.95" customHeight="1">
      <c r="DZU3640" s="4" t="s">
        <v>596</v>
      </c>
      <c r="DZV3640" s="4">
        <v>174298.32</v>
      </c>
    </row>
    <row r="3641" spans="3395:3410" ht="21.95" customHeight="1">
      <c r="DZW3641" s="4" t="s">
        <v>1307</v>
      </c>
      <c r="DZX3641" s="4">
        <v>732550</v>
      </c>
    </row>
    <row r="3642" spans="3395:3410" ht="21.95" customHeight="1">
      <c r="DZW3642" s="4" t="s">
        <v>596</v>
      </c>
      <c r="DZX3642" s="4">
        <v>174298.32</v>
      </c>
    </row>
    <row r="3643" spans="3395:3410" ht="21.95" customHeight="1">
      <c r="DZY3643" s="4" t="s">
        <v>1307</v>
      </c>
      <c r="DZZ3643" s="4">
        <v>732550</v>
      </c>
    </row>
    <row r="3644" spans="3395:3410" ht="21.95" customHeight="1">
      <c r="DZY3644" s="4" t="s">
        <v>596</v>
      </c>
      <c r="DZZ3644" s="4">
        <v>174298.32</v>
      </c>
    </row>
    <row r="3645" spans="3395:3410" ht="21.95" customHeight="1">
      <c r="EAA3645" s="4" t="s">
        <v>1307</v>
      </c>
      <c r="EAB3645" s="4">
        <v>732550</v>
      </c>
    </row>
    <row r="3646" spans="3395:3410" ht="21.95" customHeight="1">
      <c r="EAA3646" s="4" t="s">
        <v>596</v>
      </c>
      <c r="EAB3646" s="4">
        <v>174298.32</v>
      </c>
    </row>
    <row r="3647" spans="3395:3410" ht="21.95" customHeight="1">
      <c r="EAC3647" s="4" t="s">
        <v>1307</v>
      </c>
      <c r="EAD3647" s="4">
        <v>732550</v>
      </c>
    </row>
    <row r="3648" spans="3395:3410" ht="21.95" customHeight="1">
      <c r="EAC3648" s="4" t="s">
        <v>596</v>
      </c>
      <c r="EAD3648" s="4">
        <v>174298.32</v>
      </c>
    </row>
    <row r="3649" spans="3411:3426" ht="21.95" customHeight="1">
      <c r="EAE3649" s="4" t="s">
        <v>1307</v>
      </c>
      <c r="EAF3649" s="4">
        <v>732550</v>
      </c>
    </row>
    <row r="3650" spans="3411:3426" ht="21.95" customHeight="1">
      <c r="EAE3650" s="4" t="s">
        <v>596</v>
      </c>
      <c r="EAF3650" s="4">
        <v>174298.32</v>
      </c>
    </row>
    <row r="3651" spans="3411:3426" ht="21.95" customHeight="1">
      <c r="EAG3651" s="4" t="s">
        <v>1307</v>
      </c>
      <c r="EAH3651" s="4">
        <v>732550</v>
      </c>
    </row>
    <row r="3652" spans="3411:3426" ht="21.95" customHeight="1">
      <c r="EAG3652" s="4" t="s">
        <v>596</v>
      </c>
      <c r="EAH3652" s="4">
        <v>174298.32</v>
      </c>
    </row>
    <row r="3653" spans="3411:3426" ht="21.95" customHeight="1">
      <c r="EAI3653" s="4" t="s">
        <v>1307</v>
      </c>
      <c r="EAJ3653" s="4">
        <v>732550</v>
      </c>
    </row>
    <row r="3654" spans="3411:3426" ht="21.95" customHeight="1">
      <c r="EAI3654" s="4" t="s">
        <v>596</v>
      </c>
      <c r="EAJ3654" s="4">
        <v>174298.32</v>
      </c>
    </row>
    <row r="3655" spans="3411:3426" ht="21.95" customHeight="1">
      <c r="EAK3655" s="4" t="s">
        <v>1307</v>
      </c>
      <c r="EAL3655" s="4">
        <v>732550</v>
      </c>
    </row>
    <row r="3656" spans="3411:3426" ht="21.95" customHeight="1">
      <c r="EAK3656" s="4" t="s">
        <v>596</v>
      </c>
      <c r="EAL3656" s="4">
        <v>174298.32</v>
      </c>
    </row>
    <row r="3657" spans="3411:3426" ht="21.95" customHeight="1">
      <c r="EAM3657" s="4" t="s">
        <v>1307</v>
      </c>
      <c r="EAN3657" s="4">
        <v>732550</v>
      </c>
    </row>
    <row r="3658" spans="3411:3426" ht="21.95" customHeight="1">
      <c r="EAM3658" s="4" t="s">
        <v>596</v>
      </c>
      <c r="EAN3658" s="4">
        <v>174298.32</v>
      </c>
    </row>
    <row r="3659" spans="3411:3426" ht="21.95" customHeight="1">
      <c r="EAO3659" s="4" t="s">
        <v>1307</v>
      </c>
      <c r="EAP3659" s="4">
        <v>732550</v>
      </c>
    </row>
    <row r="3660" spans="3411:3426" ht="21.95" customHeight="1">
      <c r="EAO3660" s="4" t="s">
        <v>596</v>
      </c>
      <c r="EAP3660" s="4">
        <v>174298.32</v>
      </c>
    </row>
    <row r="3661" spans="3411:3426" ht="21.95" customHeight="1">
      <c r="EAQ3661" s="4" t="s">
        <v>1307</v>
      </c>
      <c r="EAR3661" s="4">
        <v>732550</v>
      </c>
    </row>
    <row r="3662" spans="3411:3426" ht="21.95" customHeight="1">
      <c r="EAQ3662" s="4" t="s">
        <v>596</v>
      </c>
      <c r="EAR3662" s="4">
        <v>174298.32</v>
      </c>
    </row>
    <row r="3663" spans="3411:3426" ht="21.95" customHeight="1">
      <c r="EAS3663" s="4" t="s">
        <v>1307</v>
      </c>
      <c r="EAT3663" s="4">
        <v>732550</v>
      </c>
    </row>
    <row r="3664" spans="3411:3426" ht="21.95" customHeight="1">
      <c r="EAS3664" s="4" t="s">
        <v>596</v>
      </c>
      <c r="EAT3664" s="4">
        <v>174298.32</v>
      </c>
    </row>
    <row r="3665" spans="3427:3442" ht="21.95" customHeight="1">
      <c r="EAU3665" s="4" t="s">
        <v>1307</v>
      </c>
      <c r="EAV3665" s="4">
        <v>732550</v>
      </c>
    </row>
    <row r="3666" spans="3427:3442" ht="21.95" customHeight="1">
      <c r="EAU3666" s="4" t="s">
        <v>596</v>
      </c>
      <c r="EAV3666" s="4">
        <v>174298.32</v>
      </c>
    </row>
    <row r="3667" spans="3427:3442" ht="21.95" customHeight="1">
      <c r="EAW3667" s="4" t="s">
        <v>1307</v>
      </c>
      <c r="EAX3667" s="4">
        <v>732550</v>
      </c>
    </row>
    <row r="3668" spans="3427:3442" ht="21.95" customHeight="1">
      <c r="EAW3668" s="4" t="s">
        <v>596</v>
      </c>
      <c r="EAX3668" s="4">
        <v>174298.32</v>
      </c>
    </row>
    <row r="3669" spans="3427:3442" ht="21.95" customHeight="1">
      <c r="EAY3669" s="4" t="s">
        <v>1307</v>
      </c>
      <c r="EAZ3669" s="4">
        <v>732550</v>
      </c>
    </row>
    <row r="3670" spans="3427:3442" ht="21.95" customHeight="1">
      <c r="EAY3670" s="4" t="s">
        <v>596</v>
      </c>
      <c r="EAZ3670" s="4">
        <v>174298.32</v>
      </c>
    </row>
    <row r="3671" spans="3427:3442" ht="21.95" customHeight="1">
      <c r="EBA3671" s="4" t="s">
        <v>1307</v>
      </c>
      <c r="EBB3671" s="4">
        <v>732550</v>
      </c>
    </row>
    <row r="3672" spans="3427:3442" ht="21.95" customHeight="1">
      <c r="EBA3672" s="4" t="s">
        <v>596</v>
      </c>
      <c r="EBB3672" s="4">
        <v>174298.32</v>
      </c>
    </row>
    <row r="3673" spans="3427:3442" ht="21.95" customHeight="1">
      <c r="EBC3673" s="4" t="s">
        <v>1307</v>
      </c>
      <c r="EBD3673" s="4">
        <v>732550</v>
      </c>
    </row>
    <row r="3674" spans="3427:3442" ht="21.95" customHeight="1">
      <c r="EBC3674" s="4" t="s">
        <v>596</v>
      </c>
      <c r="EBD3674" s="4">
        <v>174298.32</v>
      </c>
    </row>
    <row r="3675" spans="3427:3442" ht="21.95" customHeight="1">
      <c r="EBE3675" s="4" t="s">
        <v>1307</v>
      </c>
      <c r="EBF3675" s="4">
        <v>732550</v>
      </c>
    </row>
    <row r="3676" spans="3427:3442" ht="21.95" customHeight="1">
      <c r="EBE3676" s="4" t="s">
        <v>596</v>
      </c>
      <c r="EBF3676" s="4">
        <v>174298.32</v>
      </c>
    </row>
    <row r="3677" spans="3427:3442" ht="21.95" customHeight="1">
      <c r="EBG3677" s="4" t="s">
        <v>1307</v>
      </c>
      <c r="EBH3677" s="4">
        <v>732550</v>
      </c>
    </row>
    <row r="3678" spans="3427:3442" ht="21.95" customHeight="1">
      <c r="EBG3678" s="4" t="s">
        <v>596</v>
      </c>
      <c r="EBH3678" s="4">
        <v>174298.32</v>
      </c>
    </row>
    <row r="3679" spans="3427:3442" ht="21.95" customHeight="1">
      <c r="EBI3679" s="4" t="s">
        <v>1307</v>
      </c>
      <c r="EBJ3679" s="4">
        <v>732550</v>
      </c>
    </row>
    <row r="3680" spans="3427:3442" ht="21.95" customHeight="1">
      <c r="EBI3680" s="4" t="s">
        <v>596</v>
      </c>
      <c r="EBJ3680" s="4">
        <v>174298.32</v>
      </c>
    </row>
    <row r="3681" spans="3443:3458" ht="21.95" customHeight="1">
      <c r="EBK3681" s="4" t="s">
        <v>1307</v>
      </c>
      <c r="EBL3681" s="4">
        <v>732550</v>
      </c>
    </row>
    <row r="3682" spans="3443:3458" ht="21.95" customHeight="1">
      <c r="EBK3682" s="4" t="s">
        <v>596</v>
      </c>
      <c r="EBL3682" s="4">
        <v>174298.32</v>
      </c>
    </row>
    <row r="3683" spans="3443:3458" ht="21.95" customHeight="1">
      <c r="EBM3683" s="4" t="s">
        <v>1307</v>
      </c>
      <c r="EBN3683" s="4">
        <v>732550</v>
      </c>
    </row>
    <row r="3684" spans="3443:3458" ht="21.95" customHeight="1">
      <c r="EBM3684" s="4" t="s">
        <v>596</v>
      </c>
      <c r="EBN3684" s="4">
        <v>174298.32</v>
      </c>
    </row>
    <row r="3685" spans="3443:3458" ht="21.95" customHeight="1">
      <c r="EBO3685" s="4" t="s">
        <v>1307</v>
      </c>
      <c r="EBP3685" s="4">
        <v>732550</v>
      </c>
    </row>
    <row r="3686" spans="3443:3458" ht="21.95" customHeight="1">
      <c r="EBO3686" s="4" t="s">
        <v>596</v>
      </c>
      <c r="EBP3686" s="4">
        <v>174298.32</v>
      </c>
    </row>
    <row r="3687" spans="3443:3458" ht="21.95" customHeight="1">
      <c r="EBQ3687" s="4" t="s">
        <v>1307</v>
      </c>
      <c r="EBR3687" s="4">
        <v>732550</v>
      </c>
    </row>
    <row r="3688" spans="3443:3458" ht="21.95" customHeight="1">
      <c r="EBQ3688" s="4" t="s">
        <v>596</v>
      </c>
      <c r="EBR3688" s="4">
        <v>174298.32</v>
      </c>
    </row>
    <row r="3689" spans="3443:3458" ht="21.95" customHeight="1">
      <c r="EBS3689" s="4" t="s">
        <v>1307</v>
      </c>
      <c r="EBT3689" s="4">
        <v>732550</v>
      </c>
    </row>
    <row r="3690" spans="3443:3458" ht="21.95" customHeight="1">
      <c r="EBS3690" s="4" t="s">
        <v>596</v>
      </c>
      <c r="EBT3690" s="4">
        <v>174298.32</v>
      </c>
    </row>
    <row r="3691" spans="3443:3458" ht="21.95" customHeight="1">
      <c r="EBU3691" s="4" t="s">
        <v>1307</v>
      </c>
      <c r="EBV3691" s="4">
        <v>732550</v>
      </c>
    </row>
    <row r="3692" spans="3443:3458" ht="21.95" customHeight="1">
      <c r="EBU3692" s="4" t="s">
        <v>596</v>
      </c>
      <c r="EBV3692" s="4">
        <v>174298.32</v>
      </c>
    </row>
    <row r="3693" spans="3443:3458" ht="21.95" customHeight="1">
      <c r="EBW3693" s="4" t="s">
        <v>1307</v>
      </c>
      <c r="EBX3693" s="4">
        <v>732550</v>
      </c>
    </row>
    <row r="3694" spans="3443:3458" ht="21.95" customHeight="1">
      <c r="EBW3694" s="4" t="s">
        <v>596</v>
      </c>
      <c r="EBX3694" s="4">
        <v>174298.32</v>
      </c>
    </row>
    <row r="3695" spans="3443:3458" ht="21.95" customHeight="1">
      <c r="EBY3695" s="4" t="s">
        <v>1307</v>
      </c>
      <c r="EBZ3695" s="4">
        <v>732550</v>
      </c>
    </row>
    <row r="3696" spans="3443:3458" ht="21.95" customHeight="1">
      <c r="EBY3696" s="4" t="s">
        <v>596</v>
      </c>
      <c r="EBZ3696" s="4">
        <v>174298.32</v>
      </c>
    </row>
    <row r="3697" spans="3459:3474" ht="21.95" customHeight="1">
      <c r="ECA3697" s="4" t="s">
        <v>1307</v>
      </c>
      <c r="ECB3697" s="4">
        <v>732550</v>
      </c>
    </row>
    <row r="3698" spans="3459:3474" ht="21.95" customHeight="1">
      <c r="ECA3698" s="4" t="s">
        <v>596</v>
      </c>
      <c r="ECB3698" s="4">
        <v>174298.32</v>
      </c>
    </row>
    <row r="3699" spans="3459:3474" ht="21.95" customHeight="1">
      <c r="ECC3699" s="4" t="s">
        <v>1307</v>
      </c>
      <c r="ECD3699" s="4">
        <v>732550</v>
      </c>
    </row>
    <row r="3700" spans="3459:3474" ht="21.95" customHeight="1">
      <c r="ECC3700" s="4" t="s">
        <v>596</v>
      </c>
      <c r="ECD3700" s="4">
        <v>174298.32</v>
      </c>
    </row>
    <row r="3701" spans="3459:3474" ht="21.95" customHeight="1">
      <c r="ECE3701" s="4" t="s">
        <v>1307</v>
      </c>
      <c r="ECF3701" s="4">
        <v>732550</v>
      </c>
    </row>
    <row r="3702" spans="3459:3474" ht="21.95" customHeight="1">
      <c r="ECE3702" s="4" t="s">
        <v>596</v>
      </c>
      <c r="ECF3702" s="4">
        <v>174298.32</v>
      </c>
    </row>
    <row r="3703" spans="3459:3474" ht="21.95" customHeight="1">
      <c r="ECG3703" s="4" t="s">
        <v>1307</v>
      </c>
      <c r="ECH3703" s="4">
        <v>732550</v>
      </c>
    </row>
    <row r="3704" spans="3459:3474" ht="21.95" customHeight="1">
      <c r="ECG3704" s="4" t="s">
        <v>596</v>
      </c>
      <c r="ECH3704" s="4">
        <v>174298.32</v>
      </c>
    </row>
    <row r="3705" spans="3459:3474" ht="21.95" customHeight="1">
      <c r="ECI3705" s="4" t="s">
        <v>1307</v>
      </c>
      <c r="ECJ3705" s="4">
        <v>732550</v>
      </c>
    </row>
    <row r="3706" spans="3459:3474" ht="21.95" customHeight="1">
      <c r="ECI3706" s="4" t="s">
        <v>596</v>
      </c>
      <c r="ECJ3706" s="4">
        <v>174298.32</v>
      </c>
    </row>
    <row r="3707" spans="3459:3474" ht="21.95" customHeight="1">
      <c r="ECK3707" s="4" t="s">
        <v>1307</v>
      </c>
      <c r="ECL3707" s="4">
        <v>732550</v>
      </c>
    </row>
    <row r="3708" spans="3459:3474" ht="21.95" customHeight="1">
      <c r="ECK3708" s="4" t="s">
        <v>596</v>
      </c>
      <c r="ECL3708" s="4">
        <v>174298.32</v>
      </c>
    </row>
    <row r="3709" spans="3459:3474" ht="21.95" customHeight="1">
      <c r="ECM3709" s="4" t="s">
        <v>1307</v>
      </c>
      <c r="ECN3709" s="4">
        <v>732550</v>
      </c>
    </row>
    <row r="3710" spans="3459:3474" ht="21.95" customHeight="1">
      <c r="ECM3710" s="4" t="s">
        <v>596</v>
      </c>
      <c r="ECN3710" s="4">
        <v>174298.32</v>
      </c>
    </row>
    <row r="3711" spans="3459:3474" ht="21.95" customHeight="1">
      <c r="ECO3711" s="4" t="s">
        <v>1307</v>
      </c>
      <c r="ECP3711" s="4">
        <v>732550</v>
      </c>
    </row>
    <row r="3712" spans="3459:3474" ht="21.95" customHeight="1">
      <c r="ECO3712" s="4" t="s">
        <v>596</v>
      </c>
      <c r="ECP3712" s="4">
        <v>174298.32</v>
      </c>
    </row>
    <row r="3713" spans="3475:3490" ht="21.95" customHeight="1">
      <c r="ECQ3713" s="4" t="s">
        <v>1307</v>
      </c>
      <c r="ECR3713" s="4">
        <v>732550</v>
      </c>
    </row>
    <row r="3714" spans="3475:3490" ht="21.95" customHeight="1">
      <c r="ECQ3714" s="4" t="s">
        <v>596</v>
      </c>
      <c r="ECR3714" s="4">
        <v>174298.32</v>
      </c>
    </row>
    <row r="3715" spans="3475:3490" ht="21.95" customHeight="1">
      <c r="ECS3715" s="4" t="s">
        <v>1307</v>
      </c>
      <c r="ECT3715" s="4">
        <v>732550</v>
      </c>
    </row>
    <row r="3716" spans="3475:3490" ht="21.95" customHeight="1">
      <c r="ECS3716" s="4" t="s">
        <v>596</v>
      </c>
      <c r="ECT3716" s="4">
        <v>174298.32</v>
      </c>
    </row>
    <row r="3717" spans="3475:3490" ht="21.95" customHeight="1">
      <c r="ECU3717" s="4" t="s">
        <v>1307</v>
      </c>
      <c r="ECV3717" s="4">
        <v>732550</v>
      </c>
    </row>
    <row r="3718" spans="3475:3490" ht="21.95" customHeight="1">
      <c r="ECU3718" s="4" t="s">
        <v>596</v>
      </c>
      <c r="ECV3718" s="4">
        <v>174298.32</v>
      </c>
    </row>
    <row r="3719" spans="3475:3490" ht="21.95" customHeight="1">
      <c r="ECW3719" s="4" t="s">
        <v>1307</v>
      </c>
      <c r="ECX3719" s="4">
        <v>732550</v>
      </c>
    </row>
    <row r="3720" spans="3475:3490" ht="21.95" customHeight="1">
      <c r="ECW3720" s="4" t="s">
        <v>596</v>
      </c>
      <c r="ECX3720" s="4">
        <v>174298.32</v>
      </c>
    </row>
    <row r="3721" spans="3475:3490" ht="21.95" customHeight="1">
      <c r="ECY3721" s="4" t="s">
        <v>1307</v>
      </c>
      <c r="ECZ3721" s="4">
        <v>732550</v>
      </c>
    </row>
    <row r="3722" spans="3475:3490" ht="21.95" customHeight="1">
      <c r="ECY3722" s="4" t="s">
        <v>596</v>
      </c>
      <c r="ECZ3722" s="4">
        <v>174298.32</v>
      </c>
    </row>
    <row r="3723" spans="3475:3490" ht="21.95" customHeight="1">
      <c r="EDA3723" s="4" t="s">
        <v>1307</v>
      </c>
      <c r="EDB3723" s="4">
        <v>732550</v>
      </c>
    </row>
    <row r="3724" spans="3475:3490" ht="21.95" customHeight="1">
      <c r="EDA3724" s="4" t="s">
        <v>596</v>
      </c>
      <c r="EDB3724" s="4">
        <v>174298.32</v>
      </c>
    </row>
    <row r="3725" spans="3475:3490" ht="21.95" customHeight="1">
      <c r="EDC3725" s="4" t="s">
        <v>1307</v>
      </c>
      <c r="EDD3725" s="4">
        <v>732550</v>
      </c>
    </row>
    <row r="3726" spans="3475:3490" ht="21.95" customHeight="1">
      <c r="EDC3726" s="4" t="s">
        <v>596</v>
      </c>
      <c r="EDD3726" s="4">
        <v>174298.32</v>
      </c>
    </row>
    <row r="3727" spans="3475:3490" ht="21.95" customHeight="1">
      <c r="EDE3727" s="4" t="s">
        <v>1307</v>
      </c>
      <c r="EDF3727" s="4">
        <v>732550</v>
      </c>
    </row>
    <row r="3728" spans="3475:3490" ht="21.95" customHeight="1">
      <c r="EDE3728" s="4" t="s">
        <v>596</v>
      </c>
      <c r="EDF3728" s="4">
        <v>174298.32</v>
      </c>
    </row>
    <row r="3729" spans="3491:3506" ht="21.95" customHeight="1">
      <c r="EDG3729" s="4" t="s">
        <v>1307</v>
      </c>
      <c r="EDH3729" s="4">
        <v>732550</v>
      </c>
    </row>
    <row r="3730" spans="3491:3506" ht="21.95" customHeight="1">
      <c r="EDG3730" s="4" t="s">
        <v>596</v>
      </c>
      <c r="EDH3730" s="4">
        <v>174298.32</v>
      </c>
    </row>
    <row r="3731" spans="3491:3506" ht="21.95" customHeight="1">
      <c r="EDI3731" s="4" t="s">
        <v>1307</v>
      </c>
      <c r="EDJ3731" s="4">
        <v>732550</v>
      </c>
    </row>
    <row r="3732" spans="3491:3506" ht="21.95" customHeight="1">
      <c r="EDI3732" s="4" t="s">
        <v>596</v>
      </c>
      <c r="EDJ3732" s="4">
        <v>174298.32</v>
      </c>
    </row>
    <row r="3733" spans="3491:3506" ht="21.95" customHeight="1">
      <c r="EDK3733" s="4" t="s">
        <v>1307</v>
      </c>
      <c r="EDL3733" s="4">
        <v>732550</v>
      </c>
    </row>
    <row r="3734" spans="3491:3506" ht="21.95" customHeight="1">
      <c r="EDK3734" s="4" t="s">
        <v>596</v>
      </c>
      <c r="EDL3734" s="4">
        <v>174298.32</v>
      </c>
    </row>
    <row r="3735" spans="3491:3506" ht="21.95" customHeight="1">
      <c r="EDM3735" s="4" t="s">
        <v>1307</v>
      </c>
      <c r="EDN3735" s="4">
        <v>732550</v>
      </c>
    </row>
    <row r="3736" spans="3491:3506" ht="21.95" customHeight="1">
      <c r="EDM3736" s="4" t="s">
        <v>596</v>
      </c>
      <c r="EDN3736" s="4">
        <v>174298.32</v>
      </c>
    </row>
    <row r="3737" spans="3491:3506" ht="21.95" customHeight="1">
      <c r="EDO3737" s="4" t="s">
        <v>1307</v>
      </c>
      <c r="EDP3737" s="4">
        <v>732550</v>
      </c>
    </row>
    <row r="3738" spans="3491:3506" ht="21.95" customHeight="1">
      <c r="EDO3738" s="4" t="s">
        <v>596</v>
      </c>
      <c r="EDP3738" s="4">
        <v>174298.32</v>
      </c>
    </row>
    <row r="3739" spans="3491:3506" ht="21.95" customHeight="1">
      <c r="EDQ3739" s="4" t="s">
        <v>1307</v>
      </c>
      <c r="EDR3739" s="4">
        <v>732550</v>
      </c>
    </row>
    <row r="3740" spans="3491:3506" ht="21.95" customHeight="1">
      <c r="EDQ3740" s="4" t="s">
        <v>596</v>
      </c>
      <c r="EDR3740" s="4">
        <v>174298.32</v>
      </c>
    </row>
    <row r="3741" spans="3491:3506" ht="21.95" customHeight="1">
      <c r="EDS3741" s="4" t="s">
        <v>1307</v>
      </c>
      <c r="EDT3741" s="4">
        <v>732550</v>
      </c>
    </row>
    <row r="3742" spans="3491:3506" ht="21.95" customHeight="1">
      <c r="EDS3742" s="4" t="s">
        <v>596</v>
      </c>
      <c r="EDT3742" s="4">
        <v>174298.32</v>
      </c>
    </row>
    <row r="3743" spans="3491:3506" ht="21.95" customHeight="1">
      <c r="EDU3743" s="4" t="s">
        <v>1307</v>
      </c>
      <c r="EDV3743" s="4">
        <v>732550</v>
      </c>
    </row>
    <row r="3744" spans="3491:3506" ht="21.95" customHeight="1">
      <c r="EDU3744" s="4" t="s">
        <v>596</v>
      </c>
      <c r="EDV3744" s="4">
        <v>174298.32</v>
      </c>
    </row>
    <row r="3745" spans="3507:3522" ht="21.95" customHeight="1">
      <c r="EDW3745" s="4" t="s">
        <v>1307</v>
      </c>
      <c r="EDX3745" s="4">
        <v>732550</v>
      </c>
    </row>
    <row r="3746" spans="3507:3522" ht="21.95" customHeight="1">
      <c r="EDW3746" s="4" t="s">
        <v>596</v>
      </c>
      <c r="EDX3746" s="4">
        <v>174298.32</v>
      </c>
    </row>
    <row r="3747" spans="3507:3522" ht="21.95" customHeight="1">
      <c r="EDY3747" s="4" t="s">
        <v>1307</v>
      </c>
      <c r="EDZ3747" s="4">
        <v>732550</v>
      </c>
    </row>
    <row r="3748" spans="3507:3522" ht="21.95" customHeight="1">
      <c r="EDY3748" s="4" t="s">
        <v>596</v>
      </c>
      <c r="EDZ3748" s="4">
        <v>174298.32</v>
      </c>
    </row>
    <row r="3749" spans="3507:3522" ht="21.95" customHeight="1">
      <c r="EEA3749" s="4" t="s">
        <v>1307</v>
      </c>
      <c r="EEB3749" s="4">
        <v>732550</v>
      </c>
    </row>
    <row r="3750" spans="3507:3522" ht="21.95" customHeight="1">
      <c r="EEA3750" s="4" t="s">
        <v>596</v>
      </c>
      <c r="EEB3750" s="4">
        <v>174298.32</v>
      </c>
    </row>
    <row r="3751" spans="3507:3522" ht="21.95" customHeight="1">
      <c r="EEC3751" s="4" t="s">
        <v>1307</v>
      </c>
      <c r="EED3751" s="4">
        <v>732550</v>
      </c>
    </row>
    <row r="3752" spans="3507:3522" ht="21.95" customHeight="1">
      <c r="EEC3752" s="4" t="s">
        <v>596</v>
      </c>
      <c r="EED3752" s="4">
        <v>174298.32</v>
      </c>
    </row>
    <row r="3753" spans="3507:3522" ht="21.95" customHeight="1">
      <c r="EEE3753" s="4" t="s">
        <v>1307</v>
      </c>
      <c r="EEF3753" s="4">
        <v>732550</v>
      </c>
    </row>
    <row r="3754" spans="3507:3522" ht="21.95" customHeight="1">
      <c r="EEE3754" s="4" t="s">
        <v>596</v>
      </c>
      <c r="EEF3754" s="4">
        <v>174298.32</v>
      </c>
    </row>
    <row r="3755" spans="3507:3522" ht="21.95" customHeight="1">
      <c r="EEG3755" s="4" t="s">
        <v>1307</v>
      </c>
      <c r="EEH3755" s="4">
        <v>732550</v>
      </c>
    </row>
    <row r="3756" spans="3507:3522" ht="21.95" customHeight="1">
      <c r="EEG3756" s="4" t="s">
        <v>596</v>
      </c>
      <c r="EEH3756" s="4">
        <v>174298.32</v>
      </c>
    </row>
    <row r="3757" spans="3507:3522" ht="21.95" customHeight="1">
      <c r="EEI3757" s="4" t="s">
        <v>1307</v>
      </c>
      <c r="EEJ3757" s="4">
        <v>732550</v>
      </c>
    </row>
    <row r="3758" spans="3507:3522" ht="21.95" customHeight="1">
      <c r="EEI3758" s="4" t="s">
        <v>596</v>
      </c>
      <c r="EEJ3758" s="4">
        <v>174298.32</v>
      </c>
    </row>
    <row r="3759" spans="3507:3522" ht="21.95" customHeight="1">
      <c r="EEK3759" s="4" t="s">
        <v>1307</v>
      </c>
      <c r="EEL3759" s="4">
        <v>732550</v>
      </c>
    </row>
    <row r="3760" spans="3507:3522" ht="21.95" customHeight="1">
      <c r="EEK3760" s="4" t="s">
        <v>596</v>
      </c>
      <c r="EEL3760" s="4">
        <v>174298.32</v>
      </c>
    </row>
    <row r="3761" spans="3523:3538" ht="21.95" customHeight="1">
      <c r="EEM3761" s="4" t="s">
        <v>1307</v>
      </c>
      <c r="EEN3761" s="4">
        <v>732550</v>
      </c>
    </row>
    <row r="3762" spans="3523:3538" ht="21.95" customHeight="1">
      <c r="EEM3762" s="4" t="s">
        <v>596</v>
      </c>
      <c r="EEN3762" s="4">
        <v>174298.32</v>
      </c>
    </row>
    <row r="3763" spans="3523:3538" ht="21.95" customHeight="1">
      <c r="EEO3763" s="4" t="s">
        <v>1307</v>
      </c>
      <c r="EEP3763" s="4">
        <v>732550</v>
      </c>
    </row>
    <row r="3764" spans="3523:3538" ht="21.95" customHeight="1">
      <c r="EEO3764" s="4" t="s">
        <v>596</v>
      </c>
      <c r="EEP3764" s="4">
        <v>174298.32</v>
      </c>
    </row>
    <row r="3765" spans="3523:3538" ht="21.95" customHeight="1">
      <c r="EEQ3765" s="4" t="s">
        <v>1307</v>
      </c>
      <c r="EER3765" s="4">
        <v>732550</v>
      </c>
    </row>
    <row r="3766" spans="3523:3538" ht="21.95" customHeight="1">
      <c r="EEQ3766" s="4" t="s">
        <v>596</v>
      </c>
      <c r="EER3766" s="4">
        <v>174298.32</v>
      </c>
    </row>
    <row r="3767" spans="3523:3538" ht="21.95" customHeight="1">
      <c r="EES3767" s="4" t="s">
        <v>1307</v>
      </c>
      <c r="EET3767" s="4">
        <v>732550</v>
      </c>
    </row>
    <row r="3768" spans="3523:3538" ht="21.95" customHeight="1">
      <c r="EES3768" s="4" t="s">
        <v>596</v>
      </c>
      <c r="EET3768" s="4">
        <v>174298.32</v>
      </c>
    </row>
    <row r="3769" spans="3523:3538" ht="21.95" customHeight="1">
      <c r="EEU3769" s="4" t="s">
        <v>1307</v>
      </c>
      <c r="EEV3769" s="4">
        <v>732550</v>
      </c>
    </row>
    <row r="3770" spans="3523:3538" ht="21.95" customHeight="1">
      <c r="EEU3770" s="4" t="s">
        <v>596</v>
      </c>
      <c r="EEV3770" s="4">
        <v>174298.32</v>
      </c>
    </row>
    <row r="3771" spans="3523:3538" ht="21.95" customHeight="1">
      <c r="EEW3771" s="4" t="s">
        <v>1307</v>
      </c>
      <c r="EEX3771" s="4">
        <v>732550</v>
      </c>
    </row>
    <row r="3772" spans="3523:3538" ht="21.95" customHeight="1">
      <c r="EEW3772" s="4" t="s">
        <v>596</v>
      </c>
      <c r="EEX3772" s="4">
        <v>174298.32</v>
      </c>
    </row>
    <row r="3773" spans="3523:3538" ht="21.95" customHeight="1">
      <c r="EEY3773" s="4" t="s">
        <v>1307</v>
      </c>
      <c r="EEZ3773" s="4">
        <v>732550</v>
      </c>
    </row>
    <row r="3774" spans="3523:3538" ht="21.95" customHeight="1">
      <c r="EEY3774" s="4" t="s">
        <v>596</v>
      </c>
      <c r="EEZ3774" s="4">
        <v>174298.32</v>
      </c>
    </row>
    <row r="3775" spans="3523:3538" ht="21.95" customHeight="1">
      <c r="EFA3775" s="4" t="s">
        <v>1307</v>
      </c>
      <c r="EFB3775" s="4">
        <v>732550</v>
      </c>
    </row>
    <row r="3776" spans="3523:3538" ht="21.95" customHeight="1">
      <c r="EFA3776" s="4" t="s">
        <v>596</v>
      </c>
      <c r="EFB3776" s="4">
        <v>174298.32</v>
      </c>
    </row>
    <row r="3777" spans="3539:3554" ht="21.95" customHeight="1">
      <c r="EFC3777" s="4" t="s">
        <v>1307</v>
      </c>
      <c r="EFD3777" s="4">
        <v>732550</v>
      </c>
    </row>
    <row r="3778" spans="3539:3554" ht="21.95" customHeight="1">
      <c r="EFC3778" s="4" t="s">
        <v>596</v>
      </c>
      <c r="EFD3778" s="4">
        <v>174298.32</v>
      </c>
    </row>
    <row r="3779" spans="3539:3554" ht="21.95" customHeight="1">
      <c r="EFE3779" s="4" t="s">
        <v>1307</v>
      </c>
      <c r="EFF3779" s="4">
        <v>732550</v>
      </c>
    </row>
    <row r="3780" spans="3539:3554" ht="21.95" customHeight="1">
      <c r="EFE3780" s="4" t="s">
        <v>596</v>
      </c>
      <c r="EFF3780" s="4">
        <v>174298.32</v>
      </c>
    </row>
    <row r="3781" spans="3539:3554" ht="21.95" customHeight="1">
      <c r="EFG3781" s="4" t="s">
        <v>1307</v>
      </c>
      <c r="EFH3781" s="4">
        <v>732550</v>
      </c>
    </row>
    <row r="3782" spans="3539:3554" ht="21.95" customHeight="1">
      <c r="EFG3782" s="4" t="s">
        <v>596</v>
      </c>
      <c r="EFH3782" s="4">
        <v>174298.32</v>
      </c>
    </row>
    <row r="3783" spans="3539:3554" ht="21.95" customHeight="1">
      <c r="EFI3783" s="4" t="s">
        <v>1307</v>
      </c>
      <c r="EFJ3783" s="4">
        <v>732550</v>
      </c>
    </row>
    <row r="3784" spans="3539:3554" ht="21.95" customHeight="1">
      <c r="EFI3784" s="4" t="s">
        <v>596</v>
      </c>
      <c r="EFJ3784" s="4">
        <v>174298.32</v>
      </c>
    </row>
    <row r="3785" spans="3539:3554" ht="21.95" customHeight="1">
      <c r="EFK3785" s="4" t="s">
        <v>1307</v>
      </c>
      <c r="EFL3785" s="4">
        <v>732550</v>
      </c>
    </row>
    <row r="3786" spans="3539:3554" ht="21.95" customHeight="1">
      <c r="EFK3786" s="4" t="s">
        <v>596</v>
      </c>
      <c r="EFL3786" s="4">
        <v>174298.32</v>
      </c>
    </row>
    <row r="3787" spans="3539:3554" ht="21.95" customHeight="1">
      <c r="EFM3787" s="4" t="s">
        <v>1307</v>
      </c>
      <c r="EFN3787" s="4">
        <v>732550</v>
      </c>
    </row>
    <row r="3788" spans="3539:3554" ht="21.95" customHeight="1">
      <c r="EFM3788" s="4" t="s">
        <v>596</v>
      </c>
      <c r="EFN3788" s="4">
        <v>174298.32</v>
      </c>
    </row>
    <row r="3789" spans="3539:3554" ht="21.95" customHeight="1">
      <c r="EFO3789" s="4" t="s">
        <v>1307</v>
      </c>
      <c r="EFP3789" s="4">
        <v>732550</v>
      </c>
    </row>
    <row r="3790" spans="3539:3554" ht="21.95" customHeight="1">
      <c r="EFO3790" s="4" t="s">
        <v>596</v>
      </c>
      <c r="EFP3790" s="4">
        <v>174298.32</v>
      </c>
    </row>
    <row r="3791" spans="3539:3554" ht="21.95" customHeight="1">
      <c r="EFQ3791" s="4" t="s">
        <v>1307</v>
      </c>
      <c r="EFR3791" s="4">
        <v>732550</v>
      </c>
    </row>
    <row r="3792" spans="3539:3554" ht="21.95" customHeight="1">
      <c r="EFQ3792" s="4" t="s">
        <v>596</v>
      </c>
      <c r="EFR3792" s="4">
        <v>174298.32</v>
      </c>
    </row>
    <row r="3793" spans="3555:3570" ht="21.95" customHeight="1">
      <c r="EFS3793" s="4" t="s">
        <v>1307</v>
      </c>
      <c r="EFT3793" s="4">
        <v>732550</v>
      </c>
    </row>
    <row r="3794" spans="3555:3570" ht="21.95" customHeight="1">
      <c r="EFS3794" s="4" t="s">
        <v>596</v>
      </c>
      <c r="EFT3794" s="4">
        <v>174298.32</v>
      </c>
    </row>
    <row r="3795" spans="3555:3570" ht="21.95" customHeight="1">
      <c r="EFU3795" s="4" t="s">
        <v>1307</v>
      </c>
      <c r="EFV3795" s="4">
        <v>732550</v>
      </c>
    </row>
    <row r="3796" spans="3555:3570" ht="21.95" customHeight="1">
      <c r="EFU3796" s="4" t="s">
        <v>596</v>
      </c>
      <c r="EFV3796" s="4">
        <v>174298.32</v>
      </c>
    </row>
    <row r="3797" spans="3555:3570" ht="21.95" customHeight="1">
      <c r="EFW3797" s="4" t="s">
        <v>1307</v>
      </c>
      <c r="EFX3797" s="4">
        <v>732550</v>
      </c>
    </row>
    <row r="3798" spans="3555:3570" ht="21.95" customHeight="1">
      <c r="EFW3798" s="4" t="s">
        <v>596</v>
      </c>
      <c r="EFX3798" s="4">
        <v>174298.32</v>
      </c>
    </row>
    <row r="3799" spans="3555:3570" ht="21.95" customHeight="1">
      <c r="EFY3799" s="4" t="s">
        <v>1307</v>
      </c>
      <c r="EFZ3799" s="4">
        <v>732550</v>
      </c>
    </row>
    <row r="3800" spans="3555:3570" ht="21.95" customHeight="1">
      <c r="EFY3800" s="4" t="s">
        <v>596</v>
      </c>
      <c r="EFZ3800" s="4">
        <v>174298.32</v>
      </c>
    </row>
    <row r="3801" spans="3555:3570" ht="21.95" customHeight="1">
      <c r="EGA3801" s="4" t="s">
        <v>1307</v>
      </c>
      <c r="EGB3801" s="4">
        <v>732550</v>
      </c>
    </row>
    <row r="3802" spans="3555:3570" ht="21.95" customHeight="1">
      <c r="EGA3802" s="4" t="s">
        <v>596</v>
      </c>
      <c r="EGB3802" s="4">
        <v>174298.32</v>
      </c>
    </row>
    <row r="3803" spans="3555:3570" ht="21.95" customHeight="1">
      <c r="EGC3803" s="4" t="s">
        <v>1307</v>
      </c>
      <c r="EGD3803" s="4">
        <v>732550</v>
      </c>
    </row>
    <row r="3804" spans="3555:3570" ht="21.95" customHeight="1">
      <c r="EGC3804" s="4" t="s">
        <v>596</v>
      </c>
      <c r="EGD3804" s="4">
        <v>174298.32</v>
      </c>
    </row>
    <row r="3805" spans="3555:3570" ht="21.95" customHeight="1">
      <c r="EGE3805" s="4" t="s">
        <v>1307</v>
      </c>
      <c r="EGF3805" s="4">
        <v>732550</v>
      </c>
    </row>
    <row r="3806" spans="3555:3570" ht="21.95" customHeight="1">
      <c r="EGE3806" s="4" t="s">
        <v>596</v>
      </c>
      <c r="EGF3806" s="4">
        <v>174298.32</v>
      </c>
    </row>
    <row r="3807" spans="3555:3570" ht="21.95" customHeight="1">
      <c r="EGG3807" s="4" t="s">
        <v>1307</v>
      </c>
      <c r="EGH3807" s="4">
        <v>732550</v>
      </c>
    </row>
    <row r="3808" spans="3555:3570" ht="21.95" customHeight="1">
      <c r="EGG3808" s="4" t="s">
        <v>596</v>
      </c>
      <c r="EGH3808" s="4">
        <v>174298.32</v>
      </c>
    </row>
    <row r="3809" spans="3571:3586" ht="21.95" customHeight="1">
      <c r="EGI3809" s="4" t="s">
        <v>1307</v>
      </c>
      <c r="EGJ3809" s="4">
        <v>732550</v>
      </c>
    </row>
    <row r="3810" spans="3571:3586" ht="21.95" customHeight="1">
      <c r="EGI3810" s="4" t="s">
        <v>596</v>
      </c>
      <c r="EGJ3810" s="4">
        <v>174298.32</v>
      </c>
    </row>
    <row r="3811" spans="3571:3586" ht="21.95" customHeight="1">
      <c r="EGK3811" s="4" t="s">
        <v>1307</v>
      </c>
      <c r="EGL3811" s="4">
        <v>732550</v>
      </c>
    </row>
    <row r="3812" spans="3571:3586" ht="21.95" customHeight="1">
      <c r="EGK3812" s="4" t="s">
        <v>596</v>
      </c>
      <c r="EGL3812" s="4">
        <v>174298.32</v>
      </c>
    </row>
    <row r="3813" spans="3571:3586" ht="21.95" customHeight="1">
      <c r="EGM3813" s="4" t="s">
        <v>1307</v>
      </c>
      <c r="EGN3813" s="4">
        <v>732550</v>
      </c>
    </row>
    <row r="3814" spans="3571:3586" ht="21.95" customHeight="1">
      <c r="EGM3814" s="4" t="s">
        <v>596</v>
      </c>
      <c r="EGN3814" s="4">
        <v>174298.32</v>
      </c>
    </row>
    <row r="3815" spans="3571:3586" ht="21.95" customHeight="1">
      <c r="EGO3815" s="4" t="s">
        <v>1307</v>
      </c>
      <c r="EGP3815" s="4">
        <v>732550</v>
      </c>
    </row>
    <row r="3816" spans="3571:3586" ht="21.95" customHeight="1">
      <c r="EGO3816" s="4" t="s">
        <v>596</v>
      </c>
      <c r="EGP3816" s="4">
        <v>174298.32</v>
      </c>
    </row>
    <row r="3817" spans="3571:3586" ht="21.95" customHeight="1">
      <c r="EGQ3817" s="4" t="s">
        <v>1307</v>
      </c>
      <c r="EGR3817" s="4">
        <v>732550</v>
      </c>
    </row>
    <row r="3818" spans="3571:3586" ht="21.95" customHeight="1">
      <c r="EGQ3818" s="4" t="s">
        <v>596</v>
      </c>
      <c r="EGR3818" s="4">
        <v>174298.32</v>
      </c>
    </row>
    <row r="3819" spans="3571:3586" ht="21.95" customHeight="1">
      <c r="EGS3819" s="4" t="s">
        <v>1307</v>
      </c>
      <c r="EGT3819" s="4">
        <v>732550</v>
      </c>
    </row>
    <row r="3820" spans="3571:3586" ht="21.95" customHeight="1">
      <c r="EGS3820" s="4" t="s">
        <v>596</v>
      </c>
      <c r="EGT3820" s="4">
        <v>174298.32</v>
      </c>
    </row>
    <row r="3821" spans="3571:3586" ht="21.95" customHeight="1">
      <c r="EGU3821" s="4" t="s">
        <v>1307</v>
      </c>
      <c r="EGV3821" s="4">
        <v>732550</v>
      </c>
    </row>
    <row r="3822" spans="3571:3586" ht="21.95" customHeight="1">
      <c r="EGU3822" s="4" t="s">
        <v>596</v>
      </c>
      <c r="EGV3822" s="4">
        <v>174298.32</v>
      </c>
    </row>
    <row r="3823" spans="3571:3586" ht="21.95" customHeight="1">
      <c r="EGW3823" s="4" t="s">
        <v>1307</v>
      </c>
      <c r="EGX3823" s="4">
        <v>732550</v>
      </c>
    </row>
    <row r="3824" spans="3571:3586" ht="21.95" customHeight="1">
      <c r="EGW3824" s="4" t="s">
        <v>596</v>
      </c>
      <c r="EGX3824" s="4">
        <v>174298.32</v>
      </c>
    </row>
    <row r="3825" spans="3587:3602" ht="21.95" customHeight="1">
      <c r="EGY3825" s="4" t="s">
        <v>1307</v>
      </c>
      <c r="EGZ3825" s="4">
        <v>732550</v>
      </c>
    </row>
    <row r="3826" spans="3587:3602" ht="21.95" customHeight="1">
      <c r="EGY3826" s="4" t="s">
        <v>596</v>
      </c>
      <c r="EGZ3826" s="4">
        <v>174298.32</v>
      </c>
    </row>
    <row r="3827" spans="3587:3602" ht="21.95" customHeight="1">
      <c r="EHA3827" s="4" t="s">
        <v>1307</v>
      </c>
      <c r="EHB3827" s="4">
        <v>732550</v>
      </c>
    </row>
    <row r="3828" spans="3587:3602" ht="21.95" customHeight="1">
      <c r="EHA3828" s="4" t="s">
        <v>596</v>
      </c>
      <c r="EHB3828" s="4">
        <v>174298.32</v>
      </c>
    </row>
    <row r="3829" spans="3587:3602" ht="21.95" customHeight="1">
      <c r="EHC3829" s="4" t="s">
        <v>1307</v>
      </c>
      <c r="EHD3829" s="4">
        <v>732550</v>
      </c>
    </row>
    <row r="3830" spans="3587:3602" ht="21.95" customHeight="1">
      <c r="EHC3830" s="4" t="s">
        <v>596</v>
      </c>
      <c r="EHD3830" s="4">
        <v>174298.32</v>
      </c>
    </row>
    <row r="3831" spans="3587:3602" ht="21.95" customHeight="1">
      <c r="EHE3831" s="4" t="s">
        <v>1307</v>
      </c>
      <c r="EHF3831" s="4">
        <v>732550</v>
      </c>
    </row>
    <row r="3832" spans="3587:3602" ht="21.95" customHeight="1">
      <c r="EHE3832" s="4" t="s">
        <v>596</v>
      </c>
      <c r="EHF3832" s="4">
        <v>174298.32</v>
      </c>
    </row>
    <row r="3833" spans="3587:3602" ht="21.95" customHeight="1">
      <c r="EHG3833" s="4" t="s">
        <v>1307</v>
      </c>
      <c r="EHH3833" s="4">
        <v>732550</v>
      </c>
    </row>
    <row r="3834" spans="3587:3602" ht="21.95" customHeight="1">
      <c r="EHG3834" s="4" t="s">
        <v>596</v>
      </c>
      <c r="EHH3834" s="4">
        <v>174298.32</v>
      </c>
    </row>
    <row r="3835" spans="3587:3602" ht="21.95" customHeight="1">
      <c r="EHI3835" s="4" t="s">
        <v>1307</v>
      </c>
      <c r="EHJ3835" s="4">
        <v>732550</v>
      </c>
    </row>
    <row r="3836" spans="3587:3602" ht="21.95" customHeight="1">
      <c r="EHI3836" s="4" t="s">
        <v>596</v>
      </c>
      <c r="EHJ3836" s="4">
        <v>174298.32</v>
      </c>
    </row>
    <row r="3837" spans="3587:3602" ht="21.95" customHeight="1">
      <c r="EHK3837" s="4" t="s">
        <v>1307</v>
      </c>
      <c r="EHL3837" s="4">
        <v>732550</v>
      </c>
    </row>
    <row r="3838" spans="3587:3602" ht="21.95" customHeight="1">
      <c r="EHK3838" s="4" t="s">
        <v>596</v>
      </c>
      <c r="EHL3838" s="4">
        <v>174298.32</v>
      </c>
    </row>
    <row r="3839" spans="3587:3602" ht="21.95" customHeight="1">
      <c r="EHM3839" s="4" t="s">
        <v>1307</v>
      </c>
      <c r="EHN3839" s="4">
        <v>732550</v>
      </c>
    </row>
    <row r="3840" spans="3587:3602" ht="21.95" customHeight="1">
      <c r="EHM3840" s="4" t="s">
        <v>596</v>
      </c>
      <c r="EHN3840" s="4">
        <v>174298.32</v>
      </c>
    </row>
    <row r="3841" spans="3603:3618" ht="21.95" customHeight="1">
      <c r="EHO3841" s="4" t="s">
        <v>1307</v>
      </c>
      <c r="EHP3841" s="4">
        <v>732550</v>
      </c>
    </row>
    <row r="3842" spans="3603:3618" ht="21.95" customHeight="1">
      <c r="EHO3842" s="4" t="s">
        <v>596</v>
      </c>
      <c r="EHP3842" s="4">
        <v>174298.32</v>
      </c>
    </row>
    <row r="3843" spans="3603:3618" ht="21.95" customHeight="1">
      <c r="EHQ3843" s="4" t="s">
        <v>1307</v>
      </c>
      <c r="EHR3843" s="4">
        <v>732550</v>
      </c>
    </row>
    <row r="3844" spans="3603:3618" ht="21.95" customHeight="1">
      <c r="EHQ3844" s="4" t="s">
        <v>596</v>
      </c>
      <c r="EHR3844" s="4">
        <v>174298.32</v>
      </c>
    </row>
    <row r="3845" spans="3603:3618" ht="21.95" customHeight="1">
      <c r="EHS3845" s="4" t="s">
        <v>1307</v>
      </c>
      <c r="EHT3845" s="4">
        <v>732550</v>
      </c>
    </row>
    <row r="3846" spans="3603:3618" ht="21.95" customHeight="1">
      <c r="EHS3846" s="4" t="s">
        <v>596</v>
      </c>
      <c r="EHT3846" s="4">
        <v>174298.32</v>
      </c>
    </row>
    <row r="3847" spans="3603:3618" ht="21.95" customHeight="1">
      <c r="EHU3847" s="4" t="s">
        <v>1307</v>
      </c>
      <c r="EHV3847" s="4">
        <v>732550</v>
      </c>
    </row>
    <row r="3848" spans="3603:3618" ht="21.95" customHeight="1">
      <c r="EHU3848" s="4" t="s">
        <v>596</v>
      </c>
      <c r="EHV3848" s="4">
        <v>174298.32</v>
      </c>
    </row>
    <row r="3849" spans="3603:3618" ht="21.95" customHeight="1">
      <c r="EHW3849" s="4" t="s">
        <v>1307</v>
      </c>
      <c r="EHX3849" s="4">
        <v>732550</v>
      </c>
    </row>
    <row r="3850" spans="3603:3618" ht="21.95" customHeight="1">
      <c r="EHW3850" s="4" t="s">
        <v>596</v>
      </c>
      <c r="EHX3850" s="4">
        <v>174298.32</v>
      </c>
    </row>
    <row r="3851" spans="3603:3618" ht="21.95" customHeight="1">
      <c r="EHY3851" s="4" t="s">
        <v>1307</v>
      </c>
      <c r="EHZ3851" s="4">
        <v>732550</v>
      </c>
    </row>
    <row r="3852" spans="3603:3618" ht="21.95" customHeight="1">
      <c r="EHY3852" s="4" t="s">
        <v>596</v>
      </c>
      <c r="EHZ3852" s="4">
        <v>174298.32</v>
      </c>
    </row>
    <row r="3853" spans="3603:3618" ht="21.95" customHeight="1">
      <c r="EIA3853" s="4" t="s">
        <v>1307</v>
      </c>
      <c r="EIB3853" s="4">
        <v>732550</v>
      </c>
    </row>
    <row r="3854" spans="3603:3618" ht="21.95" customHeight="1">
      <c r="EIA3854" s="4" t="s">
        <v>596</v>
      </c>
      <c r="EIB3854" s="4">
        <v>174298.32</v>
      </c>
    </row>
    <row r="3855" spans="3603:3618" ht="21.95" customHeight="1">
      <c r="EIC3855" s="4" t="s">
        <v>1307</v>
      </c>
      <c r="EID3855" s="4">
        <v>732550</v>
      </c>
    </row>
    <row r="3856" spans="3603:3618" ht="21.95" customHeight="1">
      <c r="EIC3856" s="4" t="s">
        <v>596</v>
      </c>
      <c r="EID3856" s="4">
        <v>174298.32</v>
      </c>
    </row>
    <row r="3857" spans="3619:3634" ht="21.95" customHeight="1">
      <c r="EIE3857" s="4" t="s">
        <v>1307</v>
      </c>
      <c r="EIF3857" s="4">
        <v>732550</v>
      </c>
    </row>
    <row r="3858" spans="3619:3634" ht="21.95" customHeight="1">
      <c r="EIE3858" s="4" t="s">
        <v>596</v>
      </c>
      <c r="EIF3858" s="4">
        <v>174298.32</v>
      </c>
    </row>
    <row r="3859" spans="3619:3634" ht="21.95" customHeight="1">
      <c r="EIG3859" s="4" t="s">
        <v>1307</v>
      </c>
      <c r="EIH3859" s="4">
        <v>732550</v>
      </c>
    </row>
    <row r="3860" spans="3619:3634" ht="21.95" customHeight="1">
      <c r="EIG3860" s="4" t="s">
        <v>596</v>
      </c>
      <c r="EIH3860" s="4">
        <v>174298.32</v>
      </c>
    </row>
    <row r="3861" spans="3619:3634" ht="21.95" customHeight="1">
      <c r="EII3861" s="4" t="s">
        <v>1307</v>
      </c>
      <c r="EIJ3861" s="4">
        <v>732550</v>
      </c>
    </row>
    <row r="3862" spans="3619:3634" ht="21.95" customHeight="1">
      <c r="EII3862" s="4" t="s">
        <v>596</v>
      </c>
      <c r="EIJ3862" s="4">
        <v>174298.32</v>
      </c>
    </row>
    <row r="3863" spans="3619:3634" ht="21.95" customHeight="1">
      <c r="EIK3863" s="4" t="s">
        <v>1307</v>
      </c>
      <c r="EIL3863" s="4">
        <v>732550</v>
      </c>
    </row>
    <row r="3864" spans="3619:3634" ht="21.95" customHeight="1">
      <c r="EIK3864" s="4" t="s">
        <v>596</v>
      </c>
      <c r="EIL3864" s="4">
        <v>174298.32</v>
      </c>
    </row>
    <row r="3865" spans="3619:3634" ht="21.95" customHeight="1">
      <c r="EIM3865" s="4" t="s">
        <v>1307</v>
      </c>
      <c r="EIN3865" s="4">
        <v>732550</v>
      </c>
    </row>
    <row r="3866" spans="3619:3634" ht="21.95" customHeight="1">
      <c r="EIM3866" s="4" t="s">
        <v>596</v>
      </c>
      <c r="EIN3866" s="4">
        <v>174298.32</v>
      </c>
    </row>
    <row r="3867" spans="3619:3634" ht="21.95" customHeight="1">
      <c r="EIO3867" s="4" t="s">
        <v>1307</v>
      </c>
      <c r="EIP3867" s="4">
        <v>732550</v>
      </c>
    </row>
    <row r="3868" spans="3619:3634" ht="21.95" customHeight="1">
      <c r="EIO3868" s="4" t="s">
        <v>596</v>
      </c>
      <c r="EIP3868" s="4">
        <v>174298.32</v>
      </c>
    </row>
    <row r="3869" spans="3619:3634" ht="21.95" customHeight="1">
      <c r="EIQ3869" s="4" t="s">
        <v>1307</v>
      </c>
      <c r="EIR3869" s="4">
        <v>732550</v>
      </c>
    </row>
    <row r="3870" spans="3619:3634" ht="21.95" customHeight="1">
      <c r="EIQ3870" s="4" t="s">
        <v>596</v>
      </c>
      <c r="EIR3870" s="4">
        <v>174298.32</v>
      </c>
    </row>
    <row r="3871" spans="3619:3634" ht="21.95" customHeight="1">
      <c r="EIS3871" s="4" t="s">
        <v>1307</v>
      </c>
      <c r="EIT3871" s="4">
        <v>732550</v>
      </c>
    </row>
    <row r="3872" spans="3619:3634" ht="21.95" customHeight="1">
      <c r="EIS3872" s="4" t="s">
        <v>596</v>
      </c>
      <c r="EIT3872" s="4">
        <v>174298.32</v>
      </c>
    </row>
    <row r="3873" spans="3635:3650" ht="21.95" customHeight="1">
      <c r="EIU3873" s="4" t="s">
        <v>1307</v>
      </c>
      <c r="EIV3873" s="4">
        <v>732550</v>
      </c>
    </row>
    <row r="3874" spans="3635:3650" ht="21.95" customHeight="1">
      <c r="EIU3874" s="4" t="s">
        <v>596</v>
      </c>
      <c r="EIV3874" s="4">
        <v>174298.32</v>
      </c>
    </row>
    <row r="3875" spans="3635:3650" ht="21.95" customHeight="1">
      <c r="EIW3875" s="4" t="s">
        <v>1307</v>
      </c>
      <c r="EIX3875" s="4">
        <v>732550</v>
      </c>
    </row>
    <row r="3876" spans="3635:3650" ht="21.95" customHeight="1">
      <c r="EIW3876" s="4" t="s">
        <v>596</v>
      </c>
      <c r="EIX3876" s="4">
        <v>174298.32</v>
      </c>
    </row>
    <row r="3877" spans="3635:3650" ht="21.95" customHeight="1">
      <c r="EIY3877" s="4" t="s">
        <v>1307</v>
      </c>
      <c r="EIZ3877" s="4">
        <v>732550</v>
      </c>
    </row>
    <row r="3878" spans="3635:3650" ht="21.95" customHeight="1">
      <c r="EIY3878" s="4" t="s">
        <v>596</v>
      </c>
      <c r="EIZ3878" s="4">
        <v>174298.32</v>
      </c>
    </row>
    <row r="3879" spans="3635:3650" ht="21.95" customHeight="1">
      <c r="EJA3879" s="4" t="s">
        <v>1307</v>
      </c>
      <c r="EJB3879" s="4">
        <v>732550</v>
      </c>
    </row>
    <row r="3880" spans="3635:3650" ht="21.95" customHeight="1">
      <c r="EJA3880" s="4" t="s">
        <v>596</v>
      </c>
      <c r="EJB3880" s="4">
        <v>174298.32</v>
      </c>
    </row>
    <row r="3881" spans="3635:3650" ht="21.95" customHeight="1">
      <c r="EJC3881" s="4" t="s">
        <v>1307</v>
      </c>
      <c r="EJD3881" s="4">
        <v>732550</v>
      </c>
    </row>
    <row r="3882" spans="3635:3650" ht="21.95" customHeight="1">
      <c r="EJC3882" s="4" t="s">
        <v>596</v>
      </c>
      <c r="EJD3882" s="4">
        <v>174298.32</v>
      </c>
    </row>
    <row r="3883" spans="3635:3650" ht="21.95" customHeight="1">
      <c r="EJE3883" s="4" t="s">
        <v>1307</v>
      </c>
      <c r="EJF3883" s="4">
        <v>732550</v>
      </c>
    </row>
    <row r="3884" spans="3635:3650" ht="21.95" customHeight="1">
      <c r="EJE3884" s="4" t="s">
        <v>596</v>
      </c>
      <c r="EJF3884" s="4">
        <v>174298.32</v>
      </c>
    </row>
    <row r="3885" spans="3635:3650" ht="21.95" customHeight="1">
      <c r="EJG3885" s="4" t="s">
        <v>1307</v>
      </c>
      <c r="EJH3885" s="4">
        <v>732550</v>
      </c>
    </row>
    <row r="3886" spans="3635:3650" ht="21.95" customHeight="1">
      <c r="EJG3886" s="4" t="s">
        <v>596</v>
      </c>
      <c r="EJH3886" s="4">
        <v>174298.32</v>
      </c>
    </row>
    <row r="3887" spans="3635:3650" ht="21.95" customHeight="1">
      <c r="EJI3887" s="4" t="s">
        <v>1307</v>
      </c>
      <c r="EJJ3887" s="4">
        <v>732550</v>
      </c>
    </row>
    <row r="3888" spans="3635:3650" ht="21.95" customHeight="1">
      <c r="EJI3888" s="4" t="s">
        <v>596</v>
      </c>
      <c r="EJJ3888" s="4">
        <v>174298.32</v>
      </c>
    </row>
    <row r="3889" spans="3651:3666" ht="21.95" customHeight="1">
      <c r="EJK3889" s="4" t="s">
        <v>1307</v>
      </c>
      <c r="EJL3889" s="4">
        <v>732550</v>
      </c>
    </row>
    <row r="3890" spans="3651:3666" ht="21.95" customHeight="1">
      <c r="EJK3890" s="4" t="s">
        <v>596</v>
      </c>
      <c r="EJL3890" s="4">
        <v>174298.32</v>
      </c>
    </row>
    <row r="3891" spans="3651:3666" ht="21.95" customHeight="1">
      <c r="EJM3891" s="4" t="s">
        <v>1307</v>
      </c>
      <c r="EJN3891" s="4">
        <v>732550</v>
      </c>
    </row>
    <row r="3892" spans="3651:3666" ht="21.95" customHeight="1">
      <c r="EJM3892" s="4" t="s">
        <v>596</v>
      </c>
      <c r="EJN3892" s="4">
        <v>174298.32</v>
      </c>
    </row>
    <row r="3893" spans="3651:3666" ht="21.95" customHeight="1">
      <c r="EJO3893" s="4" t="s">
        <v>1307</v>
      </c>
      <c r="EJP3893" s="4">
        <v>732550</v>
      </c>
    </row>
    <row r="3894" spans="3651:3666" ht="21.95" customHeight="1">
      <c r="EJO3894" s="4" t="s">
        <v>596</v>
      </c>
      <c r="EJP3894" s="4">
        <v>174298.32</v>
      </c>
    </row>
    <row r="3895" spans="3651:3666" ht="21.95" customHeight="1">
      <c r="EJQ3895" s="4" t="s">
        <v>1307</v>
      </c>
      <c r="EJR3895" s="4">
        <v>732550</v>
      </c>
    </row>
    <row r="3896" spans="3651:3666" ht="21.95" customHeight="1">
      <c r="EJQ3896" s="4" t="s">
        <v>596</v>
      </c>
      <c r="EJR3896" s="4">
        <v>174298.32</v>
      </c>
    </row>
    <row r="3897" spans="3651:3666" ht="21.95" customHeight="1">
      <c r="EJS3897" s="4" t="s">
        <v>1307</v>
      </c>
      <c r="EJT3897" s="4">
        <v>732550</v>
      </c>
    </row>
    <row r="3898" spans="3651:3666" ht="21.95" customHeight="1">
      <c r="EJS3898" s="4" t="s">
        <v>596</v>
      </c>
      <c r="EJT3898" s="4">
        <v>174298.32</v>
      </c>
    </row>
    <row r="3899" spans="3651:3666" ht="21.95" customHeight="1">
      <c r="EJU3899" s="4" t="s">
        <v>1307</v>
      </c>
      <c r="EJV3899" s="4">
        <v>732550</v>
      </c>
    </row>
    <row r="3900" spans="3651:3666" ht="21.95" customHeight="1">
      <c r="EJU3900" s="4" t="s">
        <v>596</v>
      </c>
      <c r="EJV3900" s="4">
        <v>174298.32</v>
      </c>
    </row>
    <row r="3901" spans="3651:3666" ht="21.95" customHeight="1">
      <c r="EJW3901" s="4" t="s">
        <v>1307</v>
      </c>
      <c r="EJX3901" s="4">
        <v>732550</v>
      </c>
    </row>
    <row r="3902" spans="3651:3666" ht="21.95" customHeight="1">
      <c r="EJW3902" s="4" t="s">
        <v>596</v>
      </c>
      <c r="EJX3902" s="4">
        <v>174298.32</v>
      </c>
    </row>
    <row r="3903" spans="3651:3666" ht="21.95" customHeight="1">
      <c r="EJY3903" s="4" t="s">
        <v>1307</v>
      </c>
      <c r="EJZ3903" s="4">
        <v>732550</v>
      </c>
    </row>
    <row r="3904" spans="3651:3666" ht="21.95" customHeight="1">
      <c r="EJY3904" s="4" t="s">
        <v>596</v>
      </c>
      <c r="EJZ3904" s="4">
        <v>174298.32</v>
      </c>
    </row>
    <row r="3905" spans="3667:3682" ht="21.95" customHeight="1">
      <c r="EKA3905" s="4" t="s">
        <v>1307</v>
      </c>
      <c r="EKB3905" s="4">
        <v>732550</v>
      </c>
    </row>
    <row r="3906" spans="3667:3682" ht="21.95" customHeight="1">
      <c r="EKA3906" s="4" t="s">
        <v>596</v>
      </c>
      <c r="EKB3906" s="4">
        <v>174298.32</v>
      </c>
    </row>
    <row r="3907" spans="3667:3682" ht="21.95" customHeight="1">
      <c r="EKC3907" s="4" t="s">
        <v>1307</v>
      </c>
      <c r="EKD3907" s="4">
        <v>732550</v>
      </c>
    </row>
    <row r="3908" spans="3667:3682" ht="21.95" customHeight="1">
      <c r="EKC3908" s="4" t="s">
        <v>596</v>
      </c>
      <c r="EKD3908" s="4">
        <v>174298.32</v>
      </c>
    </row>
    <row r="3909" spans="3667:3682" ht="21.95" customHeight="1">
      <c r="EKE3909" s="4" t="s">
        <v>1307</v>
      </c>
      <c r="EKF3909" s="4">
        <v>732550</v>
      </c>
    </row>
    <row r="3910" spans="3667:3682" ht="21.95" customHeight="1">
      <c r="EKE3910" s="4" t="s">
        <v>596</v>
      </c>
      <c r="EKF3910" s="4">
        <v>174298.32</v>
      </c>
    </row>
    <row r="3911" spans="3667:3682" ht="21.95" customHeight="1">
      <c r="EKG3911" s="4" t="s">
        <v>1307</v>
      </c>
      <c r="EKH3911" s="4">
        <v>732550</v>
      </c>
    </row>
    <row r="3912" spans="3667:3682" ht="21.95" customHeight="1">
      <c r="EKG3912" s="4" t="s">
        <v>596</v>
      </c>
      <c r="EKH3912" s="4">
        <v>174298.32</v>
      </c>
    </row>
    <row r="3913" spans="3667:3682" ht="21.95" customHeight="1">
      <c r="EKI3913" s="4" t="s">
        <v>1307</v>
      </c>
      <c r="EKJ3913" s="4">
        <v>732550</v>
      </c>
    </row>
    <row r="3914" spans="3667:3682" ht="21.95" customHeight="1">
      <c r="EKI3914" s="4" t="s">
        <v>596</v>
      </c>
      <c r="EKJ3914" s="4">
        <v>174298.32</v>
      </c>
    </row>
    <row r="3915" spans="3667:3682" ht="21.95" customHeight="1">
      <c r="EKK3915" s="4" t="s">
        <v>1307</v>
      </c>
      <c r="EKL3915" s="4">
        <v>732550</v>
      </c>
    </row>
    <row r="3916" spans="3667:3682" ht="21.95" customHeight="1">
      <c r="EKK3916" s="4" t="s">
        <v>596</v>
      </c>
      <c r="EKL3916" s="4">
        <v>174298.32</v>
      </c>
    </row>
    <row r="3917" spans="3667:3682" ht="21.95" customHeight="1">
      <c r="EKM3917" s="4" t="s">
        <v>1307</v>
      </c>
      <c r="EKN3917" s="4">
        <v>732550</v>
      </c>
    </row>
    <row r="3918" spans="3667:3682" ht="21.95" customHeight="1">
      <c r="EKM3918" s="4" t="s">
        <v>596</v>
      </c>
      <c r="EKN3918" s="4">
        <v>174298.32</v>
      </c>
    </row>
    <row r="3919" spans="3667:3682" ht="21.95" customHeight="1">
      <c r="EKO3919" s="4" t="s">
        <v>1307</v>
      </c>
      <c r="EKP3919" s="4">
        <v>732550</v>
      </c>
    </row>
    <row r="3920" spans="3667:3682" ht="21.95" customHeight="1">
      <c r="EKO3920" s="4" t="s">
        <v>596</v>
      </c>
      <c r="EKP3920" s="4">
        <v>174298.32</v>
      </c>
    </row>
    <row r="3921" spans="3683:3698" ht="21.95" customHeight="1">
      <c r="EKQ3921" s="4" t="s">
        <v>1307</v>
      </c>
      <c r="EKR3921" s="4">
        <v>732550</v>
      </c>
    </row>
    <row r="3922" spans="3683:3698" ht="21.95" customHeight="1">
      <c r="EKQ3922" s="4" t="s">
        <v>596</v>
      </c>
      <c r="EKR3922" s="4">
        <v>174298.32</v>
      </c>
    </row>
    <row r="3923" spans="3683:3698" ht="21.95" customHeight="1">
      <c r="EKS3923" s="4" t="s">
        <v>1307</v>
      </c>
      <c r="EKT3923" s="4">
        <v>732550</v>
      </c>
    </row>
    <row r="3924" spans="3683:3698" ht="21.95" customHeight="1">
      <c r="EKS3924" s="4" t="s">
        <v>596</v>
      </c>
      <c r="EKT3924" s="4">
        <v>174298.32</v>
      </c>
    </row>
    <row r="3925" spans="3683:3698" ht="21.95" customHeight="1">
      <c r="EKU3925" s="4" t="s">
        <v>1307</v>
      </c>
      <c r="EKV3925" s="4">
        <v>732550</v>
      </c>
    </row>
    <row r="3926" spans="3683:3698" ht="21.95" customHeight="1">
      <c r="EKU3926" s="4" t="s">
        <v>596</v>
      </c>
      <c r="EKV3926" s="4">
        <v>174298.32</v>
      </c>
    </row>
    <row r="3927" spans="3683:3698" ht="21.95" customHeight="1">
      <c r="EKW3927" s="4" t="s">
        <v>1307</v>
      </c>
      <c r="EKX3927" s="4">
        <v>732550</v>
      </c>
    </row>
    <row r="3928" spans="3683:3698" ht="21.95" customHeight="1">
      <c r="EKW3928" s="4" t="s">
        <v>596</v>
      </c>
      <c r="EKX3928" s="4">
        <v>174298.32</v>
      </c>
    </row>
    <row r="3929" spans="3683:3698" ht="21.95" customHeight="1">
      <c r="EKY3929" s="4" t="s">
        <v>1307</v>
      </c>
      <c r="EKZ3929" s="4">
        <v>732550</v>
      </c>
    </row>
    <row r="3930" spans="3683:3698" ht="21.95" customHeight="1">
      <c r="EKY3930" s="4" t="s">
        <v>596</v>
      </c>
      <c r="EKZ3930" s="4">
        <v>174298.32</v>
      </c>
    </row>
    <row r="3931" spans="3683:3698" ht="21.95" customHeight="1">
      <c r="ELA3931" s="4" t="s">
        <v>1307</v>
      </c>
      <c r="ELB3931" s="4">
        <v>732550</v>
      </c>
    </row>
    <row r="3932" spans="3683:3698" ht="21.95" customHeight="1">
      <c r="ELA3932" s="4" t="s">
        <v>596</v>
      </c>
      <c r="ELB3932" s="4">
        <v>174298.32</v>
      </c>
    </row>
    <row r="3933" spans="3683:3698" ht="21.95" customHeight="1">
      <c r="ELC3933" s="4" t="s">
        <v>1307</v>
      </c>
      <c r="ELD3933" s="4">
        <v>732550</v>
      </c>
    </row>
    <row r="3934" spans="3683:3698" ht="21.95" customHeight="1">
      <c r="ELC3934" s="4" t="s">
        <v>596</v>
      </c>
      <c r="ELD3934" s="4">
        <v>174298.32</v>
      </c>
    </row>
    <row r="3935" spans="3683:3698" ht="21.95" customHeight="1">
      <c r="ELE3935" s="4" t="s">
        <v>1307</v>
      </c>
      <c r="ELF3935" s="4">
        <v>732550</v>
      </c>
    </row>
    <row r="3936" spans="3683:3698" ht="21.95" customHeight="1">
      <c r="ELE3936" s="4" t="s">
        <v>596</v>
      </c>
      <c r="ELF3936" s="4">
        <v>174298.32</v>
      </c>
    </row>
    <row r="3937" spans="3699:3714" ht="21.95" customHeight="1">
      <c r="ELG3937" s="4" t="s">
        <v>1307</v>
      </c>
      <c r="ELH3937" s="4">
        <v>732550</v>
      </c>
    </row>
    <row r="3938" spans="3699:3714" ht="21.95" customHeight="1">
      <c r="ELG3938" s="4" t="s">
        <v>596</v>
      </c>
      <c r="ELH3938" s="4">
        <v>174298.32</v>
      </c>
    </row>
    <row r="3939" spans="3699:3714" ht="21.95" customHeight="1">
      <c r="ELI3939" s="4" t="s">
        <v>1307</v>
      </c>
      <c r="ELJ3939" s="4">
        <v>732550</v>
      </c>
    </row>
    <row r="3940" spans="3699:3714" ht="21.95" customHeight="1">
      <c r="ELI3940" s="4" t="s">
        <v>596</v>
      </c>
      <c r="ELJ3940" s="4">
        <v>174298.32</v>
      </c>
    </row>
    <row r="3941" spans="3699:3714" ht="21.95" customHeight="1">
      <c r="ELK3941" s="4" t="s">
        <v>1307</v>
      </c>
      <c r="ELL3941" s="4">
        <v>732550</v>
      </c>
    </row>
    <row r="3942" spans="3699:3714" ht="21.95" customHeight="1">
      <c r="ELK3942" s="4" t="s">
        <v>596</v>
      </c>
      <c r="ELL3942" s="4">
        <v>174298.32</v>
      </c>
    </row>
    <row r="3943" spans="3699:3714" ht="21.95" customHeight="1">
      <c r="ELM3943" s="4" t="s">
        <v>1307</v>
      </c>
      <c r="ELN3943" s="4">
        <v>732550</v>
      </c>
    </row>
    <row r="3944" spans="3699:3714" ht="21.95" customHeight="1">
      <c r="ELM3944" s="4" t="s">
        <v>596</v>
      </c>
      <c r="ELN3944" s="4">
        <v>174298.32</v>
      </c>
    </row>
    <row r="3945" spans="3699:3714" ht="21.95" customHeight="1">
      <c r="ELO3945" s="4" t="s">
        <v>1307</v>
      </c>
      <c r="ELP3945" s="4">
        <v>732550</v>
      </c>
    </row>
    <row r="3946" spans="3699:3714" ht="21.95" customHeight="1">
      <c r="ELO3946" s="4" t="s">
        <v>596</v>
      </c>
      <c r="ELP3946" s="4">
        <v>174298.32</v>
      </c>
    </row>
    <row r="3947" spans="3699:3714" ht="21.95" customHeight="1">
      <c r="ELQ3947" s="4" t="s">
        <v>1307</v>
      </c>
      <c r="ELR3947" s="4">
        <v>732550</v>
      </c>
    </row>
    <row r="3948" spans="3699:3714" ht="21.95" customHeight="1">
      <c r="ELQ3948" s="4" t="s">
        <v>596</v>
      </c>
      <c r="ELR3948" s="4">
        <v>174298.32</v>
      </c>
    </row>
    <row r="3949" spans="3699:3714" ht="21.95" customHeight="1">
      <c r="ELS3949" s="4" t="s">
        <v>1307</v>
      </c>
      <c r="ELT3949" s="4">
        <v>732550</v>
      </c>
    </row>
    <row r="3950" spans="3699:3714" ht="21.95" customHeight="1">
      <c r="ELS3950" s="4" t="s">
        <v>596</v>
      </c>
      <c r="ELT3950" s="4">
        <v>174298.32</v>
      </c>
    </row>
    <row r="3951" spans="3699:3714" ht="21.95" customHeight="1">
      <c r="ELU3951" s="4" t="s">
        <v>1307</v>
      </c>
      <c r="ELV3951" s="4">
        <v>732550</v>
      </c>
    </row>
    <row r="3952" spans="3699:3714" ht="21.95" customHeight="1">
      <c r="ELU3952" s="4" t="s">
        <v>596</v>
      </c>
      <c r="ELV3952" s="4">
        <v>174298.32</v>
      </c>
    </row>
    <row r="3953" spans="3715:3730" ht="21.95" customHeight="1">
      <c r="ELW3953" s="4" t="s">
        <v>1307</v>
      </c>
      <c r="ELX3953" s="4">
        <v>732550</v>
      </c>
    </row>
    <row r="3954" spans="3715:3730" ht="21.95" customHeight="1">
      <c r="ELW3954" s="4" t="s">
        <v>596</v>
      </c>
      <c r="ELX3954" s="4">
        <v>174298.32</v>
      </c>
    </row>
    <row r="3955" spans="3715:3730" ht="21.95" customHeight="1">
      <c r="ELY3955" s="4" t="s">
        <v>1307</v>
      </c>
      <c r="ELZ3955" s="4">
        <v>732550</v>
      </c>
    </row>
    <row r="3956" spans="3715:3730" ht="21.95" customHeight="1">
      <c r="ELY3956" s="4" t="s">
        <v>596</v>
      </c>
      <c r="ELZ3956" s="4">
        <v>174298.32</v>
      </c>
    </row>
    <row r="3957" spans="3715:3730" ht="21.95" customHeight="1">
      <c r="EMA3957" s="4" t="s">
        <v>1307</v>
      </c>
      <c r="EMB3957" s="4">
        <v>732550</v>
      </c>
    </row>
    <row r="3958" spans="3715:3730" ht="21.95" customHeight="1">
      <c r="EMA3958" s="4" t="s">
        <v>596</v>
      </c>
      <c r="EMB3958" s="4">
        <v>174298.32</v>
      </c>
    </row>
    <row r="3959" spans="3715:3730" ht="21.95" customHeight="1">
      <c r="EMC3959" s="4" t="s">
        <v>1307</v>
      </c>
      <c r="EMD3959" s="4">
        <v>732550</v>
      </c>
    </row>
    <row r="3960" spans="3715:3730" ht="21.95" customHeight="1">
      <c r="EMC3960" s="4" t="s">
        <v>596</v>
      </c>
      <c r="EMD3960" s="4">
        <v>174298.32</v>
      </c>
    </row>
    <row r="3961" spans="3715:3730" ht="21.95" customHeight="1">
      <c r="EME3961" s="4" t="s">
        <v>1307</v>
      </c>
      <c r="EMF3961" s="4">
        <v>732550</v>
      </c>
    </row>
    <row r="3962" spans="3715:3730" ht="21.95" customHeight="1">
      <c r="EME3962" s="4" t="s">
        <v>596</v>
      </c>
      <c r="EMF3962" s="4">
        <v>174298.32</v>
      </c>
    </row>
    <row r="3963" spans="3715:3730" ht="21.95" customHeight="1">
      <c r="EMG3963" s="4" t="s">
        <v>1307</v>
      </c>
      <c r="EMH3963" s="4">
        <v>732550</v>
      </c>
    </row>
    <row r="3964" spans="3715:3730" ht="21.95" customHeight="1">
      <c r="EMG3964" s="4" t="s">
        <v>596</v>
      </c>
      <c r="EMH3964" s="4">
        <v>174298.32</v>
      </c>
    </row>
    <row r="3965" spans="3715:3730" ht="21.95" customHeight="1">
      <c r="EMI3965" s="4" t="s">
        <v>1307</v>
      </c>
      <c r="EMJ3965" s="4">
        <v>732550</v>
      </c>
    </row>
    <row r="3966" spans="3715:3730" ht="21.95" customHeight="1">
      <c r="EMI3966" s="4" t="s">
        <v>596</v>
      </c>
      <c r="EMJ3966" s="4">
        <v>174298.32</v>
      </c>
    </row>
    <row r="3967" spans="3715:3730" ht="21.95" customHeight="1">
      <c r="EMK3967" s="4" t="s">
        <v>1307</v>
      </c>
      <c r="EML3967" s="4">
        <v>732550</v>
      </c>
    </row>
    <row r="3968" spans="3715:3730" ht="21.95" customHeight="1">
      <c r="EMK3968" s="4" t="s">
        <v>596</v>
      </c>
      <c r="EML3968" s="4">
        <v>174298.32</v>
      </c>
    </row>
    <row r="3969" spans="3731:3746" ht="21.95" customHeight="1">
      <c r="EMM3969" s="4" t="s">
        <v>1307</v>
      </c>
      <c r="EMN3969" s="4">
        <v>732550</v>
      </c>
    </row>
    <row r="3970" spans="3731:3746" ht="21.95" customHeight="1">
      <c r="EMM3970" s="4" t="s">
        <v>596</v>
      </c>
      <c r="EMN3970" s="4">
        <v>174298.32</v>
      </c>
    </row>
    <row r="3971" spans="3731:3746" ht="21.95" customHeight="1">
      <c r="EMO3971" s="4" t="s">
        <v>1307</v>
      </c>
      <c r="EMP3971" s="4">
        <v>732550</v>
      </c>
    </row>
    <row r="3972" spans="3731:3746" ht="21.95" customHeight="1">
      <c r="EMO3972" s="4" t="s">
        <v>596</v>
      </c>
      <c r="EMP3972" s="4">
        <v>174298.32</v>
      </c>
    </row>
    <row r="3973" spans="3731:3746" ht="21.95" customHeight="1">
      <c r="EMQ3973" s="4" t="s">
        <v>1307</v>
      </c>
      <c r="EMR3973" s="4">
        <v>732550</v>
      </c>
    </row>
    <row r="3974" spans="3731:3746" ht="21.95" customHeight="1">
      <c r="EMQ3974" s="4" t="s">
        <v>596</v>
      </c>
      <c r="EMR3974" s="4">
        <v>174298.32</v>
      </c>
    </row>
    <row r="3975" spans="3731:3746" ht="21.95" customHeight="1">
      <c r="EMS3975" s="4" t="s">
        <v>1307</v>
      </c>
      <c r="EMT3975" s="4">
        <v>732550</v>
      </c>
    </row>
    <row r="3976" spans="3731:3746" ht="21.95" customHeight="1">
      <c r="EMS3976" s="4" t="s">
        <v>596</v>
      </c>
      <c r="EMT3976" s="4">
        <v>174298.32</v>
      </c>
    </row>
    <row r="3977" spans="3731:3746" ht="21.95" customHeight="1">
      <c r="EMU3977" s="4" t="s">
        <v>1307</v>
      </c>
      <c r="EMV3977" s="4">
        <v>732550</v>
      </c>
    </row>
    <row r="3978" spans="3731:3746" ht="21.95" customHeight="1">
      <c r="EMU3978" s="4" t="s">
        <v>596</v>
      </c>
      <c r="EMV3978" s="4">
        <v>174298.32</v>
      </c>
    </row>
    <row r="3979" spans="3731:3746" ht="21.95" customHeight="1">
      <c r="EMW3979" s="4" t="s">
        <v>1307</v>
      </c>
      <c r="EMX3979" s="4">
        <v>732550</v>
      </c>
    </row>
    <row r="3980" spans="3731:3746" ht="21.95" customHeight="1">
      <c r="EMW3980" s="4" t="s">
        <v>596</v>
      </c>
      <c r="EMX3980" s="4">
        <v>174298.32</v>
      </c>
    </row>
    <row r="3981" spans="3731:3746" ht="21.95" customHeight="1">
      <c r="EMY3981" s="4" t="s">
        <v>1307</v>
      </c>
      <c r="EMZ3981" s="4">
        <v>732550</v>
      </c>
    </row>
    <row r="3982" spans="3731:3746" ht="21.95" customHeight="1">
      <c r="EMY3982" s="4" t="s">
        <v>596</v>
      </c>
      <c r="EMZ3982" s="4">
        <v>174298.32</v>
      </c>
    </row>
    <row r="3983" spans="3731:3746" ht="21.95" customHeight="1">
      <c r="ENA3983" s="4" t="s">
        <v>1307</v>
      </c>
      <c r="ENB3983" s="4">
        <v>732550</v>
      </c>
    </row>
    <row r="3984" spans="3731:3746" ht="21.95" customHeight="1">
      <c r="ENA3984" s="4" t="s">
        <v>596</v>
      </c>
      <c r="ENB3984" s="4">
        <v>174298.32</v>
      </c>
    </row>
    <row r="3985" spans="3747:3762" ht="21.95" customHeight="1">
      <c r="ENC3985" s="4" t="s">
        <v>1307</v>
      </c>
      <c r="END3985" s="4">
        <v>732550</v>
      </c>
    </row>
    <row r="3986" spans="3747:3762" ht="21.95" customHeight="1">
      <c r="ENC3986" s="4" t="s">
        <v>596</v>
      </c>
      <c r="END3986" s="4">
        <v>174298.32</v>
      </c>
    </row>
    <row r="3987" spans="3747:3762" ht="21.95" customHeight="1">
      <c r="ENE3987" s="4" t="s">
        <v>1307</v>
      </c>
      <c r="ENF3987" s="4">
        <v>732550</v>
      </c>
    </row>
    <row r="3988" spans="3747:3762" ht="21.95" customHeight="1">
      <c r="ENE3988" s="4" t="s">
        <v>596</v>
      </c>
      <c r="ENF3988" s="4">
        <v>174298.32</v>
      </c>
    </row>
    <row r="3989" spans="3747:3762" ht="21.95" customHeight="1">
      <c r="ENG3989" s="4" t="s">
        <v>1307</v>
      </c>
      <c r="ENH3989" s="4">
        <v>732550</v>
      </c>
    </row>
    <row r="3990" spans="3747:3762" ht="21.95" customHeight="1">
      <c r="ENG3990" s="4" t="s">
        <v>596</v>
      </c>
      <c r="ENH3990" s="4">
        <v>174298.32</v>
      </c>
    </row>
    <row r="3991" spans="3747:3762" ht="21.95" customHeight="1">
      <c r="ENI3991" s="4" t="s">
        <v>1307</v>
      </c>
      <c r="ENJ3991" s="4">
        <v>732550</v>
      </c>
    </row>
    <row r="3992" spans="3747:3762" ht="21.95" customHeight="1">
      <c r="ENI3992" s="4" t="s">
        <v>596</v>
      </c>
      <c r="ENJ3992" s="4">
        <v>174298.32</v>
      </c>
    </row>
    <row r="3993" spans="3747:3762" ht="21.95" customHeight="1">
      <c r="ENK3993" s="4" t="s">
        <v>1307</v>
      </c>
      <c r="ENL3993" s="4">
        <v>732550</v>
      </c>
    </row>
    <row r="3994" spans="3747:3762" ht="21.95" customHeight="1">
      <c r="ENK3994" s="4" t="s">
        <v>596</v>
      </c>
      <c r="ENL3994" s="4">
        <v>174298.32</v>
      </c>
    </row>
    <row r="3995" spans="3747:3762" ht="21.95" customHeight="1">
      <c r="ENM3995" s="4" t="s">
        <v>1307</v>
      </c>
      <c r="ENN3995" s="4">
        <v>732550</v>
      </c>
    </row>
    <row r="3996" spans="3747:3762" ht="21.95" customHeight="1">
      <c r="ENM3996" s="4" t="s">
        <v>596</v>
      </c>
      <c r="ENN3996" s="4">
        <v>174298.32</v>
      </c>
    </row>
    <row r="3997" spans="3747:3762" ht="21.95" customHeight="1">
      <c r="ENO3997" s="4" t="s">
        <v>1307</v>
      </c>
      <c r="ENP3997" s="4">
        <v>732550</v>
      </c>
    </row>
    <row r="3998" spans="3747:3762" ht="21.95" customHeight="1">
      <c r="ENO3998" s="4" t="s">
        <v>596</v>
      </c>
      <c r="ENP3998" s="4">
        <v>174298.32</v>
      </c>
    </row>
    <row r="3999" spans="3747:3762" ht="21.95" customHeight="1">
      <c r="ENQ3999" s="4" t="s">
        <v>1307</v>
      </c>
      <c r="ENR3999" s="4">
        <v>732550</v>
      </c>
    </row>
    <row r="4000" spans="3747:3762" ht="21.95" customHeight="1">
      <c r="ENQ4000" s="4" t="s">
        <v>596</v>
      </c>
      <c r="ENR4000" s="4">
        <v>174298.32</v>
      </c>
    </row>
    <row r="4001" spans="3763:3778" ht="21.95" customHeight="1">
      <c r="ENS4001" s="4" t="s">
        <v>1307</v>
      </c>
      <c r="ENT4001" s="4">
        <v>732550</v>
      </c>
    </row>
    <row r="4002" spans="3763:3778" ht="21.95" customHeight="1">
      <c r="ENS4002" s="4" t="s">
        <v>596</v>
      </c>
      <c r="ENT4002" s="4">
        <v>174298.32</v>
      </c>
    </row>
    <row r="4003" spans="3763:3778" ht="21.95" customHeight="1">
      <c r="ENU4003" s="4" t="s">
        <v>1307</v>
      </c>
      <c r="ENV4003" s="4">
        <v>732550</v>
      </c>
    </row>
    <row r="4004" spans="3763:3778" ht="21.95" customHeight="1">
      <c r="ENU4004" s="4" t="s">
        <v>596</v>
      </c>
      <c r="ENV4004" s="4">
        <v>174298.32</v>
      </c>
    </row>
    <row r="4005" spans="3763:3778" ht="21.95" customHeight="1">
      <c r="ENW4005" s="4" t="s">
        <v>1307</v>
      </c>
      <c r="ENX4005" s="4">
        <v>732550</v>
      </c>
    </row>
    <row r="4006" spans="3763:3778" ht="21.95" customHeight="1">
      <c r="ENW4006" s="4" t="s">
        <v>596</v>
      </c>
      <c r="ENX4006" s="4">
        <v>174298.32</v>
      </c>
    </row>
    <row r="4007" spans="3763:3778" ht="21.95" customHeight="1">
      <c r="ENY4007" s="4" t="s">
        <v>1307</v>
      </c>
      <c r="ENZ4007" s="4">
        <v>732550</v>
      </c>
    </row>
    <row r="4008" spans="3763:3778" ht="21.95" customHeight="1">
      <c r="ENY4008" s="4" t="s">
        <v>596</v>
      </c>
      <c r="ENZ4008" s="4">
        <v>174298.32</v>
      </c>
    </row>
    <row r="4009" spans="3763:3778" ht="21.95" customHeight="1">
      <c r="EOA4009" s="4" t="s">
        <v>1307</v>
      </c>
      <c r="EOB4009" s="4">
        <v>732550</v>
      </c>
    </row>
    <row r="4010" spans="3763:3778" ht="21.95" customHeight="1">
      <c r="EOA4010" s="4" t="s">
        <v>596</v>
      </c>
      <c r="EOB4010" s="4">
        <v>174298.32</v>
      </c>
    </row>
    <row r="4011" spans="3763:3778" ht="21.95" customHeight="1">
      <c r="EOC4011" s="4" t="s">
        <v>1307</v>
      </c>
      <c r="EOD4011" s="4">
        <v>732550</v>
      </c>
    </row>
    <row r="4012" spans="3763:3778" ht="21.95" customHeight="1">
      <c r="EOC4012" s="4" t="s">
        <v>596</v>
      </c>
      <c r="EOD4012" s="4">
        <v>174298.32</v>
      </c>
    </row>
    <row r="4013" spans="3763:3778" ht="21.95" customHeight="1">
      <c r="EOE4013" s="4" t="s">
        <v>1307</v>
      </c>
      <c r="EOF4013" s="4">
        <v>732550</v>
      </c>
    </row>
    <row r="4014" spans="3763:3778" ht="21.95" customHeight="1">
      <c r="EOE4014" s="4" t="s">
        <v>596</v>
      </c>
      <c r="EOF4014" s="4">
        <v>174298.32</v>
      </c>
    </row>
    <row r="4015" spans="3763:3778" ht="21.95" customHeight="1">
      <c r="EOG4015" s="4" t="s">
        <v>1307</v>
      </c>
      <c r="EOH4015" s="4">
        <v>732550</v>
      </c>
    </row>
    <row r="4016" spans="3763:3778" ht="21.95" customHeight="1">
      <c r="EOG4016" s="4" t="s">
        <v>596</v>
      </c>
      <c r="EOH4016" s="4">
        <v>174298.32</v>
      </c>
    </row>
    <row r="4017" spans="3779:3794" ht="21.95" customHeight="1">
      <c r="EOI4017" s="4" t="s">
        <v>1307</v>
      </c>
      <c r="EOJ4017" s="4">
        <v>732550</v>
      </c>
    </row>
    <row r="4018" spans="3779:3794" ht="21.95" customHeight="1">
      <c r="EOI4018" s="4" t="s">
        <v>596</v>
      </c>
      <c r="EOJ4018" s="4">
        <v>174298.32</v>
      </c>
    </row>
    <row r="4019" spans="3779:3794" ht="21.95" customHeight="1">
      <c r="EOK4019" s="4" t="s">
        <v>1307</v>
      </c>
      <c r="EOL4019" s="4">
        <v>732550</v>
      </c>
    </row>
    <row r="4020" spans="3779:3794" ht="21.95" customHeight="1">
      <c r="EOK4020" s="4" t="s">
        <v>596</v>
      </c>
      <c r="EOL4020" s="4">
        <v>174298.32</v>
      </c>
    </row>
    <row r="4021" spans="3779:3794" ht="21.95" customHeight="1">
      <c r="EOM4021" s="4" t="s">
        <v>1307</v>
      </c>
      <c r="EON4021" s="4">
        <v>732550</v>
      </c>
    </row>
    <row r="4022" spans="3779:3794" ht="21.95" customHeight="1">
      <c r="EOM4022" s="4" t="s">
        <v>596</v>
      </c>
      <c r="EON4022" s="4">
        <v>174298.32</v>
      </c>
    </row>
    <row r="4023" spans="3779:3794" ht="21.95" customHeight="1">
      <c r="EOO4023" s="4" t="s">
        <v>1307</v>
      </c>
      <c r="EOP4023" s="4">
        <v>732550</v>
      </c>
    </row>
    <row r="4024" spans="3779:3794" ht="21.95" customHeight="1">
      <c r="EOO4024" s="4" t="s">
        <v>596</v>
      </c>
      <c r="EOP4024" s="4">
        <v>174298.32</v>
      </c>
    </row>
    <row r="4025" spans="3779:3794" ht="21.95" customHeight="1">
      <c r="EOQ4025" s="4" t="s">
        <v>1307</v>
      </c>
      <c r="EOR4025" s="4">
        <v>732550</v>
      </c>
    </row>
    <row r="4026" spans="3779:3794" ht="21.95" customHeight="1">
      <c r="EOQ4026" s="4" t="s">
        <v>596</v>
      </c>
      <c r="EOR4026" s="4">
        <v>174298.32</v>
      </c>
    </row>
    <row r="4027" spans="3779:3794" ht="21.95" customHeight="1">
      <c r="EOS4027" s="4" t="s">
        <v>1307</v>
      </c>
      <c r="EOT4027" s="4">
        <v>732550</v>
      </c>
    </row>
    <row r="4028" spans="3779:3794" ht="21.95" customHeight="1">
      <c r="EOS4028" s="4" t="s">
        <v>596</v>
      </c>
      <c r="EOT4028" s="4">
        <v>174298.32</v>
      </c>
    </row>
    <row r="4029" spans="3779:3794" ht="21.95" customHeight="1">
      <c r="EOU4029" s="4" t="s">
        <v>1307</v>
      </c>
      <c r="EOV4029" s="4">
        <v>732550</v>
      </c>
    </row>
    <row r="4030" spans="3779:3794" ht="21.95" customHeight="1">
      <c r="EOU4030" s="4" t="s">
        <v>596</v>
      </c>
      <c r="EOV4030" s="4">
        <v>174298.32</v>
      </c>
    </row>
    <row r="4031" spans="3779:3794" ht="21.95" customHeight="1">
      <c r="EOW4031" s="4" t="s">
        <v>1307</v>
      </c>
      <c r="EOX4031" s="4">
        <v>732550</v>
      </c>
    </row>
    <row r="4032" spans="3779:3794" ht="21.95" customHeight="1">
      <c r="EOW4032" s="4" t="s">
        <v>596</v>
      </c>
      <c r="EOX4032" s="4">
        <v>174298.32</v>
      </c>
    </row>
    <row r="4033" spans="3795:3810" ht="21.95" customHeight="1">
      <c r="EOY4033" s="4" t="s">
        <v>1307</v>
      </c>
      <c r="EOZ4033" s="4">
        <v>732550</v>
      </c>
    </row>
    <row r="4034" spans="3795:3810" ht="21.95" customHeight="1">
      <c r="EOY4034" s="4" t="s">
        <v>596</v>
      </c>
      <c r="EOZ4034" s="4">
        <v>174298.32</v>
      </c>
    </row>
    <row r="4035" spans="3795:3810" ht="21.95" customHeight="1">
      <c r="EPA4035" s="4" t="s">
        <v>1307</v>
      </c>
      <c r="EPB4035" s="4">
        <v>732550</v>
      </c>
    </row>
    <row r="4036" spans="3795:3810" ht="21.95" customHeight="1">
      <c r="EPA4036" s="4" t="s">
        <v>596</v>
      </c>
      <c r="EPB4036" s="4">
        <v>174298.32</v>
      </c>
    </row>
    <row r="4037" spans="3795:3810" ht="21.95" customHeight="1">
      <c r="EPC4037" s="4" t="s">
        <v>1307</v>
      </c>
      <c r="EPD4037" s="4">
        <v>732550</v>
      </c>
    </row>
    <row r="4038" spans="3795:3810" ht="21.95" customHeight="1">
      <c r="EPC4038" s="4" t="s">
        <v>596</v>
      </c>
      <c r="EPD4038" s="4">
        <v>174298.32</v>
      </c>
    </row>
    <row r="4039" spans="3795:3810" ht="21.95" customHeight="1">
      <c r="EPE4039" s="4" t="s">
        <v>1307</v>
      </c>
      <c r="EPF4039" s="4">
        <v>732550</v>
      </c>
    </row>
    <row r="4040" spans="3795:3810" ht="21.95" customHeight="1">
      <c r="EPE4040" s="4" t="s">
        <v>596</v>
      </c>
      <c r="EPF4040" s="4">
        <v>174298.32</v>
      </c>
    </row>
    <row r="4041" spans="3795:3810" ht="21.95" customHeight="1">
      <c r="EPG4041" s="4" t="s">
        <v>1307</v>
      </c>
      <c r="EPH4041" s="4">
        <v>732550</v>
      </c>
    </row>
    <row r="4042" spans="3795:3810" ht="21.95" customHeight="1">
      <c r="EPG4042" s="4" t="s">
        <v>596</v>
      </c>
      <c r="EPH4042" s="4">
        <v>174298.32</v>
      </c>
    </row>
    <row r="4043" spans="3795:3810" ht="21.95" customHeight="1">
      <c r="EPI4043" s="4" t="s">
        <v>1307</v>
      </c>
      <c r="EPJ4043" s="4">
        <v>732550</v>
      </c>
    </row>
    <row r="4044" spans="3795:3810" ht="21.95" customHeight="1">
      <c r="EPI4044" s="4" t="s">
        <v>596</v>
      </c>
      <c r="EPJ4044" s="4">
        <v>174298.32</v>
      </c>
    </row>
    <row r="4045" spans="3795:3810" ht="21.95" customHeight="1">
      <c r="EPK4045" s="4" t="s">
        <v>1307</v>
      </c>
      <c r="EPL4045" s="4">
        <v>732550</v>
      </c>
    </row>
    <row r="4046" spans="3795:3810" ht="21.95" customHeight="1">
      <c r="EPK4046" s="4" t="s">
        <v>596</v>
      </c>
      <c r="EPL4046" s="4">
        <v>174298.32</v>
      </c>
    </row>
    <row r="4047" spans="3795:3810" ht="21.95" customHeight="1">
      <c r="EPM4047" s="4" t="s">
        <v>1307</v>
      </c>
      <c r="EPN4047" s="4">
        <v>732550</v>
      </c>
    </row>
    <row r="4048" spans="3795:3810" ht="21.95" customHeight="1">
      <c r="EPM4048" s="4" t="s">
        <v>596</v>
      </c>
      <c r="EPN4048" s="4">
        <v>174298.32</v>
      </c>
    </row>
    <row r="4049" spans="3811:3826" ht="21.95" customHeight="1">
      <c r="EPO4049" s="4" t="s">
        <v>1307</v>
      </c>
      <c r="EPP4049" s="4">
        <v>732550</v>
      </c>
    </row>
    <row r="4050" spans="3811:3826" ht="21.95" customHeight="1">
      <c r="EPO4050" s="4" t="s">
        <v>596</v>
      </c>
      <c r="EPP4050" s="4">
        <v>174298.32</v>
      </c>
    </row>
    <row r="4051" spans="3811:3826" ht="21.95" customHeight="1">
      <c r="EPQ4051" s="4" t="s">
        <v>1307</v>
      </c>
      <c r="EPR4051" s="4">
        <v>732550</v>
      </c>
    </row>
    <row r="4052" spans="3811:3826" ht="21.95" customHeight="1">
      <c r="EPQ4052" s="4" t="s">
        <v>596</v>
      </c>
      <c r="EPR4052" s="4">
        <v>174298.32</v>
      </c>
    </row>
    <row r="4053" spans="3811:3826" ht="21.95" customHeight="1">
      <c r="EPS4053" s="4" t="s">
        <v>1307</v>
      </c>
      <c r="EPT4053" s="4">
        <v>732550</v>
      </c>
    </row>
    <row r="4054" spans="3811:3826" ht="21.95" customHeight="1">
      <c r="EPS4054" s="4" t="s">
        <v>596</v>
      </c>
      <c r="EPT4054" s="4">
        <v>174298.32</v>
      </c>
    </row>
    <row r="4055" spans="3811:3826" ht="21.95" customHeight="1">
      <c r="EPU4055" s="4" t="s">
        <v>1307</v>
      </c>
      <c r="EPV4055" s="4">
        <v>732550</v>
      </c>
    </row>
    <row r="4056" spans="3811:3826" ht="21.95" customHeight="1">
      <c r="EPU4056" s="4" t="s">
        <v>596</v>
      </c>
      <c r="EPV4056" s="4">
        <v>174298.32</v>
      </c>
    </row>
    <row r="4057" spans="3811:3826" ht="21.95" customHeight="1">
      <c r="EPW4057" s="4" t="s">
        <v>1307</v>
      </c>
      <c r="EPX4057" s="4">
        <v>732550</v>
      </c>
    </row>
    <row r="4058" spans="3811:3826" ht="21.95" customHeight="1">
      <c r="EPW4058" s="4" t="s">
        <v>596</v>
      </c>
      <c r="EPX4058" s="4">
        <v>174298.32</v>
      </c>
    </row>
    <row r="4059" spans="3811:3826" ht="21.95" customHeight="1">
      <c r="EPY4059" s="4" t="s">
        <v>1307</v>
      </c>
      <c r="EPZ4059" s="4">
        <v>732550</v>
      </c>
    </row>
    <row r="4060" spans="3811:3826" ht="21.95" customHeight="1">
      <c r="EPY4060" s="4" t="s">
        <v>596</v>
      </c>
      <c r="EPZ4060" s="4">
        <v>174298.32</v>
      </c>
    </row>
    <row r="4061" spans="3811:3826" ht="21.95" customHeight="1">
      <c r="EQA4061" s="4" t="s">
        <v>1307</v>
      </c>
      <c r="EQB4061" s="4">
        <v>732550</v>
      </c>
    </row>
    <row r="4062" spans="3811:3826" ht="21.95" customHeight="1">
      <c r="EQA4062" s="4" t="s">
        <v>596</v>
      </c>
      <c r="EQB4062" s="4">
        <v>174298.32</v>
      </c>
    </row>
    <row r="4063" spans="3811:3826" ht="21.95" customHeight="1">
      <c r="EQC4063" s="4" t="s">
        <v>1307</v>
      </c>
      <c r="EQD4063" s="4">
        <v>732550</v>
      </c>
    </row>
    <row r="4064" spans="3811:3826" ht="21.95" customHeight="1">
      <c r="EQC4064" s="4" t="s">
        <v>596</v>
      </c>
      <c r="EQD4064" s="4">
        <v>174298.32</v>
      </c>
    </row>
    <row r="4065" spans="3827:3842" ht="21.95" customHeight="1">
      <c r="EQE4065" s="4" t="s">
        <v>1307</v>
      </c>
      <c r="EQF4065" s="4">
        <v>732550</v>
      </c>
    </row>
    <row r="4066" spans="3827:3842" ht="21.95" customHeight="1">
      <c r="EQE4066" s="4" t="s">
        <v>596</v>
      </c>
      <c r="EQF4066" s="4">
        <v>174298.32</v>
      </c>
    </row>
    <row r="4067" spans="3827:3842" ht="21.95" customHeight="1">
      <c r="EQG4067" s="4" t="s">
        <v>1307</v>
      </c>
      <c r="EQH4067" s="4">
        <v>732550</v>
      </c>
    </row>
    <row r="4068" spans="3827:3842" ht="21.95" customHeight="1">
      <c r="EQG4068" s="4" t="s">
        <v>596</v>
      </c>
      <c r="EQH4068" s="4">
        <v>174298.32</v>
      </c>
    </row>
    <row r="4069" spans="3827:3842" ht="21.95" customHeight="1">
      <c r="EQI4069" s="4" t="s">
        <v>1307</v>
      </c>
      <c r="EQJ4069" s="4">
        <v>732550</v>
      </c>
    </row>
    <row r="4070" spans="3827:3842" ht="21.95" customHeight="1">
      <c r="EQI4070" s="4" t="s">
        <v>596</v>
      </c>
      <c r="EQJ4070" s="4">
        <v>174298.32</v>
      </c>
    </row>
    <row r="4071" spans="3827:3842" ht="21.95" customHeight="1">
      <c r="EQK4071" s="4" t="s">
        <v>1307</v>
      </c>
      <c r="EQL4071" s="4">
        <v>732550</v>
      </c>
    </row>
    <row r="4072" spans="3827:3842" ht="21.95" customHeight="1">
      <c r="EQK4072" s="4" t="s">
        <v>596</v>
      </c>
      <c r="EQL4072" s="4">
        <v>174298.32</v>
      </c>
    </row>
    <row r="4073" spans="3827:3842" ht="21.95" customHeight="1">
      <c r="EQM4073" s="4" t="s">
        <v>1307</v>
      </c>
      <c r="EQN4073" s="4">
        <v>732550</v>
      </c>
    </row>
    <row r="4074" spans="3827:3842" ht="21.95" customHeight="1">
      <c r="EQM4074" s="4" t="s">
        <v>596</v>
      </c>
      <c r="EQN4074" s="4">
        <v>174298.32</v>
      </c>
    </row>
    <row r="4075" spans="3827:3842" ht="21.95" customHeight="1">
      <c r="EQO4075" s="4" t="s">
        <v>1307</v>
      </c>
      <c r="EQP4075" s="4">
        <v>732550</v>
      </c>
    </row>
    <row r="4076" spans="3827:3842" ht="21.95" customHeight="1">
      <c r="EQO4076" s="4" t="s">
        <v>596</v>
      </c>
      <c r="EQP4076" s="4">
        <v>174298.32</v>
      </c>
    </row>
    <row r="4077" spans="3827:3842" ht="21.95" customHeight="1">
      <c r="EQQ4077" s="4" t="s">
        <v>1307</v>
      </c>
      <c r="EQR4077" s="4">
        <v>732550</v>
      </c>
    </row>
    <row r="4078" spans="3827:3842" ht="21.95" customHeight="1">
      <c r="EQQ4078" s="4" t="s">
        <v>596</v>
      </c>
      <c r="EQR4078" s="4">
        <v>174298.32</v>
      </c>
    </row>
    <row r="4079" spans="3827:3842" ht="21.95" customHeight="1">
      <c r="EQS4079" s="4" t="s">
        <v>1307</v>
      </c>
      <c r="EQT4079" s="4">
        <v>732550</v>
      </c>
    </row>
    <row r="4080" spans="3827:3842" ht="21.95" customHeight="1">
      <c r="EQS4080" s="4" t="s">
        <v>596</v>
      </c>
      <c r="EQT4080" s="4">
        <v>174298.32</v>
      </c>
    </row>
    <row r="4081" spans="3843:3858" ht="21.95" customHeight="1">
      <c r="EQU4081" s="4" t="s">
        <v>1307</v>
      </c>
      <c r="EQV4081" s="4">
        <v>732550</v>
      </c>
    </row>
    <row r="4082" spans="3843:3858" ht="21.95" customHeight="1">
      <c r="EQU4082" s="4" t="s">
        <v>596</v>
      </c>
      <c r="EQV4082" s="4">
        <v>174298.32</v>
      </c>
    </row>
    <row r="4083" spans="3843:3858" ht="21.95" customHeight="1">
      <c r="EQW4083" s="4" t="s">
        <v>1307</v>
      </c>
      <c r="EQX4083" s="4">
        <v>732550</v>
      </c>
    </row>
    <row r="4084" spans="3843:3858" ht="21.95" customHeight="1">
      <c r="EQW4084" s="4" t="s">
        <v>596</v>
      </c>
      <c r="EQX4084" s="4">
        <v>174298.32</v>
      </c>
    </row>
    <row r="4085" spans="3843:3858" ht="21.95" customHeight="1">
      <c r="EQY4085" s="4" t="s">
        <v>1307</v>
      </c>
      <c r="EQZ4085" s="4">
        <v>732550</v>
      </c>
    </row>
    <row r="4086" spans="3843:3858" ht="21.95" customHeight="1">
      <c r="EQY4086" s="4" t="s">
        <v>596</v>
      </c>
      <c r="EQZ4086" s="4">
        <v>174298.32</v>
      </c>
    </row>
    <row r="4087" spans="3843:3858" ht="21.95" customHeight="1">
      <c r="ERA4087" s="4" t="s">
        <v>1307</v>
      </c>
      <c r="ERB4087" s="4">
        <v>732550</v>
      </c>
    </row>
    <row r="4088" spans="3843:3858" ht="21.95" customHeight="1">
      <c r="ERA4088" s="4" t="s">
        <v>596</v>
      </c>
      <c r="ERB4088" s="4">
        <v>174298.32</v>
      </c>
    </row>
    <row r="4089" spans="3843:3858" ht="21.95" customHeight="1">
      <c r="ERC4089" s="4" t="s">
        <v>1307</v>
      </c>
      <c r="ERD4089" s="4">
        <v>732550</v>
      </c>
    </row>
    <row r="4090" spans="3843:3858" ht="21.95" customHeight="1">
      <c r="ERC4090" s="4" t="s">
        <v>596</v>
      </c>
      <c r="ERD4090" s="4">
        <v>174298.32</v>
      </c>
    </row>
    <row r="4091" spans="3843:3858" ht="21.95" customHeight="1">
      <c r="ERE4091" s="4" t="s">
        <v>1307</v>
      </c>
      <c r="ERF4091" s="4">
        <v>732550</v>
      </c>
    </row>
    <row r="4092" spans="3843:3858" ht="21.95" customHeight="1">
      <c r="ERE4092" s="4" t="s">
        <v>596</v>
      </c>
      <c r="ERF4092" s="4">
        <v>174298.32</v>
      </c>
    </row>
    <row r="4093" spans="3843:3858" ht="21.95" customHeight="1">
      <c r="ERG4093" s="4" t="s">
        <v>1307</v>
      </c>
      <c r="ERH4093" s="4">
        <v>732550</v>
      </c>
    </row>
    <row r="4094" spans="3843:3858" ht="21.95" customHeight="1">
      <c r="ERG4094" s="4" t="s">
        <v>596</v>
      </c>
      <c r="ERH4094" s="4">
        <v>174298.32</v>
      </c>
    </row>
    <row r="4095" spans="3843:3858" ht="21.95" customHeight="1">
      <c r="ERI4095" s="4" t="s">
        <v>1307</v>
      </c>
      <c r="ERJ4095" s="4">
        <v>732550</v>
      </c>
    </row>
    <row r="4096" spans="3843:3858" ht="21.95" customHeight="1">
      <c r="ERI4096" s="4" t="s">
        <v>596</v>
      </c>
      <c r="ERJ4096" s="4">
        <v>174298.32</v>
      </c>
    </row>
    <row r="4097" spans="3859:3874" ht="21.95" customHeight="1">
      <c r="ERK4097" s="4" t="s">
        <v>1307</v>
      </c>
      <c r="ERL4097" s="4">
        <v>732550</v>
      </c>
    </row>
    <row r="4098" spans="3859:3874" ht="21.95" customHeight="1">
      <c r="ERK4098" s="4" t="s">
        <v>596</v>
      </c>
      <c r="ERL4098" s="4">
        <v>174298.32</v>
      </c>
    </row>
    <row r="4099" spans="3859:3874" ht="21.95" customHeight="1">
      <c r="ERM4099" s="4" t="s">
        <v>1307</v>
      </c>
      <c r="ERN4099" s="4">
        <v>732550</v>
      </c>
    </row>
    <row r="4100" spans="3859:3874" ht="21.95" customHeight="1">
      <c r="ERM4100" s="4" t="s">
        <v>596</v>
      </c>
      <c r="ERN4100" s="4">
        <v>174298.32</v>
      </c>
    </row>
    <row r="4101" spans="3859:3874" ht="21.95" customHeight="1">
      <c r="ERO4101" s="4" t="s">
        <v>1307</v>
      </c>
      <c r="ERP4101" s="4">
        <v>732550</v>
      </c>
    </row>
    <row r="4102" spans="3859:3874" ht="21.95" customHeight="1">
      <c r="ERO4102" s="4" t="s">
        <v>596</v>
      </c>
      <c r="ERP4102" s="4">
        <v>174298.32</v>
      </c>
    </row>
    <row r="4103" spans="3859:3874" ht="21.95" customHeight="1">
      <c r="ERQ4103" s="4" t="s">
        <v>1307</v>
      </c>
      <c r="ERR4103" s="4">
        <v>732550</v>
      </c>
    </row>
    <row r="4104" spans="3859:3874" ht="21.95" customHeight="1">
      <c r="ERQ4104" s="4" t="s">
        <v>596</v>
      </c>
      <c r="ERR4104" s="4">
        <v>174298.32</v>
      </c>
    </row>
    <row r="4105" spans="3859:3874" ht="21.95" customHeight="1">
      <c r="ERS4105" s="4" t="s">
        <v>1307</v>
      </c>
      <c r="ERT4105" s="4">
        <v>732550</v>
      </c>
    </row>
    <row r="4106" spans="3859:3874" ht="21.95" customHeight="1">
      <c r="ERS4106" s="4" t="s">
        <v>596</v>
      </c>
      <c r="ERT4106" s="4">
        <v>174298.32</v>
      </c>
    </row>
    <row r="4107" spans="3859:3874" ht="21.95" customHeight="1">
      <c r="ERU4107" s="4" t="s">
        <v>1307</v>
      </c>
      <c r="ERV4107" s="4">
        <v>732550</v>
      </c>
    </row>
    <row r="4108" spans="3859:3874" ht="21.95" customHeight="1">
      <c r="ERU4108" s="4" t="s">
        <v>596</v>
      </c>
      <c r="ERV4108" s="4">
        <v>174298.32</v>
      </c>
    </row>
    <row r="4109" spans="3859:3874" ht="21.95" customHeight="1">
      <c r="ERW4109" s="4" t="s">
        <v>1307</v>
      </c>
      <c r="ERX4109" s="4">
        <v>732550</v>
      </c>
    </row>
    <row r="4110" spans="3859:3874" ht="21.95" customHeight="1">
      <c r="ERW4110" s="4" t="s">
        <v>596</v>
      </c>
      <c r="ERX4110" s="4">
        <v>174298.32</v>
      </c>
    </row>
    <row r="4111" spans="3859:3874" ht="21.95" customHeight="1">
      <c r="ERY4111" s="4" t="s">
        <v>1307</v>
      </c>
      <c r="ERZ4111" s="4">
        <v>732550</v>
      </c>
    </row>
    <row r="4112" spans="3859:3874" ht="21.95" customHeight="1">
      <c r="ERY4112" s="4" t="s">
        <v>596</v>
      </c>
      <c r="ERZ4112" s="4">
        <v>174298.32</v>
      </c>
    </row>
    <row r="4113" spans="3875:3890" ht="21.95" customHeight="1">
      <c r="ESA4113" s="4" t="s">
        <v>1307</v>
      </c>
      <c r="ESB4113" s="4">
        <v>732550</v>
      </c>
    </row>
    <row r="4114" spans="3875:3890" ht="21.95" customHeight="1">
      <c r="ESA4114" s="4" t="s">
        <v>596</v>
      </c>
      <c r="ESB4114" s="4">
        <v>174298.32</v>
      </c>
    </row>
    <row r="4115" spans="3875:3890" ht="21.95" customHeight="1">
      <c r="ESC4115" s="4" t="s">
        <v>1307</v>
      </c>
      <c r="ESD4115" s="4">
        <v>732550</v>
      </c>
    </row>
    <row r="4116" spans="3875:3890" ht="21.95" customHeight="1">
      <c r="ESC4116" s="4" t="s">
        <v>596</v>
      </c>
      <c r="ESD4116" s="4">
        <v>174298.32</v>
      </c>
    </row>
    <row r="4117" spans="3875:3890" ht="21.95" customHeight="1">
      <c r="ESE4117" s="4" t="s">
        <v>1307</v>
      </c>
      <c r="ESF4117" s="4">
        <v>732550</v>
      </c>
    </row>
    <row r="4118" spans="3875:3890" ht="21.95" customHeight="1">
      <c r="ESE4118" s="4" t="s">
        <v>596</v>
      </c>
      <c r="ESF4118" s="4">
        <v>174298.32</v>
      </c>
    </row>
    <row r="4119" spans="3875:3890" ht="21.95" customHeight="1">
      <c r="ESG4119" s="4" t="s">
        <v>1307</v>
      </c>
      <c r="ESH4119" s="4">
        <v>732550</v>
      </c>
    </row>
    <row r="4120" spans="3875:3890" ht="21.95" customHeight="1">
      <c r="ESG4120" s="4" t="s">
        <v>596</v>
      </c>
      <c r="ESH4120" s="4">
        <v>174298.32</v>
      </c>
    </row>
    <row r="4121" spans="3875:3890" ht="21.95" customHeight="1">
      <c r="ESI4121" s="4" t="s">
        <v>1307</v>
      </c>
      <c r="ESJ4121" s="4">
        <v>732550</v>
      </c>
    </row>
    <row r="4122" spans="3875:3890" ht="21.95" customHeight="1">
      <c r="ESI4122" s="4" t="s">
        <v>596</v>
      </c>
      <c r="ESJ4122" s="4">
        <v>174298.32</v>
      </c>
    </row>
    <row r="4123" spans="3875:3890" ht="21.95" customHeight="1">
      <c r="ESK4123" s="4" t="s">
        <v>1307</v>
      </c>
      <c r="ESL4123" s="4">
        <v>732550</v>
      </c>
    </row>
    <row r="4124" spans="3875:3890" ht="21.95" customHeight="1">
      <c r="ESK4124" s="4" t="s">
        <v>596</v>
      </c>
      <c r="ESL4124" s="4">
        <v>174298.32</v>
      </c>
    </row>
    <row r="4125" spans="3875:3890" ht="21.95" customHeight="1">
      <c r="ESM4125" s="4" t="s">
        <v>1307</v>
      </c>
      <c r="ESN4125" s="4">
        <v>732550</v>
      </c>
    </row>
    <row r="4126" spans="3875:3890" ht="21.95" customHeight="1">
      <c r="ESM4126" s="4" t="s">
        <v>596</v>
      </c>
      <c r="ESN4126" s="4">
        <v>174298.32</v>
      </c>
    </row>
    <row r="4127" spans="3875:3890" ht="21.95" customHeight="1">
      <c r="ESO4127" s="4" t="s">
        <v>1307</v>
      </c>
      <c r="ESP4127" s="4">
        <v>732550</v>
      </c>
    </row>
    <row r="4128" spans="3875:3890" ht="21.95" customHeight="1">
      <c r="ESO4128" s="4" t="s">
        <v>596</v>
      </c>
      <c r="ESP4128" s="4">
        <v>174298.32</v>
      </c>
    </row>
    <row r="4129" spans="3891:3906" ht="21.95" customHeight="1">
      <c r="ESQ4129" s="4" t="s">
        <v>1307</v>
      </c>
      <c r="ESR4129" s="4">
        <v>732550</v>
      </c>
    </row>
    <row r="4130" spans="3891:3906" ht="21.95" customHeight="1">
      <c r="ESQ4130" s="4" t="s">
        <v>596</v>
      </c>
      <c r="ESR4130" s="4">
        <v>174298.32</v>
      </c>
    </row>
    <row r="4131" spans="3891:3906" ht="21.95" customHeight="1">
      <c r="ESS4131" s="4" t="s">
        <v>1307</v>
      </c>
      <c r="EST4131" s="4">
        <v>732550</v>
      </c>
    </row>
    <row r="4132" spans="3891:3906" ht="21.95" customHeight="1">
      <c r="ESS4132" s="4" t="s">
        <v>596</v>
      </c>
      <c r="EST4132" s="4">
        <v>174298.32</v>
      </c>
    </row>
    <row r="4133" spans="3891:3906" ht="21.95" customHeight="1">
      <c r="ESU4133" s="4" t="s">
        <v>1307</v>
      </c>
      <c r="ESV4133" s="4">
        <v>732550</v>
      </c>
    </row>
    <row r="4134" spans="3891:3906" ht="21.95" customHeight="1">
      <c r="ESU4134" s="4" t="s">
        <v>596</v>
      </c>
      <c r="ESV4134" s="4">
        <v>174298.32</v>
      </c>
    </row>
    <row r="4135" spans="3891:3906" ht="21.95" customHeight="1">
      <c r="ESW4135" s="4" t="s">
        <v>1307</v>
      </c>
      <c r="ESX4135" s="4">
        <v>732550</v>
      </c>
    </row>
    <row r="4136" spans="3891:3906" ht="21.95" customHeight="1">
      <c r="ESW4136" s="4" t="s">
        <v>596</v>
      </c>
      <c r="ESX4136" s="4">
        <v>174298.32</v>
      </c>
    </row>
    <row r="4137" spans="3891:3906" ht="21.95" customHeight="1">
      <c r="ESY4137" s="4" t="s">
        <v>1307</v>
      </c>
      <c r="ESZ4137" s="4">
        <v>732550</v>
      </c>
    </row>
    <row r="4138" spans="3891:3906" ht="21.95" customHeight="1">
      <c r="ESY4138" s="4" t="s">
        <v>596</v>
      </c>
      <c r="ESZ4138" s="4">
        <v>174298.32</v>
      </c>
    </row>
    <row r="4139" spans="3891:3906" ht="21.95" customHeight="1">
      <c r="ETA4139" s="4" t="s">
        <v>1307</v>
      </c>
      <c r="ETB4139" s="4">
        <v>732550</v>
      </c>
    </row>
    <row r="4140" spans="3891:3906" ht="21.95" customHeight="1">
      <c r="ETA4140" s="4" t="s">
        <v>596</v>
      </c>
      <c r="ETB4140" s="4">
        <v>174298.32</v>
      </c>
    </row>
    <row r="4141" spans="3891:3906" ht="21.95" customHeight="1">
      <c r="ETC4141" s="4" t="s">
        <v>1307</v>
      </c>
      <c r="ETD4141" s="4">
        <v>732550</v>
      </c>
    </row>
    <row r="4142" spans="3891:3906" ht="21.95" customHeight="1">
      <c r="ETC4142" s="4" t="s">
        <v>596</v>
      </c>
      <c r="ETD4142" s="4">
        <v>174298.32</v>
      </c>
    </row>
    <row r="4143" spans="3891:3906" ht="21.95" customHeight="1">
      <c r="ETE4143" s="4" t="s">
        <v>1307</v>
      </c>
      <c r="ETF4143" s="4">
        <v>732550</v>
      </c>
    </row>
    <row r="4144" spans="3891:3906" ht="21.95" customHeight="1">
      <c r="ETE4144" s="4" t="s">
        <v>596</v>
      </c>
      <c r="ETF4144" s="4">
        <v>174298.32</v>
      </c>
    </row>
    <row r="4145" spans="3907:3922" ht="21.95" customHeight="1">
      <c r="ETG4145" s="4" t="s">
        <v>1307</v>
      </c>
      <c r="ETH4145" s="4">
        <v>732550</v>
      </c>
    </row>
    <row r="4146" spans="3907:3922" ht="21.95" customHeight="1">
      <c r="ETG4146" s="4" t="s">
        <v>596</v>
      </c>
      <c r="ETH4146" s="4">
        <v>174298.32</v>
      </c>
    </row>
    <row r="4147" spans="3907:3922" ht="21.95" customHeight="1">
      <c r="ETI4147" s="4" t="s">
        <v>1307</v>
      </c>
      <c r="ETJ4147" s="4">
        <v>732550</v>
      </c>
    </row>
    <row r="4148" spans="3907:3922" ht="21.95" customHeight="1">
      <c r="ETI4148" s="4" t="s">
        <v>596</v>
      </c>
      <c r="ETJ4148" s="4">
        <v>174298.32</v>
      </c>
    </row>
    <row r="4149" spans="3907:3922" ht="21.95" customHeight="1">
      <c r="ETK4149" s="4" t="s">
        <v>1307</v>
      </c>
      <c r="ETL4149" s="4">
        <v>732550</v>
      </c>
    </row>
    <row r="4150" spans="3907:3922" ht="21.95" customHeight="1">
      <c r="ETK4150" s="4" t="s">
        <v>596</v>
      </c>
      <c r="ETL4150" s="4">
        <v>174298.32</v>
      </c>
    </row>
    <row r="4151" spans="3907:3922" ht="21.95" customHeight="1">
      <c r="ETM4151" s="4" t="s">
        <v>1307</v>
      </c>
      <c r="ETN4151" s="4">
        <v>732550</v>
      </c>
    </row>
    <row r="4152" spans="3907:3922" ht="21.95" customHeight="1">
      <c r="ETM4152" s="4" t="s">
        <v>596</v>
      </c>
      <c r="ETN4152" s="4">
        <v>174298.32</v>
      </c>
    </row>
    <row r="4153" spans="3907:3922" ht="21.95" customHeight="1">
      <c r="ETO4153" s="4" t="s">
        <v>1307</v>
      </c>
      <c r="ETP4153" s="4">
        <v>732550</v>
      </c>
    </row>
    <row r="4154" spans="3907:3922" ht="21.95" customHeight="1">
      <c r="ETO4154" s="4" t="s">
        <v>596</v>
      </c>
      <c r="ETP4154" s="4">
        <v>174298.32</v>
      </c>
    </row>
    <row r="4155" spans="3907:3922" ht="21.95" customHeight="1">
      <c r="ETQ4155" s="4" t="s">
        <v>1307</v>
      </c>
      <c r="ETR4155" s="4">
        <v>732550</v>
      </c>
    </row>
    <row r="4156" spans="3907:3922" ht="21.95" customHeight="1">
      <c r="ETQ4156" s="4" t="s">
        <v>596</v>
      </c>
      <c r="ETR4156" s="4">
        <v>174298.32</v>
      </c>
    </row>
    <row r="4157" spans="3907:3922" ht="21.95" customHeight="1">
      <c r="ETS4157" s="4" t="s">
        <v>1307</v>
      </c>
      <c r="ETT4157" s="4">
        <v>732550</v>
      </c>
    </row>
    <row r="4158" spans="3907:3922" ht="21.95" customHeight="1">
      <c r="ETS4158" s="4" t="s">
        <v>596</v>
      </c>
      <c r="ETT4158" s="4">
        <v>174298.32</v>
      </c>
    </row>
    <row r="4159" spans="3907:3922" ht="21.95" customHeight="1">
      <c r="ETU4159" s="4" t="s">
        <v>1307</v>
      </c>
      <c r="ETV4159" s="4">
        <v>732550</v>
      </c>
    </row>
    <row r="4160" spans="3907:3922" ht="21.95" customHeight="1">
      <c r="ETU4160" s="4" t="s">
        <v>596</v>
      </c>
      <c r="ETV4160" s="4">
        <v>174298.32</v>
      </c>
    </row>
    <row r="4161" spans="3923:3938" ht="21.95" customHeight="1">
      <c r="ETW4161" s="4" t="s">
        <v>1307</v>
      </c>
      <c r="ETX4161" s="4">
        <v>732550</v>
      </c>
    </row>
    <row r="4162" spans="3923:3938" ht="21.95" customHeight="1">
      <c r="ETW4162" s="4" t="s">
        <v>596</v>
      </c>
      <c r="ETX4162" s="4">
        <v>174298.32</v>
      </c>
    </row>
    <row r="4163" spans="3923:3938" ht="21.95" customHeight="1">
      <c r="ETY4163" s="4" t="s">
        <v>1307</v>
      </c>
      <c r="ETZ4163" s="4">
        <v>732550</v>
      </c>
    </row>
    <row r="4164" spans="3923:3938" ht="21.95" customHeight="1">
      <c r="ETY4164" s="4" t="s">
        <v>596</v>
      </c>
      <c r="ETZ4164" s="4">
        <v>174298.32</v>
      </c>
    </row>
    <row r="4165" spans="3923:3938" ht="21.95" customHeight="1">
      <c r="EUA4165" s="4" t="s">
        <v>1307</v>
      </c>
      <c r="EUB4165" s="4">
        <v>732550</v>
      </c>
    </row>
    <row r="4166" spans="3923:3938" ht="21.95" customHeight="1">
      <c r="EUA4166" s="4" t="s">
        <v>596</v>
      </c>
      <c r="EUB4166" s="4">
        <v>174298.32</v>
      </c>
    </row>
    <row r="4167" spans="3923:3938" ht="21.95" customHeight="1">
      <c r="EUC4167" s="4" t="s">
        <v>1307</v>
      </c>
      <c r="EUD4167" s="4">
        <v>732550</v>
      </c>
    </row>
    <row r="4168" spans="3923:3938" ht="21.95" customHeight="1">
      <c r="EUC4168" s="4" t="s">
        <v>596</v>
      </c>
      <c r="EUD4168" s="4">
        <v>174298.32</v>
      </c>
    </row>
    <row r="4169" spans="3923:3938" ht="21.95" customHeight="1">
      <c r="EUE4169" s="4" t="s">
        <v>1307</v>
      </c>
      <c r="EUF4169" s="4">
        <v>732550</v>
      </c>
    </row>
    <row r="4170" spans="3923:3938" ht="21.95" customHeight="1">
      <c r="EUE4170" s="4" t="s">
        <v>596</v>
      </c>
      <c r="EUF4170" s="4">
        <v>174298.32</v>
      </c>
    </row>
    <row r="4171" spans="3923:3938" ht="21.95" customHeight="1">
      <c r="EUG4171" s="4" t="s">
        <v>1307</v>
      </c>
      <c r="EUH4171" s="4">
        <v>732550</v>
      </c>
    </row>
    <row r="4172" spans="3923:3938" ht="21.95" customHeight="1">
      <c r="EUG4172" s="4" t="s">
        <v>596</v>
      </c>
      <c r="EUH4172" s="4">
        <v>174298.32</v>
      </c>
    </row>
    <row r="4173" spans="3923:3938" ht="21.95" customHeight="1">
      <c r="EUI4173" s="4" t="s">
        <v>1307</v>
      </c>
      <c r="EUJ4173" s="4">
        <v>732550</v>
      </c>
    </row>
    <row r="4174" spans="3923:3938" ht="21.95" customHeight="1">
      <c r="EUI4174" s="4" t="s">
        <v>596</v>
      </c>
      <c r="EUJ4174" s="4">
        <v>174298.32</v>
      </c>
    </row>
    <row r="4175" spans="3923:3938" ht="21.95" customHeight="1">
      <c r="EUK4175" s="4" t="s">
        <v>1307</v>
      </c>
      <c r="EUL4175" s="4">
        <v>732550</v>
      </c>
    </row>
    <row r="4176" spans="3923:3938" ht="21.95" customHeight="1">
      <c r="EUK4176" s="4" t="s">
        <v>596</v>
      </c>
      <c r="EUL4176" s="4">
        <v>174298.32</v>
      </c>
    </row>
    <row r="4177" spans="3939:3954" ht="21.95" customHeight="1">
      <c r="EUM4177" s="4" t="s">
        <v>1307</v>
      </c>
      <c r="EUN4177" s="4">
        <v>732550</v>
      </c>
    </row>
    <row r="4178" spans="3939:3954" ht="21.95" customHeight="1">
      <c r="EUM4178" s="4" t="s">
        <v>596</v>
      </c>
      <c r="EUN4178" s="4">
        <v>174298.32</v>
      </c>
    </row>
    <row r="4179" spans="3939:3954" ht="21.95" customHeight="1">
      <c r="EUO4179" s="4" t="s">
        <v>1307</v>
      </c>
      <c r="EUP4179" s="4">
        <v>732550</v>
      </c>
    </row>
    <row r="4180" spans="3939:3954" ht="21.95" customHeight="1">
      <c r="EUO4180" s="4" t="s">
        <v>596</v>
      </c>
      <c r="EUP4180" s="4">
        <v>174298.32</v>
      </c>
    </row>
    <row r="4181" spans="3939:3954" ht="21.95" customHeight="1">
      <c r="EUQ4181" s="4" t="s">
        <v>1307</v>
      </c>
      <c r="EUR4181" s="4">
        <v>732550</v>
      </c>
    </row>
    <row r="4182" spans="3939:3954" ht="21.95" customHeight="1">
      <c r="EUQ4182" s="4" t="s">
        <v>596</v>
      </c>
      <c r="EUR4182" s="4">
        <v>174298.32</v>
      </c>
    </row>
    <row r="4183" spans="3939:3954" ht="21.95" customHeight="1">
      <c r="EUS4183" s="4" t="s">
        <v>1307</v>
      </c>
      <c r="EUT4183" s="4">
        <v>732550</v>
      </c>
    </row>
    <row r="4184" spans="3939:3954" ht="21.95" customHeight="1">
      <c r="EUS4184" s="4" t="s">
        <v>596</v>
      </c>
      <c r="EUT4184" s="4">
        <v>174298.32</v>
      </c>
    </row>
    <row r="4185" spans="3939:3954" ht="21.95" customHeight="1">
      <c r="EUU4185" s="4" t="s">
        <v>1307</v>
      </c>
      <c r="EUV4185" s="4">
        <v>732550</v>
      </c>
    </row>
    <row r="4186" spans="3939:3954" ht="21.95" customHeight="1">
      <c r="EUU4186" s="4" t="s">
        <v>596</v>
      </c>
      <c r="EUV4186" s="4">
        <v>174298.32</v>
      </c>
    </row>
    <row r="4187" spans="3939:3954" ht="21.95" customHeight="1">
      <c r="EUW4187" s="4" t="s">
        <v>1307</v>
      </c>
      <c r="EUX4187" s="4">
        <v>732550</v>
      </c>
    </row>
    <row r="4188" spans="3939:3954" ht="21.95" customHeight="1">
      <c r="EUW4188" s="4" t="s">
        <v>596</v>
      </c>
      <c r="EUX4188" s="4">
        <v>174298.32</v>
      </c>
    </row>
    <row r="4189" spans="3939:3954" ht="21.95" customHeight="1">
      <c r="EUY4189" s="4" t="s">
        <v>1307</v>
      </c>
      <c r="EUZ4189" s="4">
        <v>732550</v>
      </c>
    </row>
    <row r="4190" spans="3939:3954" ht="21.95" customHeight="1">
      <c r="EUY4190" s="4" t="s">
        <v>596</v>
      </c>
      <c r="EUZ4190" s="4">
        <v>174298.32</v>
      </c>
    </row>
    <row r="4191" spans="3939:3954" ht="21.95" customHeight="1">
      <c r="EVA4191" s="4" t="s">
        <v>1307</v>
      </c>
      <c r="EVB4191" s="4">
        <v>732550</v>
      </c>
    </row>
    <row r="4192" spans="3939:3954" ht="21.95" customHeight="1">
      <c r="EVA4192" s="4" t="s">
        <v>596</v>
      </c>
      <c r="EVB4192" s="4">
        <v>174298.32</v>
      </c>
    </row>
    <row r="4193" spans="3955:3970" ht="21.95" customHeight="1">
      <c r="EVC4193" s="4" t="s">
        <v>1307</v>
      </c>
      <c r="EVD4193" s="4">
        <v>732550</v>
      </c>
    </row>
    <row r="4194" spans="3955:3970" ht="21.95" customHeight="1">
      <c r="EVC4194" s="4" t="s">
        <v>596</v>
      </c>
      <c r="EVD4194" s="4">
        <v>174298.32</v>
      </c>
    </row>
    <row r="4195" spans="3955:3970" ht="21.95" customHeight="1">
      <c r="EVE4195" s="4" t="s">
        <v>1307</v>
      </c>
      <c r="EVF4195" s="4">
        <v>732550</v>
      </c>
    </row>
    <row r="4196" spans="3955:3970" ht="21.95" customHeight="1">
      <c r="EVE4196" s="4" t="s">
        <v>596</v>
      </c>
      <c r="EVF4196" s="4">
        <v>174298.32</v>
      </c>
    </row>
    <row r="4197" spans="3955:3970" ht="21.95" customHeight="1">
      <c r="EVG4197" s="4" t="s">
        <v>1307</v>
      </c>
      <c r="EVH4197" s="4">
        <v>732550</v>
      </c>
    </row>
    <row r="4198" spans="3955:3970" ht="21.95" customHeight="1">
      <c r="EVG4198" s="4" t="s">
        <v>596</v>
      </c>
      <c r="EVH4198" s="4">
        <v>174298.32</v>
      </c>
    </row>
    <row r="4199" spans="3955:3970" ht="21.95" customHeight="1">
      <c r="EVI4199" s="4" t="s">
        <v>1307</v>
      </c>
      <c r="EVJ4199" s="4">
        <v>732550</v>
      </c>
    </row>
    <row r="4200" spans="3955:3970" ht="21.95" customHeight="1">
      <c r="EVI4200" s="4" t="s">
        <v>596</v>
      </c>
      <c r="EVJ4200" s="4">
        <v>174298.32</v>
      </c>
    </row>
    <row r="4201" spans="3955:3970" ht="21.95" customHeight="1">
      <c r="EVK4201" s="4" t="s">
        <v>1307</v>
      </c>
      <c r="EVL4201" s="4">
        <v>732550</v>
      </c>
    </row>
    <row r="4202" spans="3955:3970" ht="21.95" customHeight="1">
      <c r="EVK4202" s="4" t="s">
        <v>596</v>
      </c>
      <c r="EVL4202" s="4">
        <v>174298.32</v>
      </c>
    </row>
    <row r="4203" spans="3955:3970" ht="21.95" customHeight="1">
      <c r="EVM4203" s="4" t="s">
        <v>1307</v>
      </c>
      <c r="EVN4203" s="4">
        <v>732550</v>
      </c>
    </row>
    <row r="4204" spans="3955:3970" ht="21.95" customHeight="1">
      <c r="EVM4204" s="4" t="s">
        <v>596</v>
      </c>
      <c r="EVN4204" s="4">
        <v>174298.32</v>
      </c>
    </row>
    <row r="4205" spans="3955:3970" ht="21.95" customHeight="1">
      <c r="EVO4205" s="4" t="s">
        <v>1307</v>
      </c>
      <c r="EVP4205" s="4">
        <v>732550</v>
      </c>
    </row>
    <row r="4206" spans="3955:3970" ht="21.95" customHeight="1">
      <c r="EVO4206" s="4" t="s">
        <v>596</v>
      </c>
      <c r="EVP4206" s="4">
        <v>174298.32</v>
      </c>
    </row>
    <row r="4207" spans="3955:3970" ht="21.95" customHeight="1">
      <c r="EVQ4207" s="4" t="s">
        <v>1307</v>
      </c>
      <c r="EVR4207" s="4">
        <v>732550</v>
      </c>
    </row>
    <row r="4208" spans="3955:3970" ht="21.95" customHeight="1">
      <c r="EVQ4208" s="4" t="s">
        <v>596</v>
      </c>
      <c r="EVR4208" s="4">
        <v>174298.32</v>
      </c>
    </row>
    <row r="4209" spans="3971:3986" ht="21.95" customHeight="1">
      <c r="EVS4209" s="4" t="s">
        <v>1307</v>
      </c>
      <c r="EVT4209" s="4">
        <v>732550</v>
      </c>
    </row>
    <row r="4210" spans="3971:3986" ht="21.95" customHeight="1">
      <c r="EVS4210" s="4" t="s">
        <v>596</v>
      </c>
      <c r="EVT4210" s="4">
        <v>174298.32</v>
      </c>
    </row>
    <row r="4211" spans="3971:3986" ht="21.95" customHeight="1">
      <c r="EVU4211" s="4" t="s">
        <v>1307</v>
      </c>
      <c r="EVV4211" s="4">
        <v>732550</v>
      </c>
    </row>
    <row r="4212" spans="3971:3986" ht="21.95" customHeight="1">
      <c r="EVU4212" s="4" t="s">
        <v>596</v>
      </c>
      <c r="EVV4212" s="4">
        <v>174298.32</v>
      </c>
    </row>
    <row r="4213" spans="3971:3986" ht="21.95" customHeight="1">
      <c r="EVW4213" s="4" t="s">
        <v>1307</v>
      </c>
      <c r="EVX4213" s="4">
        <v>732550</v>
      </c>
    </row>
    <row r="4214" spans="3971:3986" ht="21.95" customHeight="1">
      <c r="EVW4214" s="4" t="s">
        <v>596</v>
      </c>
      <c r="EVX4214" s="4">
        <v>174298.32</v>
      </c>
    </row>
    <row r="4215" spans="3971:3986" ht="21.95" customHeight="1">
      <c r="EVY4215" s="4" t="s">
        <v>1307</v>
      </c>
      <c r="EVZ4215" s="4">
        <v>732550</v>
      </c>
    </row>
    <row r="4216" spans="3971:3986" ht="21.95" customHeight="1">
      <c r="EVY4216" s="4" t="s">
        <v>596</v>
      </c>
      <c r="EVZ4216" s="4">
        <v>174298.32</v>
      </c>
    </row>
    <row r="4217" spans="3971:3986" ht="21.95" customHeight="1">
      <c r="EWA4217" s="4" t="s">
        <v>1307</v>
      </c>
      <c r="EWB4217" s="4">
        <v>732550</v>
      </c>
    </row>
    <row r="4218" spans="3971:3986" ht="21.95" customHeight="1">
      <c r="EWA4218" s="4" t="s">
        <v>596</v>
      </c>
      <c r="EWB4218" s="4">
        <v>174298.32</v>
      </c>
    </row>
    <row r="4219" spans="3971:3986" ht="21.95" customHeight="1">
      <c r="EWC4219" s="4" t="s">
        <v>1307</v>
      </c>
      <c r="EWD4219" s="4">
        <v>732550</v>
      </c>
    </row>
    <row r="4220" spans="3971:3986" ht="21.95" customHeight="1">
      <c r="EWC4220" s="4" t="s">
        <v>596</v>
      </c>
      <c r="EWD4220" s="4">
        <v>174298.32</v>
      </c>
    </row>
    <row r="4221" spans="3971:3986" ht="21.95" customHeight="1">
      <c r="EWE4221" s="4" t="s">
        <v>1307</v>
      </c>
      <c r="EWF4221" s="4">
        <v>732550</v>
      </c>
    </row>
    <row r="4222" spans="3971:3986" ht="21.95" customHeight="1">
      <c r="EWE4222" s="4" t="s">
        <v>596</v>
      </c>
      <c r="EWF4222" s="4">
        <v>174298.32</v>
      </c>
    </row>
    <row r="4223" spans="3971:3986" ht="21.95" customHeight="1">
      <c r="EWG4223" s="4" t="s">
        <v>1307</v>
      </c>
      <c r="EWH4223" s="4">
        <v>732550</v>
      </c>
    </row>
    <row r="4224" spans="3971:3986" ht="21.95" customHeight="1">
      <c r="EWG4224" s="4" t="s">
        <v>596</v>
      </c>
      <c r="EWH4224" s="4">
        <v>174298.32</v>
      </c>
    </row>
    <row r="4225" spans="3987:4002" ht="21.95" customHeight="1">
      <c r="EWI4225" s="4" t="s">
        <v>1307</v>
      </c>
      <c r="EWJ4225" s="4">
        <v>732550</v>
      </c>
    </row>
    <row r="4226" spans="3987:4002" ht="21.95" customHeight="1">
      <c r="EWI4226" s="4" t="s">
        <v>596</v>
      </c>
      <c r="EWJ4226" s="4">
        <v>174298.32</v>
      </c>
    </row>
    <row r="4227" spans="3987:4002" ht="21.95" customHeight="1">
      <c r="EWK4227" s="4" t="s">
        <v>1307</v>
      </c>
      <c r="EWL4227" s="4">
        <v>732550</v>
      </c>
    </row>
    <row r="4228" spans="3987:4002" ht="21.95" customHeight="1">
      <c r="EWK4228" s="4" t="s">
        <v>596</v>
      </c>
      <c r="EWL4228" s="4">
        <v>174298.32</v>
      </c>
    </row>
    <row r="4229" spans="3987:4002" ht="21.95" customHeight="1">
      <c r="EWM4229" s="4" t="s">
        <v>1307</v>
      </c>
      <c r="EWN4229" s="4">
        <v>732550</v>
      </c>
    </row>
    <row r="4230" spans="3987:4002" ht="21.95" customHeight="1">
      <c r="EWM4230" s="4" t="s">
        <v>596</v>
      </c>
      <c r="EWN4230" s="4">
        <v>174298.32</v>
      </c>
    </row>
    <row r="4231" spans="3987:4002" ht="21.95" customHeight="1">
      <c r="EWO4231" s="4" t="s">
        <v>1307</v>
      </c>
      <c r="EWP4231" s="4">
        <v>732550</v>
      </c>
    </row>
    <row r="4232" spans="3987:4002" ht="21.95" customHeight="1">
      <c r="EWO4232" s="4" t="s">
        <v>596</v>
      </c>
      <c r="EWP4232" s="4">
        <v>174298.32</v>
      </c>
    </row>
    <row r="4233" spans="3987:4002" ht="21.95" customHeight="1">
      <c r="EWQ4233" s="4" t="s">
        <v>1307</v>
      </c>
      <c r="EWR4233" s="4">
        <v>732550</v>
      </c>
    </row>
    <row r="4234" spans="3987:4002" ht="21.95" customHeight="1">
      <c r="EWQ4234" s="4" t="s">
        <v>596</v>
      </c>
      <c r="EWR4234" s="4">
        <v>174298.32</v>
      </c>
    </row>
    <row r="4235" spans="3987:4002" ht="21.95" customHeight="1">
      <c r="EWS4235" s="4" t="s">
        <v>1307</v>
      </c>
      <c r="EWT4235" s="4">
        <v>732550</v>
      </c>
    </row>
    <row r="4236" spans="3987:4002" ht="21.95" customHeight="1">
      <c r="EWS4236" s="4" t="s">
        <v>596</v>
      </c>
      <c r="EWT4236" s="4">
        <v>174298.32</v>
      </c>
    </row>
    <row r="4237" spans="3987:4002" ht="21.95" customHeight="1">
      <c r="EWU4237" s="4" t="s">
        <v>1307</v>
      </c>
      <c r="EWV4237" s="4">
        <v>732550</v>
      </c>
    </row>
    <row r="4238" spans="3987:4002" ht="21.95" customHeight="1">
      <c r="EWU4238" s="4" t="s">
        <v>596</v>
      </c>
      <c r="EWV4238" s="4">
        <v>174298.32</v>
      </c>
    </row>
    <row r="4239" spans="3987:4002" ht="21.95" customHeight="1">
      <c r="EWW4239" s="4" t="s">
        <v>1307</v>
      </c>
      <c r="EWX4239" s="4">
        <v>732550</v>
      </c>
    </row>
    <row r="4240" spans="3987:4002" ht="21.95" customHeight="1">
      <c r="EWW4240" s="4" t="s">
        <v>596</v>
      </c>
      <c r="EWX4240" s="4">
        <v>174298.32</v>
      </c>
    </row>
    <row r="4241" spans="4003:4018" ht="21.95" customHeight="1">
      <c r="EWY4241" s="4" t="s">
        <v>1307</v>
      </c>
      <c r="EWZ4241" s="4">
        <v>732550</v>
      </c>
    </row>
    <row r="4242" spans="4003:4018" ht="21.95" customHeight="1">
      <c r="EWY4242" s="4" t="s">
        <v>596</v>
      </c>
      <c r="EWZ4242" s="4">
        <v>174298.32</v>
      </c>
    </row>
    <row r="4243" spans="4003:4018" ht="21.95" customHeight="1">
      <c r="EXA4243" s="4" t="s">
        <v>1307</v>
      </c>
      <c r="EXB4243" s="4">
        <v>732550</v>
      </c>
    </row>
    <row r="4244" spans="4003:4018" ht="21.95" customHeight="1">
      <c r="EXA4244" s="4" t="s">
        <v>596</v>
      </c>
      <c r="EXB4244" s="4">
        <v>174298.32</v>
      </c>
    </row>
    <row r="4245" spans="4003:4018" ht="21.95" customHeight="1">
      <c r="EXC4245" s="4" t="s">
        <v>1307</v>
      </c>
      <c r="EXD4245" s="4">
        <v>732550</v>
      </c>
    </row>
    <row r="4246" spans="4003:4018" ht="21.95" customHeight="1">
      <c r="EXC4246" s="4" t="s">
        <v>596</v>
      </c>
      <c r="EXD4246" s="4">
        <v>174298.32</v>
      </c>
    </row>
    <row r="4247" spans="4003:4018" ht="21.95" customHeight="1">
      <c r="EXE4247" s="4" t="s">
        <v>1307</v>
      </c>
      <c r="EXF4247" s="4">
        <v>732550</v>
      </c>
    </row>
    <row r="4248" spans="4003:4018" ht="21.95" customHeight="1">
      <c r="EXE4248" s="4" t="s">
        <v>596</v>
      </c>
      <c r="EXF4248" s="4">
        <v>174298.32</v>
      </c>
    </row>
    <row r="4249" spans="4003:4018" ht="21.95" customHeight="1">
      <c r="EXG4249" s="4" t="s">
        <v>1307</v>
      </c>
      <c r="EXH4249" s="4">
        <v>732550</v>
      </c>
    </row>
    <row r="4250" spans="4003:4018" ht="21.95" customHeight="1">
      <c r="EXG4250" s="4" t="s">
        <v>596</v>
      </c>
      <c r="EXH4250" s="4">
        <v>174298.32</v>
      </c>
    </row>
    <row r="4251" spans="4003:4018" ht="21.95" customHeight="1">
      <c r="EXI4251" s="4" t="s">
        <v>1307</v>
      </c>
      <c r="EXJ4251" s="4">
        <v>732550</v>
      </c>
    </row>
    <row r="4252" spans="4003:4018" ht="21.95" customHeight="1">
      <c r="EXI4252" s="4" t="s">
        <v>596</v>
      </c>
      <c r="EXJ4252" s="4">
        <v>174298.32</v>
      </c>
    </row>
    <row r="4253" spans="4003:4018" ht="21.95" customHeight="1">
      <c r="EXK4253" s="4" t="s">
        <v>1307</v>
      </c>
      <c r="EXL4253" s="4">
        <v>732550</v>
      </c>
    </row>
    <row r="4254" spans="4003:4018" ht="21.95" customHeight="1">
      <c r="EXK4254" s="4" t="s">
        <v>596</v>
      </c>
      <c r="EXL4254" s="4">
        <v>174298.32</v>
      </c>
    </row>
    <row r="4255" spans="4003:4018" ht="21.95" customHeight="1">
      <c r="EXM4255" s="4" t="s">
        <v>1307</v>
      </c>
      <c r="EXN4255" s="4">
        <v>732550</v>
      </c>
    </row>
    <row r="4256" spans="4003:4018" ht="21.95" customHeight="1">
      <c r="EXM4256" s="4" t="s">
        <v>596</v>
      </c>
      <c r="EXN4256" s="4">
        <v>174298.32</v>
      </c>
    </row>
    <row r="4257" spans="4019:4034" ht="21.95" customHeight="1">
      <c r="EXO4257" s="4" t="s">
        <v>1307</v>
      </c>
      <c r="EXP4257" s="4">
        <v>732550</v>
      </c>
    </row>
    <row r="4258" spans="4019:4034" ht="21.95" customHeight="1">
      <c r="EXO4258" s="4" t="s">
        <v>596</v>
      </c>
      <c r="EXP4258" s="4">
        <v>174298.32</v>
      </c>
    </row>
    <row r="4259" spans="4019:4034" ht="21.95" customHeight="1">
      <c r="EXQ4259" s="4" t="s">
        <v>1307</v>
      </c>
      <c r="EXR4259" s="4">
        <v>732550</v>
      </c>
    </row>
    <row r="4260" spans="4019:4034" ht="21.95" customHeight="1">
      <c r="EXQ4260" s="4" t="s">
        <v>596</v>
      </c>
      <c r="EXR4260" s="4">
        <v>174298.32</v>
      </c>
    </row>
    <row r="4261" spans="4019:4034" ht="21.95" customHeight="1">
      <c r="EXS4261" s="4" t="s">
        <v>1307</v>
      </c>
      <c r="EXT4261" s="4">
        <v>732550</v>
      </c>
    </row>
    <row r="4262" spans="4019:4034" ht="21.95" customHeight="1">
      <c r="EXS4262" s="4" t="s">
        <v>596</v>
      </c>
      <c r="EXT4262" s="4">
        <v>174298.32</v>
      </c>
    </row>
    <row r="4263" spans="4019:4034" ht="21.95" customHeight="1">
      <c r="EXU4263" s="4" t="s">
        <v>1307</v>
      </c>
      <c r="EXV4263" s="4">
        <v>732550</v>
      </c>
    </row>
    <row r="4264" spans="4019:4034" ht="21.95" customHeight="1">
      <c r="EXU4264" s="4" t="s">
        <v>596</v>
      </c>
      <c r="EXV4264" s="4">
        <v>174298.32</v>
      </c>
    </row>
    <row r="4265" spans="4019:4034" ht="21.95" customHeight="1">
      <c r="EXW4265" s="4" t="s">
        <v>1307</v>
      </c>
      <c r="EXX4265" s="4">
        <v>732550</v>
      </c>
    </row>
    <row r="4266" spans="4019:4034" ht="21.95" customHeight="1">
      <c r="EXW4266" s="4" t="s">
        <v>596</v>
      </c>
      <c r="EXX4266" s="4">
        <v>174298.32</v>
      </c>
    </row>
    <row r="4267" spans="4019:4034" ht="21.95" customHeight="1">
      <c r="EXY4267" s="4" t="s">
        <v>1307</v>
      </c>
      <c r="EXZ4267" s="4">
        <v>732550</v>
      </c>
    </row>
    <row r="4268" spans="4019:4034" ht="21.95" customHeight="1">
      <c r="EXY4268" s="4" t="s">
        <v>596</v>
      </c>
      <c r="EXZ4268" s="4">
        <v>174298.32</v>
      </c>
    </row>
    <row r="4269" spans="4019:4034" ht="21.95" customHeight="1">
      <c r="EYA4269" s="4" t="s">
        <v>1307</v>
      </c>
      <c r="EYB4269" s="4">
        <v>732550</v>
      </c>
    </row>
    <row r="4270" spans="4019:4034" ht="21.95" customHeight="1">
      <c r="EYA4270" s="4" t="s">
        <v>596</v>
      </c>
      <c r="EYB4270" s="4">
        <v>174298.32</v>
      </c>
    </row>
    <row r="4271" spans="4019:4034" ht="21.95" customHeight="1">
      <c r="EYC4271" s="4" t="s">
        <v>1307</v>
      </c>
      <c r="EYD4271" s="4">
        <v>732550</v>
      </c>
    </row>
    <row r="4272" spans="4019:4034" ht="21.95" customHeight="1">
      <c r="EYC4272" s="4" t="s">
        <v>596</v>
      </c>
      <c r="EYD4272" s="4">
        <v>174298.32</v>
      </c>
    </row>
    <row r="4273" spans="4035:4050" ht="21.95" customHeight="1">
      <c r="EYE4273" s="4" t="s">
        <v>1307</v>
      </c>
      <c r="EYF4273" s="4">
        <v>732550</v>
      </c>
    </row>
    <row r="4274" spans="4035:4050" ht="21.95" customHeight="1">
      <c r="EYE4274" s="4" t="s">
        <v>596</v>
      </c>
      <c r="EYF4274" s="4">
        <v>174298.32</v>
      </c>
    </row>
    <row r="4275" spans="4035:4050" ht="21.95" customHeight="1">
      <c r="EYG4275" s="4" t="s">
        <v>1307</v>
      </c>
      <c r="EYH4275" s="4">
        <v>732550</v>
      </c>
    </row>
    <row r="4276" spans="4035:4050" ht="21.95" customHeight="1">
      <c r="EYG4276" s="4" t="s">
        <v>596</v>
      </c>
      <c r="EYH4276" s="4">
        <v>174298.32</v>
      </c>
    </row>
    <row r="4277" spans="4035:4050" ht="21.95" customHeight="1">
      <c r="EYI4277" s="4" t="s">
        <v>1307</v>
      </c>
      <c r="EYJ4277" s="4">
        <v>732550</v>
      </c>
    </row>
    <row r="4278" spans="4035:4050" ht="21.95" customHeight="1">
      <c r="EYI4278" s="4" t="s">
        <v>596</v>
      </c>
      <c r="EYJ4278" s="4">
        <v>174298.32</v>
      </c>
    </row>
    <row r="4279" spans="4035:4050" ht="21.95" customHeight="1">
      <c r="EYK4279" s="4" t="s">
        <v>1307</v>
      </c>
      <c r="EYL4279" s="4">
        <v>732550</v>
      </c>
    </row>
    <row r="4280" spans="4035:4050" ht="21.95" customHeight="1">
      <c r="EYK4280" s="4" t="s">
        <v>596</v>
      </c>
      <c r="EYL4280" s="4">
        <v>174298.32</v>
      </c>
    </row>
    <row r="4281" spans="4035:4050" ht="21.95" customHeight="1">
      <c r="EYM4281" s="4" t="s">
        <v>1307</v>
      </c>
      <c r="EYN4281" s="4">
        <v>732550</v>
      </c>
    </row>
    <row r="4282" spans="4035:4050" ht="21.95" customHeight="1">
      <c r="EYM4282" s="4" t="s">
        <v>596</v>
      </c>
      <c r="EYN4282" s="4">
        <v>174298.32</v>
      </c>
    </row>
    <row r="4283" spans="4035:4050" ht="21.95" customHeight="1">
      <c r="EYO4283" s="4" t="s">
        <v>1307</v>
      </c>
      <c r="EYP4283" s="4">
        <v>732550</v>
      </c>
    </row>
    <row r="4284" spans="4035:4050" ht="21.95" customHeight="1">
      <c r="EYO4284" s="4" t="s">
        <v>596</v>
      </c>
      <c r="EYP4284" s="4">
        <v>174298.32</v>
      </c>
    </row>
    <row r="4285" spans="4035:4050" ht="21.95" customHeight="1">
      <c r="EYQ4285" s="4" t="s">
        <v>1307</v>
      </c>
      <c r="EYR4285" s="4">
        <v>732550</v>
      </c>
    </row>
    <row r="4286" spans="4035:4050" ht="21.95" customHeight="1">
      <c r="EYQ4286" s="4" t="s">
        <v>596</v>
      </c>
      <c r="EYR4286" s="4">
        <v>174298.32</v>
      </c>
    </row>
    <row r="4287" spans="4035:4050" ht="21.95" customHeight="1">
      <c r="EYS4287" s="4" t="s">
        <v>1307</v>
      </c>
      <c r="EYT4287" s="4">
        <v>732550</v>
      </c>
    </row>
    <row r="4288" spans="4035:4050" ht="21.95" customHeight="1">
      <c r="EYS4288" s="4" t="s">
        <v>596</v>
      </c>
      <c r="EYT4288" s="4">
        <v>174298.32</v>
      </c>
    </row>
    <row r="4289" spans="4051:4066" ht="21.95" customHeight="1">
      <c r="EYU4289" s="4" t="s">
        <v>1307</v>
      </c>
      <c r="EYV4289" s="4">
        <v>732550</v>
      </c>
    </row>
    <row r="4290" spans="4051:4066" ht="21.95" customHeight="1">
      <c r="EYU4290" s="4" t="s">
        <v>596</v>
      </c>
      <c r="EYV4290" s="4">
        <v>174298.32</v>
      </c>
    </row>
    <row r="4291" spans="4051:4066" ht="21.95" customHeight="1">
      <c r="EYW4291" s="4" t="s">
        <v>1307</v>
      </c>
      <c r="EYX4291" s="4">
        <v>732550</v>
      </c>
    </row>
    <row r="4292" spans="4051:4066" ht="21.95" customHeight="1">
      <c r="EYW4292" s="4" t="s">
        <v>596</v>
      </c>
      <c r="EYX4292" s="4">
        <v>174298.32</v>
      </c>
    </row>
    <row r="4293" spans="4051:4066" ht="21.95" customHeight="1">
      <c r="EYY4293" s="4" t="s">
        <v>1307</v>
      </c>
      <c r="EYZ4293" s="4">
        <v>732550</v>
      </c>
    </row>
    <row r="4294" spans="4051:4066" ht="21.95" customHeight="1">
      <c r="EYY4294" s="4" t="s">
        <v>596</v>
      </c>
      <c r="EYZ4294" s="4">
        <v>174298.32</v>
      </c>
    </row>
    <row r="4295" spans="4051:4066" ht="21.95" customHeight="1">
      <c r="EZA4295" s="4" t="s">
        <v>1307</v>
      </c>
      <c r="EZB4295" s="4">
        <v>732550</v>
      </c>
    </row>
    <row r="4296" spans="4051:4066" ht="21.95" customHeight="1">
      <c r="EZA4296" s="4" t="s">
        <v>596</v>
      </c>
      <c r="EZB4296" s="4">
        <v>174298.32</v>
      </c>
    </row>
    <row r="4297" spans="4051:4066" ht="21.95" customHeight="1">
      <c r="EZC4297" s="4" t="s">
        <v>1307</v>
      </c>
      <c r="EZD4297" s="4">
        <v>732550</v>
      </c>
    </row>
    <row r="4298" spans="4051:4066" ht="21.95" customHeight="1">
      <c r="EZC4298" s="4" t="s">
        <v>596</v>
      </c>
      <c r="EZD4298" s="4">
        <v>174298.32</v>
      </c>
    </row>
    <row r="4299" spans="4051:4066" ht="21.95" customHeight="1">
      <c r="EZE4299" s="4" t="s">
        <v>1307</v>
      </c>
      <c r="EZF4299" s="4">
        <v>732550</v>
      </c>
    </row>
    <row r="4300" spans="4051:4066" ht="21.95" customHeight="1">
      <c r="EZE4300" s="4" t="s">
        <v>596</v>
      </c>
      <c r="EZF4300" s="4">
        <v>174298.32</v>
      </c>
    </row>
    <row r="4301" spans="4051:4066" ht="21.95" customHeight="1">
      <c r="EZG4301" s="4" t="s">
        <v>1307</v>
      </c>
      <c r="EZH4301" s="4">
        <v>732550</v>
      </c>
    </row>
    <row r="4302" spans="4051:4066" ht="21.95" customHeight="1">
      <c r="EZG4302" s="4" t="s">
        <v>596</v>
      </c>
      <c r="EZH4302" s="4">
        <v>174298.32</v>
      </c>
    </row>
    <row r="4303" spans="4051:4066" ht="21.95" customHeight="1">
      <c r="EZI4303" s="4" t="s">
        <v>1307</v>
      </c>
      <c r="EZJ4303" s="4">
        <v>732550</v>
      </c>
    </row>
    <row r="4304" spans="4051:4066" ht="21.95" customHeight="1">
      <c r="EZI4304" s="4" t="s">
        <v>596</v>
      </c>
      <c r="EZJ4304" s="4">
        <v>174298.32</v>
      </c>
    </row>
    <row r="4305" spans="4067:4082" ht="21.95" customHeight="1">
      <c r="EZK4305" s="4" t="s">
        <v>1307</v>
      </c>
      <c r="EZL4305" s="4">
        <v>732550</v>
      </c>
    </row>
    <row r="4306" spans="4067:4082" ht="21.95" customHeight="1">
      <c r="EZK4306" s="4" t="s">
        <v>596</v>
      </c>
      <c r="EZL4306" s="4">
        <v>174298.32</v>
      </c>
    </row>
    <row r="4307" spans="4067:4082" ht="21.95" customHeight="1">
      <c r="EZM4307" s="4" t="s">
        <v>1307</v>
      </c>
      <c r="EZN4307" s="4">
        <v>732550</v>
      </c>
    </row>
    <row r="4308" spans="4067:4082" ht="21.95" customHeight="1">
      <c r="EZM4308" s="4" t="s">
        <v>596</v>
      </c>
      <c r="EZN4308" s="4">
        <v>174298.32</v>
      </c>
    </row>
    <row r="4309" spans="4067:4082" ht="21.95" customHeight="1">
      <c r="EZO4309" s="4" t="s">
        <v>1307</v>
      </c>
      <c r="EZP4309" s="4">
        <v>732550</v>
      </c>
    </row>
    <row r="4310" spans="4067:4082" ht="21.95" customHeight="1">
      <c r="EZO4310" s="4" t="s">
        <v>596</v>
      </c>
      <c r="EZP4310" s="4">
        <v>174298.32</v>
      </c>
    </row>
    <row r="4311" spans="4067:4082" ht="21.95" customHeight="1">
      <c r="EZQ4311" s="4" t="s">
        <v>1307</v>
      </c>
      <c r="EZR4311" s="4">
        <v>732550</v>
      </c>
    </row>
    <row r="4312" spans="4067:4082" ht="21.95" customHeight="1">
      <c r="EZQ4312" s="4" t="s">
        <v>596</v>
      </c>
      <c r="EZR4312" s="4">
        <v>174298.32</v>
      </c>
    </row>
    <row r="4313" spans="4067:4082" ht="21.95" customHeight="1">
      <c r="EZS4313" s="4" t="s">
        <v>1307</v>
      </c>
      <c r="EZT4313" s="4">
        <v>732550</v>
      </c>
    </row>
    <row r="4314" spans="4067:4082" ht="21.95" customHeight="1">
      <c r="EZS4314" s="4" t="s">
        <v>596</v>
      </c>
      <c r="EZT4314" s="4">
        <v>174298.32</v>
      </c>
    </row>
    <row r="4315" spans="4067:4082" ht="21.95" customHeight="1">
      <c r="EZU4315" s="4" t="s">
        <v>1307</v>
      </c>
      <c r="EZV4315" s="4">
        <v>732550</v>
      </c>
    </row>
    <row r="4316" spans="4067:4082" ht="21.95" customHeight="1">
      <c r="EZU4316" s="4" t="s">
        <v>596</v>
      </c>
      <c r="EZV4316" s="4">
        <v>174298.32</v>
      </c>
    </row>
    <row r="4317" spans="4067:4082" ht="21.95" customHeight="1">
      <c r="EZW4317" s="4" t="s">
        <v>1307</v>
      </c>
      <c r="EZX4317" s="4">
        <v>732550</v>
      </c>
    </row>
    <row r="4318" spans="4067:4082" ht="21.95" customHeight="1">
      <c r="EZW4318" s="4" t="s">
        <v>596</v>
      </c>
      <c r="EZX4318" s="4">
        <v>174298.32</v>
      </c>
    </row>
    <row r="4319" spans="4067:4082" ht="21.95" customHeight="1">
      <c r="EZY4319" s="4" t="s">
        <v>1307</v>
      </c>
      <c r="EZZ4319" s="4">
        <v>732550</v>
      </c>
    </row>
    <row r="4320" spans="4067:4082" ht="21.95" customHeight="1">
      <c r="EZY4320" s="4" t="s">
        <v>596</v>
      </c>
      <c r="EZZ4320" s="4">
        <v>174298.32</v>
      </c>
    </row>
    <row r="4321" spans="4083:4098" ht="21.95" customHeight="1">
      <c r="FAA4321" s="4" t="s">
        <v>1307</v>
      </c>
      <c r="FAB4321" s="4">
        <v>732550</v>
      </c>
    </row>
    <row r="4322" spans="4083:4098" ht="21.95" customHeight="1">
      <c r="FAA4322" s="4" t="s">
        <v>596</v>
      </c>
      <c r="FAB4322" s="4">
        <v>174298.32</v>
      </c>
    </row>
    <row r="4323" spans="4083:4098" ht="21.95" customHeight="1">
      <c r="FAC4323" s="4" t="s">
        <v>1307</v>
      </c>
      <c r="FAD4323" s="4">
        <v>732550</v>
      </c>
    </row>
    <row r="4324" spans="4083:4098" ht="21.95" customHeight="1">
      <c r="FAC4324" s="4" t="s">
        <v>596</v>
      </c>
      <c r="FAD4324" s="4">
        <v>174298.32</v>
      </c>
    </row>
    <row r="4325" spans="4083:4098" ht="21.95" customHeight="1">
      <c r="FAE4325" s="4" t="s">
        <v>1307</v>
      </c>
      <c r="FAF4325" s="4">
        <v>732550</v>
      </c>
    </row>
    <row r="4326" spans="4083:4098" ht="21.95" customHeight="1">
      <c r="FAE4326" s="4" t="s">
        <v>596</v>
      </c>
      <c r="FAF4326" s="4">
        <v>174298.32</v>
      </c>
    </row>
    <row r="4327" spans="4083:4098" ht="21.95" customHeight="1">
      <c r="FAG4327" s="4" t="s">
        <v>1307</v>
      </c>
      <c r="FAH4327" s="4">
        <v>732550</v>
      </c>
    </row>
    <row r="4328" spans="4083:4098" ht="21.95" customHeight="1">
      <c r="FAG4328" s="4" t="s">
        <v>596</v>
      </c>
      <c r="FAH4328" s="4">
        <v>174298.32</v>
      </c>
    </row>
    <row r="4329" spans="4083:4098" ht="21.95" customHeight="1">
      <c r="FAI4329" s="4" t="s">
        <v>1307</v>
      </c>
      <c r="FAJ4329" s="4">
        <v>732550</v>
      </c>
    </row>
    <row r="4330" spans="4083:4098" ht="21.95" customHeight="1">
      <c r="FAI4330" s="4" t="s">
        <v>596</v>
      </c>
      <c r="FAJ4330" s="4">
        <v>174298.32</v>
      </c>
    </row>
    <row r="4331" spans="4083:4098" ht="21.95" customHeight="1">
      <c r="FAK4331" s="4" t="s">
        <v>1307</v>
      </c>
      <c r="FAL4331" s="4">
        <v>732550</v>
      </c>
    </row>
    <row r="4332" spans="4083:4098" ht="21.95" customHeight="1">
      <c r="FAK4332" s="4" t="s">
        <v>596</v>
      </c>
      <c r="FAL4332" s="4">
        <v>174298.32</v>
      </c>
    </row>
    <row r="4333" spans="4083:4098" ht="21.95" customHeight="1">
      <c r="FAM4333" s="4" t="s">
        <v>1307</v>
      </c>
      <c r="FAN4333" s="4">
        <v>732550</v>
      </c>
    </row>
    <row r="4334" spans="4083:4098" ht="21.95" customHeight="1">
      <c r="FAM4334" s="4" t="s">
        <v>596</v>
      </c>
      <c r="FAN4334" s="4">
        <v>174298.32</v>
      </c>
    </row>
    <row r="4335" spans="4083:4098" ht="21.95" customHeight="1">
      <c r="FAO4335" s="4" t="s">
        <v>1307</v>
      </c>
      <c r="FAP4335" s="4">
        <v>732550</v>
      </c>
    </row>
    <row r="4336" spans="4083:4098" ht="21.95" customHeight="1">
      <c r="FAO4336" s="4" t="s">
        <v>596</v>
      </c>
      <c r="FAP4336" s="4">
        <v>174298.32</v>
      </c>
    </row>
    <row r="4337" spans="4099:4114" ht="21.95" customHeight="1">
      <c r="FAQ4337" s="4" t="s">
        <v>1307</v>
      </c>
      <c r="FAR4337" s="4">
        <v>732550</v>
      </c>
    </row>
    <row r="4338" spans="4099:4114" ht="21.95" customHeight="1">
      <c r="FAQ4338" s="4" t="s">
        <v>596</v>
      </c>
      <c r="FAR4338" s="4">
        <v>174298.32</v>
      </c>
    </row>
    <row r="4339" spans="4099:4114" ht="21.95" customHeight="1">
      <c r="FAS4339" s="4" t="s">
        <v>1307</v>
      </c>
      <c r="FAT4339" s="4">
        <v>732550</v>
      </c>
    </row>
    <row r="4340" spans="4099:4114" ht="21.95" customHeight="1">
      <c r="FAS4340" s="4" t="s">
        <v>596</v>
      </c>
      <c r="FAT4340" s="4">
        <v>174298.32</v>
      </c>
    </row>
    <row r="4341" spans="4099:4114" ht="21.95" customHeight="1">
      <c r="FAU4341" s="4" t="s">
        <v>1307</v>
      </c>
      <c r="FAV4341" s="4">
        <v>732550</v>
      </c>
    </row>
    <row r="4342" spans="4099:4114" ht="21.95" customHeight="1">
      <c r="FAU4342" s="4" t="s">
        <v>596</v>
      </c>
      <c r="FAV4342" s="4">
        <v>174298.32</v>
      </c>
    </row>
    <row r="4343" spans="4099:4114" ht="21.95" customHeight="1">
      <c r="FAW4343" s="4" t="s">
        <v>1307</v>
      </c>
      <c r="FAX4343" s="4">
        <v>732550</v>
      </c>
    </row>
    <row r="4344" spans="4099:4114" ht="21.95" customHeight="1">
      <c r="FAW4344" s="4" t="s">
        <v>596</v>
      </c>
      <c r="FAX4344" s="4">
        <v>174298.32</v>
      </c>
    </row>
    <row r="4345" spans="4099:4114" ht="21.95" customHeight="1">
      <c r="FAY4345" s="4" t="s">
        <v>1307</v>
      </c>
      <c r="FAZ4345" s="4">
        <v>732550</v>
      </c>
    </row>
    <row r="4346" spans="4099:4114" ht="21.95" customHeight="1">
      <c r="FAY4346" s="4" t="s">
        <v>596</v>
      </c>
      <c r="FAZ4346" s="4">
        <v>174298.32</v>
      </c>
    </row>
    <row r="4347" spans="4099:4114" ht="21.95" customHeight="1">
      <c r="FBA4347" s="4" t="s">
        <v>1307</v>
      </c>
      <c r="FBB4347" s="4">
        <v>732550</v>
      </c>
    </row>
    <row r="4348" spans="4099:4114" ht="21.95" customHeight="1">
      <c r="FBA4348" s="4" t="s">
        <v>596</v>
      </c>
      <c r="FBB4348" s="4">
        <v>174298.32</v>
      </c>
    </row>
    <row r="4349" spans="4099:4114" ht="21.95" customHeight="1">
      <c r="FBC4349" s="4" t="s">
        <v>1307</v>
      </c>
      <c r="FBD4349" s="4">
        <v>732550</v>
      </c>
    </row>
    <row r="4350" spans="4099:4114" ht="21.95" customHeight="1">
      <c r="FBC4350" s="4" t="s">
        <v>596</v>
      </c>
      <c r="FBD4350" s="4">
        <v>174298.32</v>
      </c>
    </row>
    <row r="4351" spans="4099:4114" ht="21.95" customHeight="1">
      <c r="FBE4351" s="4" t="s">
        <v>1307</v>
      </c>
      <c r="FBF4351" s="4">
        <v>732550</v>
      </c>
    </row>
    <row r="4352" spans="4099:4114" ht="21.95" customHeight="1">
      <c r="FBE4352" s="4" t="s">
        <v>596</v>
      </c>
      <c r="FBF4352" s="4">
        <v>174298.32</v>
      </c>
    </row>
    <row r="4353" spans="4115:4130" ht="21.95" customHeight="1">
      <c r="FBG4353" s="4" t="s">
        <v>1307</v>
      </c>
      <c r="FBH4353" s="4">
        <v>732550</v>
      </c>
    </row>
    <row r="4354" spans="4115:4130" ht="21.95" customHeight="1">
      <c r="FBG4354" s="4" t="s">
        <v>596</v>
      </c>
      <c r="FBH4354" s="4">
        <v>174298.32</v>
      </c>
    </row>
    <row r="4355" spans="4115:4130" ht="21.95" customHeight="1">
      <c r="FBI4355" s="4" t="s">
        <v>1307</v>
      </c>
      <c r="FBJ4355" s="4">
        <v>732550</v>
      </c>
    </row>
    <row r="4356" spans="4115:4130" ht="21.95" customHeight="1">
      <c r="FBI4356" s="4" t="s">
        <v>596</v>
      </c>
      <c r="FBJ4356" s="4">
        <v>174298.32</v>
      </c>
    </row>
    <row r="4357" spans="4115:4130" ht="21.95" customHeight="1">
      <c r="FBK4357" s="4" t="s">
        <v>1307</v>
      </c>
      <c r="FBL4357" s="4">
        <v>732550</v>
      </c>
    </row>
    <row r="4358" spans="4115:4130" ht="21.95" customHeight="1">
      <c r="FBK4358" s="4" t="s">
        <v>596</v>
      </c>
      <c r="FBL4358" s="4">
        <v>174298.32</v>
      </c>
    </row>
    <row r="4359" spans="4115:4130" ht="21.95" customHeight="1">
      <c r="FBM4359" s="4" t="s">
        <v>1307</v>
      </c>
      <c r="FBN4359" s="4">
        <v>732550</v>
      </c>
    </row>
    <row r="4360" spans="4115:4130" ht="21.95" customHeight="1">
      <c r="FBM4360" s="4" t="s">
        <v>596</v>
      </c>
      <c r="FBN4360" s="4">
        <v>174298.32</v>
      </c>
    </row>
    <row r="4361" spans="4115:4130" ht="21.95" customHeight="1">
      <c r="FBO4361" s="4" t="s">
        <v>1307</v>
      </c>
      <c r="FBP4361" s="4">
        <v>732550</v>
      </c>
    </row>
    <row r="4362" spans="4115:4130" ht="21.95" customHeight="1">
      <c r="FBO4362" s="4" t="s">
        <v>596</v>
      </c>
      <c r="FBP4362" s="4">
        <v>174298.32</v>
      </c>
    </row>
    <row r="4363" spans="4115:4130" ht="21.95" customHeight="1">
      <c r="FBQ4363" s="4" t="s">
        <v>1307</v>
      </c>
      <c r="FBR4363" s="4">
        <v>732550</v>
      </c>
    </row>
    <row r="4364" spans="4115:4130" ht="21.95" customHeight="1">
      <c r="FBQ4364" s="4" t="s">
        <v>596</v>
      </c>
      <c r="FBR4364" s="4">
        <v>174298.32</v>
      </c>
    </row>
    <row r="4365" spans="4115:4130" ht="21.95" customHeight="1">
      <c r="FBS4365" s="4" t="s">
        <v>1307</v>
      </c>
      <c r="FBT4365" s="4">
        <v>732550</v>
      </c>
    </row>
    <row r="4366" spans="4115:4130" ht="21.95" customHeight="1">
      <c r="FBS4366" s="4" t="s">
        <v>596</v>
      </c>
      <c r="FBT4366" s="4">
        <v>174298.32</v>
      </c>
    </row>
    <row r="4367" spans="4115:4130" ht="21.95" customHeight="1">
      <c r="FBU4367" s="4" t="s">
        <v>1307</v>
      </c>
      <c r="FBV4367" s="4">
        <v>732550</v>
      </c>
    </row>
    <row r="4368" spans="4115:4130" ht="21.95" customHeight="1">
      <c r="FBU4368" s="4" t="s">
        <v>596</v>
      </c>
      <c r="FBV4368" s="4">
        <v>174298.32</v>
      </c>
    </row>
    <row r="4369" spans="4131:4146" ht="21.95" customHeight="1">
      <c r="FBW4369" s="4" t="s">
        <v>1307</v>
      </c>
      <c r="FBX4369" s="4">
        <v>732550</v>
      </c>
    </row>
    <row r="4370" spans="4131:4146" ht="21.95" customHeight="1">
      <c r="FBW4370" s="4" t="s">
        <v>596</v>
      </c>
      <c r="FBX4370" s="4">
        <v>174298.32</v>
      </c>
    </row>
    <row r="4371" spans="4131:4146" ht="21.95" customHeight="1">
      <c r="FBY4371" s="4" t="s">
        <v>1307</v>
      </c>
      <c r="FBZ4371" s="4">
        <v>732550</v>
      </c>
    </row>
    <row r="4372" spans="4131:4146" ht="21.95" customHeight="1">
      <c r="FBY4372" s="4" t="s">
        <v>596</v>
      </c>
      <c r="FBZ4372" s="4">
        <v>174298.32</v>
      </c>
    </row>
    <row r="4373" spans="4131:4146" ht="21.95" customHeight="1">
      <c r="FCA4373" s="4" t="s">
        <v>1307</v>
      </c>
      <c r="FCB4373" s="4">
        <v>732550</v>
      </c>
    </row>
    <row r="4374" spans="4131:4146" ht="21.95" customHeight="1">
      <c r="FCA4374" s="4" t="s">
        <v>596</v>
      </c>
      <c r="FCB4374" s="4">
        <v>174298.32</v>
      </c>
    </row>
    <row r="4375" spans="4131:4146" ht="21.95" customHeight="1">
      <c r="FCC4375" s="4" t="s">
        <v>1307</v>
      </c>
      <c r="FCD4375" s="4">
        <v>732550</v>
      </c>
    </row>
    <row r="4376" spans="4131:4146" ht="21.95" customHeight="1">
      <c r="FCC4376" s="4" t="s">
        <v>596</v>
      </c>
      <c r="FCD4376" s="4">
        <v>174298.32</v>
      </c>
    </row>
    <row r="4377" spans="4131:4146" ht="21.95" customHeight="1">
      <c r="FCE4377" s="4" t="s">
        <v>1307</v>
      </c>
      <c r="FCF4377" s="4">
        <v>732550</v>
      </c>
    </row>
    <row r="4378" spans="4131:4146" ht="21.95" customHeight="1">
      <c r="FCE4378" s="4" t="s">
        <v>596</v>
      </c>
      <c r="FCF4378" s="4">
        <v>174298.32</v>
      </c>
    </row>
    <row r="4379" spans="4131:4146" ht="21.95" customHeight="1">
      <c r="FCG4379" s="4" t="s">
        <v>1307</v>
      </c>
      <c r="FCH4379" s="4">
        <v>732550</v>
      </c>
    </row>
    <row r="4380" spans="4131:4146" ht="21.95" customHeight="1">
      <c r="FCG4380" s="4" t="s">
        <v>596</v>
      </c>
      <c r="FCH4380" s="4">
        <v>174298.32</v>
      </c>
    </row>
    <row r="4381" spans="4131:4146" ht="21.95" customHeight="1">
      <c r="FCI4381" s="4" t="s">
        <v>1307</v>
      </c>
      <c r="FCJ4381" s="4">
        <v>732550</v>
      </c>
    </row>
    <row r="4382" spans="4131:4146" ht="21.95" customHeight="1">
      <c r="FCI4382" s="4" t="s">
        <v>596</v>
      </c>
      <c r="FCJ4382" s="4">
        <v>174298.32</v>
      </c>
    </row>
    <row r="4383" spans="4131:4146" ht="21.95" customHeight="1">
      <c r="FCK4383" s="4" t="s">
        <v>1307</v>
      </c>
      <c r="FCL4383" s="4">
        <v>732550</v>
      </c>
    </row>
    <row r="4384" spans="4131:4146" ht="21.95" customHeight="1">
      <c r="FCK4384" s="4" t="s">
        <v>596</v>
      </c>
      <c r="FCL4384" s="4">
        <v>174298.32</v>
      </c>
    </row>
    <row r="4385" spans="4147:4162" ht="21.95" customHeight="1">
      <c r="FCM4385" s="4" t="s">
        <v>1307</v>
      </c>
      <c r="FCN4385" s="4">
        <v>732550</v>
      </c>
    </row>
    <row r="4386" spans="4147:4162" ht="21.95" customHeight="1">
      <c r="FCM4386" s="4" t="s">
        <v>596</v>
      </c>
      <c r="FCN4386" s="4">
        <v>174298.32</v>
      </c>
    </row>
    <row r="4387" spans="4147:4162" ht="21.95" customHeight="1">
      <c r="FCO4387" s="4" t="s">
        <v>1307</v>
      </c>
      <c r="FCP4387" s="4">
        <v>732550</v>
      </c>
    </row>
    <row r="4388" spans="4147:4162" ht="21.95" customHeight="1">
      <c r="FCO4388" s="4" t="s">
        <v>596</v>
      </c>
      <c r="FCP4388" s="4">
        <v>174298.32</v>
      </c>
    </row>
    <row r="4389" spans="4147:4162" ht="21.95" customHeight="1">
      <c r="FCQ4389" s="4" t="s">
        <v>1307</v>
      </c>
      <c r="FCR4389" s="4">
        <v>732550</v>
      </c>
    </row>
    <row r="4390" spans="4147:4162" ht="21.95" customHeight="1">
      <c r="FCQ4390" s="4" t="s">
        <v>596</v>
      </c>
      <c r="FCR4390" s="4">
        <v>174298.32</v>
      </c>
    </row>
    <row r="4391" spans="4147:4162" ht="21.95" customHeight="1">
      <c r="FCS4391" s="4" t="s">
        <v>1307</v>
      </c>
      <c r="FCT4391" s="4">
        <v>732550</v>
      </c>
    </row>
    <row r="4392" spans="4147:4162" ht="21.95" customHeight="1">
      <c r="FCS4392" s="4" t="s">
        <v>596</v>
      </c>
      <c r="FCT4392" s="4">
        <v>174298.32</v>
      </c>
    </row>
    <row r="4393" spans="4147:4162" ht="21.95" customHeight="1">
      <c r="FCU4393" s="4" t="s">
        <v>1307</v>
      </c>
      <c r="FCV4393" s="4">
        <v>732550</v>
      </c>
    </row>
    <row r="4394" spans="4147:4162" ht="21.95" customHeight="1">
      <c r="FCU4394" s="4" t="s">
        <v>596</v>
      </c>
      <c r="FCV4394" s="4">
        <v>174298.32</v>
      </c>
    </row>
    <row r="4395" spans="4147:4162" ht="21.95" customHeight="1">
      <c r="FCW4395" s="4" t="s">
        <v>1307</v>
      </c>
      <c r="FCX4395" s="4">
        <v>732550</v>
      </c>
    </row>
    <row r="4396" spans="4147:4162" ht="21.95" customHeight="1">
      <c r="FCW4396" s="4" t="s">
        <v>596</v>
      </c>
      <c r="FCX4396" s="4">
        <v>174298.32</v>
      </c>
    </row>
    <row r="4397" spans="4147:4162" ht="21.95" customHeight="1">
      <c r="FCY4397" s="4" t="s">
        <v>1307</v>
      </c>
      <c r="FCZ4397" s="4">
        <v>732550</v>
      </c>
    </row>
    <row r="4398" spans="4147:4162" ht="21.95" customHeight="1">
      <c r="FCY4398" s="4" t="s">
        <v>596</v>
      </c>
      <c r="FCZ4398" s="4">
        <v>174298.32</v>
      </c>
    </row>
    <row r="4399" spans="4147:4162" ht="21.95" customHeight="1">
      <c r="FDA4399" s="4" t="s">
        <v>1307</v>
      </c>
      <c r="FDB4399" s="4">
        <v>732550</v>
      </c>
    </row>
    <row r="4400" spans="4147:4162" ht="21.95" customHeight="1">
      <c r="FDA4400" s="4" t="s">
        <v>596</v>
      </c>
      <c r="FDB4400" s="4">
        <v>174298.32</v>
      </c>
    </row>
    <row r="4401" spans="4163:4178" ht="21.95" customHeight="1">
      <c r="FDC4401" s="4" t="s">
        <v>1307</v>
      </c>
      <c r="FDD4401" s="4">
        <v>732550</v>
      </c>
    </row>
    <row r="4402" spans="4163:4178" ht="21.95" customHeight="1">
      <c r="FDC4402" s="4" t="s">
        <v>596</v>
      </c>
      <c r="FDD4402" s="4">
        <v>174298.32</v>
      </c>
    </row>
    <row r="4403" spans="4163:4178" ht="21.95" customHeight="1">
      <c r="FDE4403" s="4" t="s">
        <v>1307</v>
      </c>
      <c r="FDF4403" s="4">
        <v>732550</v>
      </c>
    </row>
    <row r="4404" spans="4163:4178" ht="21.95" customHeight="1">
      <c r="FDE4404" s="4" t="s">
        <v>596</v>
      </c>
      <c r="FDF4404" s="4">
        <v>174298.32</v>
      </c>
    </row>
    <row r="4405" spans="4163:4178" ht="21.95" customHeight="1">
      <c r="FDG4405" s="4" t="s">
        <v>1307</v>
      </c>
      <c r="FDH4405" s="4">
        <v>732550</v>
      </c>
    </row>
    <row r="4406" spans="4163:4178" ht="21.95" customHeight="1">
      <c r="FDG4406" s="4" t="s">
        <v>596</v>
      </c>
      <c r="FDH4406" s="4">
        <v>174298.32</v>
      </c>
    </row>
    <row r="4407" spans="4163:4178" ht="21.95" customHeight="1">
      <c r="FDI4407" s="4" t="s">
        <v>1307</v>
      </c>
      <c r="FDJ4407" s="4">
        <v>732550</v>
      </c>
    </row>
    <row r="4408" spans="4163:4178" ht="21.95" customHeight="1">
      <c r="FDI4408" s="4" t="s">
        <v>596</v>
      </c>
      <c r="FDJ4408" s="4">
        <v>174298.32</v>
      </c>
    </row>
    <row r="4409" spans="4163:4178" ht="21.95" customHeight="1">
      <c r="FDK4409" s="4" t="s">
        <v>1307</v>
      </c>
      <c r="FDL4409" s="4">
        <v>732550</v>
      </c>
    </row>
    <row r="4410" spans="4163:4178" ht="21.95" customHeight="1">
      <c r="FDK4410" s="4" t="s">
        <v>596</v>
      </c>
      <c r="FDL4410" s="4">
        <v>174298.32</v>
      </c>
    </row>
    <row r="4411" spans="4163:4178" ht="21.95" customHeight="1">
      <c r="FDM4411" s="4" t="s">
        <v>1307</v>
      </c>
      <c r="FDN4411" s="4">
        <v>732550</v>
      </c>
    </row>
    <row r="4412" spans="4163:4178" ht="21.95" customHeight="1">
      <c r="FDM4412" s="4" t="s">
        <v>596</v>
      </c>
      <c r="FDN4412" s="4">
        <v>174298.32</v>
      </c>
    </row>
    <row r="4413" spans="4163:4178" ht="21.95" customHeight="1">
      <c r="FDO4413" s="4" t="s">
        <v>1307</v>
      </c>
      <c r="FDP4413" s="4">
        <v>732550</v>
      </c>
    </row>
    <row r="4414" spans="4163:4178" ht="21.95" customHeight="1">
      <c r="FDO4414" s="4" t="s">
        <v>596</v>
      </c>
      <c r="FDP4414" s="4">
        <v>174298.32</v>
      </c>
    </row>
    <row r="4415" spans="4163:4178" ht="21.95" customHeight="1">
      <c r="FDQ4415" s="4" t="s">
        <v>1307</v>
      </c>
      <c r="FDR4415" s="4">
        <v>732550</v>
      </c>
    </row>
    <row r="4416" spans="4163:4178" ht="21.95" customHeight="1">
      <c r="FDQ4416" s="4" t="s">
        <v>596</v>
      </c>
      <c r="FDR4416" s="4">
        <v>174298.32</v>
      </c>
    </row>
    <row r="4417" spans="4179:4194" ht="21.95" customHeight="1">
      <c r="FDS4417" s="4" t="s">
        <v>1307</v>
      </c>
      <c r="FDT4417" s="4">
        <v>732550</v>
      </c>
    </row>
    <row r="4418" spans="4179:4194" ht="21.95" customHeight="1">
      <c r="FDS4418" s="4" t="s">
        <v>596</v>
      </c>
      <c r="FDT4418" s="4">
        <v>174298.32</v>
      </c>
    </row>
    <row r="4419" spans="4179:4194" ht="21.95" customHeight="1">
      <c r="FDU4419" s="4" t="s">
        <v>1307</v>
      </c>
      <c r="FDV4419" s="4">
        <v>732550</v>
      </c>
    </row>
    <row r="4420" spans="4179:4194" ht="21.95" customHeight="1">
      <c r="FDU4420" s="4" t="s">
        <v>596</v>
      </c>
      <c r="FDV4420" s="4">
        <v>174298.32</v>
      </c>
    </row>
    <row r="4421" spans="4179:4194" ht="21.95" customHeight="1">
      <c r="FDW4421" s="4" t="s">
        <v>1307</v>
      </c>
      <c r="FDX4421" s="4">
        <v>732550</v>
      </c>
    </row>
    <row r="4422" spans="4179:4194" ht="21.95" customHeight="1">
      <c r="FDW4422" s="4" t="s">
        <v>596</v>
      </c>
      <c r="FDX4422" s="4">
        <v>174298.32</v>
      </c>
    </row>
    <row r="4423" spans="4179:4194" ht="21.95" customHeight="1">
      <c r="FDY4423" s="4" t="s">
        <v>1307</v>
      </c>
      <c r="FDZ4423" s="4">
        <v>732550</v>
      </c>
    </row>
    <row r="4424" spans="4179:4194" ht="21.95" customHeight="1">
      <c r="FDY4424" s="4" t="s">
        <v>596</v>
      </c>
      <c r="FDZ4424" s="4">
        <v>174298.32</v>
      </c>
    </row>
    <row r="4425" spans="4179:4194" ht="21.95" customHeight="1">
      <c r="FEA4425" s="4" t="s">
        <v>1307</v>
      </c>
      <c r="FEB4425" s="4">
        <v>732550</v>
      </c>
    </row>
    <row r="4426" spans="4179:4194" ht="21.95" customHeight="1">
      <c r="FEA4426" s="4" t="s">
        <v>596</v>
      </c>
      <c r="FEB4426" s="4">
        <v>174298.32</v>
      </c>
    </row>
    <row r="4427" spans="4179:4194" ht="21.95" customHeight="1">
      <c r="FEC4427" s="4" t="s">
        <v>1307</v>
      </c>
      <c r="FED4427" s="4">
        <v>732550</v>
      </c>
    </row>
    <row r="4428" spans="4179:4194" ht="21.95" customHeight="1">
      <c r="FEC4428" s="4" t="s">
        <v>596</v>
      </c>
      <c r="FED4428" s="4">
        <v>174298.32</v>
      </c>
    </row>
    <row r="4429" spans="4179:4194" ht="21.95" customHeight="1">
      <c r="FEE4429" s="4" t="s">
        <v>1307</v>
      </c>
      <c r="FEF4429" s="4">
        <v>732550</v>
      </c>
    </row>
    <row r="4430" spans="4179:4194" ht="21.95" customHeight="1">
      <c r="FEE4430" s="4" t="s">
        <v>596</v>
      </c>
      <c r="FEF4430" s="4">
        <v>174298.32</v>
      </c>
    </row>
    <row r="4431" spans="4179:4194" ht="21.95" customHeight="1">
      <c r="FEG4431" s="4" t="s">
        <v>1307</v>
      </c>
      <c r="FEH4431" s="4">
        <v>732550</v>
      </c>
    </row>
    <row r="4432" spans="4179:4194" ht="21.95" customHeight="1">
      <c r="FEG4432" s="4" t="s">
        <v>596</v>
      </c>
      <c r="FEH4432" s="4">
        <v>174298.32</v>
      </c>
    </row>
    <row r="4433" spans="4195:4210" ht="21.95" customHeight="1">
      <c r="FEI4433" s="4" t="s">
        <v>1307</v>
      </c>
      <c r="FEJ4433" s="4">
        <v>732550</v>
      </c>
    </row>
    <row r="4434" spans="4195:4210" ht="21.95" customHeight="1">
      <c r="FEI4434" s="4" t="s">
        <v>596</v>
      </c>
      <c r="FEJ4434" s="4">
        <v>174298.32</v>
      </c>
    </row>
    <row r="4435" spans="4195:4210" ht="21.95" customHeight="1">
      <c r="FEK4435" s="4" t="s">
        <v>1307</v>
      </c>
      <c r="FEL4435" s="4">
        <v>732550</v>
      </c>
    </row>
    <row r="4436" spans="4195:4210" ht="21.95" customHeight="1">
      <c r="FEK4436" s="4" t="s">
        <v>596</v>
      </c>
      <c r="FEL4436" s="4">
        <v>174298.32</v>
      </c>
    </row>
    <row r="4437" spans="4195:4210" ht="21.95" customHeight="1">
      <c r="FEM4437" s="4" t="s">
        <v>1307</v>
      </c>
      <c r="FEN4437" s="4">
        <v>732550</v>
      </c>
    </row>
    <row r="4438" spans="4195:4210" ht="21.95" customHeight="1">
      <c r="FEM4438" s="4" t="s">
        <v>596</v>
      </c>
      <c r="FEN4438" s="4">
        <v>174298.32</v>
      </c>
    </row>
    <row r="4439" spans="4195:4210" ht="21.95" customHeight="1">
      <c r="FEO4439" s="4" t="s">
        <v>1307</v>
      </c>
      <c r="FEP4439" s="4">
        <v>732550</v>
      </c>
    </row>
    <row r="4440" spans="4195:4210" ht="21.95" customHeight="1">
      <c r="FEO4440" s="4" t="s">
        <v>596</v>
      </c>
      <c r="FEP4440" s="4">
        <v>174298.32</v>
      </c>
    </row>
    <row r="4441" spans="4195:4210" ht="21.95" customHeight="1">
      <c r="FEQ4441" s="4" t="s">
        <v>1307</v>
      </c>
      <c r="FER4441" s="4">
        <v>732550</v>
      </c>
    </row>
    <row r="4442" spans="4195:4210" ht="21.95" customHeight="1">
      <c r="FEQ4442" s="4" t="s">
        <v>596</v>
      </c>
      <c r="FER4442" s="4">
        <v>174298.32</v>
      </c>
    </row>
    <row r="4443" spans="4195:4210" ht="21.95" customHeight="1">
      <c r="FES4443" s="4" t="s">
        <v>1307</v>
      </c>
      <c r="FET4443" s="4">
        <v>732550</v>
      </c>
    </row>
    <row r="4444" spans="4195:4210" ht="21.95" customHeight="1">
      <c r="FES4444" s="4" t="s">
        <v>596</v>
      </c>
      <c r="FET4444" s="4">
        <v>174298.32</v>
      </c>
    </row>
    <row r="4445" spans="4195:4210" ht="21.95" customHeight="1">
      <c r="FEU4445" s="4" t="s">
        <v>1307</v>
      </c>
      <c r="FEV4445" s="4">
        <v>732550</v>
      </c>
    </row>
    <row r="4446" spans="4195:4210" ht="21.95" customHeight="1">
      <c r="FEU4446" s="4" t="s">
        <v>596</v>
      </c>
      <c r="FEV4446" s="4">
        <v>174298.32</v>
      </c>
    </row>
    <row r="4447" spans="4195:4210" ht="21.95" customHeight="1">
      <c r="FEW4447" s="4" t="s">
        <v>1307</v>
      </c>
      <c r="FEX4447" s="4">
        <v>732550</v>
      </c>
    </row>
    <row r="4448" spans="4195:4210" ht="21.95" customHeight="1">
      <c r="FEW4448" s="4" t="s">
        <v>596</v>
      </c>
      <c r="FEX4448" s="4">
        <v>174298.32</v>
      </c>
    </row>
    <row r="4449" spans="4211:4226" ht="21.95" customHeight="1">
      <c r="FEY4449" s="4" t="s">
        <v>1307</v>
      </c>
      <c r="FEZ4449" s="4">
        <v>732550</v>
      </c>
    </row>
    <row r="4450" spans="4211:4226" ht="21.95" customHeight="1">
      <c r="FEY4450" s="4" t="s">
        <v>596</v>
      </c>
      <c r="FEZ4450" s="4">
        <v>174298.32</v>
      </c>
    </row>
    <row r="4451" spans="4211:4226" ht="21.95" customHeight="1">
      <c r="FFA4451" s="4" t="s">
        <v>1307</v>
      </c>
      <c r="FFB4451" s="4">
        <v>732550</v>
      </c>
    </row>
    <row r="4452" spans="4211:4226" ht="21.95" customHeight="1">
      <c r="FFA4452" s="4" t="s">
        <v>596</v>
      </c>
      <c r="FFB4452" s="4">
        <v>174298.32</v>
      </c>
    </row>
    <row r="4453" spans="4211:4226" ht="21.95" customHeight="1">
      <c r="FFC4453" s="4" t="s">
        <v>1307</v>
      </c>
      <c r="FFD4453" s="4">
        <v>732550</v>
      </c>
    </row>
    <row r="4454" spans="4211:4226" ht="21.95" customHeight="1">
      <c r="FFC4454" s="4" t="s">
        <v>596</v>
      </c>
      <c r="FFD4454" s="4">
        <v>174298.32</v>
      </c>
    </row>
    <row r="4455" spans="4211:4226" ht="21.95" customHeight="1">
      <c r="FFE4455" s="4" t="s">
        <v>1307</v>
      </c>
      <c r="FFF4455" s="4">
        <v>732550</v>
      </c>
    </row>
    <row r="4456" spans="4211:4226" ht="21.95" customHeight="1">
      <c r="FFE4456" s="4" t="s">
        <v>596</v>
      </c>
      <c r="FFF4456" s="4">
        <v>174298.32</v>
      </c>
    </row>
    <row r="4457" spans="4211:4226" ht="21.95" customHeight="1">
      <c r="FFG4457" s="4" t="s">
        <v>1307</v>
      </c>
      <c r="FFH4457" s="4">
        <v>732550</v>
      </c>
    </row>
    <row r="4458" spans="4211:4226" ht="21.95" customHeight="1">
      <c r="FFG4458" s="4" t="s">
        <v>596</v>
      </c>
      <c r="FFH4458" s="4">
        <v>174298.32</v>
      </c>
    </row>
    <row r="4459" spans="4211:4226" ht="21.95" customHeight="1">
      <c r="FFI4459" s="4" t="s">
        <v>1307</v>
      </c>
      <c r="FFJ4459" s="4">
        <v>732550</v>
      </c>
    </row>
    <row r="4460" spans="4211:4226" ht="21.95" customHeight="1">
      <c r="FFI4460" s="4" t="s">
        <v>596</v>
      </c>
      <c r="FFJ4460" s="4">
        <v>174298.32</v>
      </c>
    </row>
    <row r="4461" spans="4211:4226" ht="21.95" customHeight="1">
      <c r="FFK4461" s="4" t="s">
        <v>1307</v>
      </c>
      <c r="FFL4461" s="4">
        <v>732550</v>
      </c>
    </row>
    <row r="4462" spans="4211:4226" ht="21.95" customHeight="1">
      <c r="FFK4462" s="4" t="s">
        <v>596</v>
      </c>
      <c r="FFL4462" s="4">
        <v>174298.32</v>
      </c>
    </row>
    <row r="4463" spans="4211:4226" ht="21.95" customHeight="1">
      <c r="FFM4463" s="4" t="s">
        <v>1307</v>
      </c>
      <c r="FFN4463" s="4">
        <v>732550</v>
      </c>
    </row>
    <row r="4464" spans="4211:4226" ht="21.95" customHeight="1">
      <c r="FFM4464" s="4" t="s">
        <v>596</v>
      </c>
      <c r="FFN4464" s="4">
        <v>174298.32</v>
      </c>
    </row>
    <row r="4465" spans="4227:4242" ht="21.95" customHeight="1">
      <c r="FFO4465" s="4" t="s">
        <v>1307</v>
      </c>
      <c r="FFP4465" s="4">
        <v>732550</v>
      </c>
    </row>
    <row r="4466" spans="4227:4242" ht="21.95" customHeight="1">
      <c r="FFO4466" s="4" t="s">
        <v>596</v>
      </c>
      <c r="FFP4466" s="4">
        <v>174298.32</v>
      </c>
    </row>
    <row r="4467" spans="4227:4242" ht="21.95" customHeight="1">
      <c r="FFQ4467" s="4" t="s">
        <v>1307</v>
      </c>
      <c r="FFR4467" s="4">
        <v>732550</v>
      </c>
    </row>
    <row r="4468" spans="4227:4242" ht="21.95" customHeight="1">
      <c r="FFQ4468" s="4" t="s">
        <v>596</v>
      </c>
      <c r="FFR4468" s="4">
        <v>174298.32</v>
      </c>
    </row>
    <row r="4469" spans="4227:4242" ht="21.95" customHeight="1">
      <c r="FFS4469" s="4" t="s">
        <v>1307</v>
      </c>
      <c r="FFT4469" s="4">
        <v>732550</v>
      </c>
    </row>
    <row r="4470" spans="4227:4242" ht="21.95" customHeight="1">
      <c r="FFS4470" s="4" t="s">
        <v>596</v>
      </c>
      <c r="FFT4470" s="4">
        <v>174298.32</v>
      </c>
    </row>
    <row r="4471" spans="4227:4242" ht="21.95" customHeight="1">
      <c r="FFU4471" s="4" t="s">
        <v>1307</v>
      </c>
      <c r="FFV4471" s="4">
        <v>732550</v>
      </c>
    </row>
    <row r="4472" spans="4227:4242" ht="21.95" customHeight="1">
      <c r="FFU4472" s="4" t="s">
        <v>596</v>
      </c>
      <c r="FFV4472" s="4">
        <v>174298.32</v>
      </c>
    </row>
    <row r="4473" spans="4227:4242" ht="21.95" customHeight="1">
      <c r="FFW4473" s="4" t="s">
        <v>1307</v>
      </c>
      <c r="FFX4473" s="4">
        <v>732550</v>
      </c>
    </row>
    <row r="4474" spans="4227:4242" ht="21.95" customHeight="1">
      <c r="FFW4474" s="4" t="s">
        <v>596</v>
      </c>
      <c r="FFX4474" s="4">
        <v>174298.32</v>
      </c>
    </row>
    <row r="4475" spans="4227:4242" ht="21.95" customHeight="1">
      <c r="FFY4475" s="4" t="s">
        <v>1307</v>
      </c>
      <c r="FFZ4475" s="4">
        <v>732550</v>
      </c>
    </row>
    <row r="4476" spans="4227:4242" ht="21.95" customHeight="1">
      <c r="FFY4476" s="4" t="s">
        <v>596</v>
      </c>
      <c r="FFZ4476" s="4">
        <v>174298.32</v>
      </c>
    </row>
    <row r="4477" spans="4227:4242" ht="21.95" customHeight="1">
      <c r="FGA4477" s="4" t="s">
        <v>1307</v>
      </c>
      <c r="FGB4477" s="4">
        <v>732550</v>
      </c>
    </row>
    <row r="4478" spans="4227:4242" ht="21.95" customHeight="1">
      <c r="FGA4478" s="4" t="s">
        <v>596</v>
      </c>
      <c r="FGB4478" s="4">
        <v>174298.32</v>
      </c>
    </row>
    <row r="4479" spans="4227:4242" ht="21.95" customHeight="1">
      <c r="FGC4479" s="4" t="s">
        <v>1307</v>
      </c>
      <c r="FGD4479" s="4">
        <v>732550</v>
      </c>
    </row>
    <row r="4480" spans="4227:4242" ht="21.95" customHeight="1">
      <c r="FGC4480" s="4" t="s">
        <v>596</v>
      </c>
      <c r="FGD4480" s="4">
        <v>174298.32</v>
      </c>
    </row>
    <row r="4481" spans="4243:4258" ht="21.95" customHeight="1">
      <c r="FGE4481" s="4" t="s">
        <v>1307</v>
      </c>
      <c r="FGF4481" s="4">
        <v>732550</v>
      </c>
    </row>
    <row r="4482" spans="4243:4258" ht="21.95" customHeight="1">
      <c r="FGE4482" s="4" t="s">
        <v>596</v>
      </c>
      <c r="FGF4482" s="4">
        <v>174298.32</v>
      </c>
    </row>
    <row r="4483" spans="4243:4258" ht="21.95" customHeight="1">
      <c r="FGG4483" s="4" t="s">
        <v>1307</v>
      </c>
      <c r="FGH4483" s="4">
        <v>732550</v>
      </c>
    </row>
    <row r="4484" spans="4243:4258" ht="21.95" customHeight="1">
      <c r="FGG4484" s="4" t="s">
        <v>596</v>
      </c>
      <c r="FGH4484" s="4">
        <v>174298.32</v>
      </c>
    </row>
    <row r="4485" spans="4243:4258" ht="21.95" customHeight="1">
      <c r="FGI4485" s="4" t="s">
        <v>1307</v>
      </c>
      <c r="FGJ4485" s="4">
        <v>732550</v>
      </c>
    </row>
    <row r="4486" spans="4243:4258" ht="21.95" customHeight="1">
      <c r="FGI4486" s="4" t="s">
        <v>596</v>
      </c>
      <c r="FGJ4486" s="4">
        <v>174298.32</v>
      </c>
    </row>
    <row r="4487" spans="4243:4258" ht="21.95" customHeight="1">
      <c r="FGK4487" s="4" t="s">
        <v>1307</v>
      </c>
      <c r="FGL4487" s="4">
        <v>732550</v>
      </c>
    </row>
    <row r="4488" spans="4243:4258" ht="21.95" customHeight="1">
      <c r="FGK4488" s="4" t="s">
        <v>596</v>
      </c>
      <c r="FGL4488" s="4">
        <v>174298.32</v>
      </c>
    </row>
    <row r="4489" spans="4243:4258" ht="21.95" customHeight="1">
      <c r="FGM4489" s="4" t="s">
        <v>1307</v>
      </c>
      <c r="FGN4489" s="4">
        <v>732550</v>
      </c>
    </row>
    <row r="4490" spans="4243:4258" ht="21.95" customHeight="1">
      <c r="FGM4490" s="4" t="s">
        <v>596</v>
      </c>
      <c r="FGN4490" s="4">
        <v>174298.32</v>
      </c>
    </row>
    <row r="4491" spans="4243:4258" ht="21.95" customHeight="1">
      <c r="FGO4491" s="4" t="s">
        <v>1307</v>
      </c>
      <c r="FGP4491" s="4">
        <v>732550</v>
      </c>
    </row>
    <row r="4492" spans="4243:4258" ht="21.95" customHeight="1">
      <c r="FGO4492" s="4" t="s">
        <v>596</v>
      </c>
      <c r="FGP4492" s="4">
        <v>174298.32</v>
      </c>
    </row>
    <row r="4493" spans="4243:4258" ht="21.95" customHeight="1">
      <c r="FGQ4493" s="4" t="s">
        <v>1307</v>
      </c>
      <c r="FGR4493" s="4">
        <v>732550</v>
      </c>
    </row>
    <row r="4494" spans="4243:4258" ht="21.95" customHeight="1">
      <c r="FGQ4494" s="4" t="s">
        <v>596</v>
      </c>
      <c r="FGR4494" s="4">
        <v>174298.32</v>
      </c>
    </row>
    <row r="4495" spans="4243:4258" ht="21.95" customHeight="1">
      <c r="FGS4495" s="4" t="s">
        <v>1307</v>
      </c>
      <c r="FGT4495" s="4">
        <v>732550</v>
      </c>
    </row>
    <row r="4496" spans="4243:4258" ht="21.95" customHeight="1">
      <c r="FGS4496" s="4" t="s">
        <v>596</v>
      </c>
      <c r="FGT4496" s="4">
        <v>174298.32</v>
      </c>
    </row>
    <row r="4497" spans="4259:4274" ht="21.95" customHeight="1">
      <c r="FGU4497" s="4" t="s">
        <v>1307</v>
      </c>
      <c r="FGV4497" s="4">
        <v>732550</v>
      </c>
    </row>
    <row r="4498" spans="4259:4274" ht="21.95" customHeight="1">
      <c r="FGU4498" s="4" t="s">
        <v>596</v>
      </c>
      <c r="FGV4498" s="4">
        <v>174298.32</v>
      </c>
    </row>
    <row r="4499" spans="4259:4274" ht="21.95" customHeight="1">
      <c r="FGW4499" s="4" t="s">
        <v>1307</v>
      </c>
      <c r="FGX4499" s="4">
        <v>732550</v>
      </c>
    </row>
    <row r="4500" spans="4259:4274" ht="21.95" customHeight="1">
      <c r="FGW4500" s="4" t="s">
        <v>596</v>
      </c>
      <c r="FGX4500" s="4">
        <v>174298.32</v>
      </c>
    </row>
    <row r="4501" spans="4259:4274" ht="21.95" customHeight="1">
      <c r="FGY4501" s="4" t="s">
        <v>1307</v>
      </c>
      <c r="FGZ4501" s="4">
        <v>732550</v>
      </c>
    </row>
    <row r="4502" spans="4259:4274" ht="21.95" customHeight="1">
      <c r="FGY4502" s="4" t="s">
        <v>596</v>
      </c>
      <c r="FGZ4502" s="4">
        <v>174298.32</v>
      </c>
    </row>
    <row r="4503" spans="4259:4274" ht="21.95" customHeight="1">
      <c r="FHA4503" s="4" t="s">
        <v>1307</v>
      </c>
      <c r="FHB4503" s="4">
        <v>732550</v>
      </c>
    </row>
    <row r="4504" spans="4259:4274" ht="21.95" customHeight="1">
      <c r="FHA4504" s="4" t="s">
        <v>596</v>
      </c>
      <c r="FHB4504" s="4">
        <v>174298.32</v>
      </c>
    </row>
    <row r="4505" spans="4259:4274" ht="21.95" customHeight="1">
      <c r="FHC4505" s="4" t="s">
        <v>1307</v>
      </c>
      <c r="FHD4505" s="4">
        <v>732550</v>
      </c>
    </row>
    <row r="4506" spans="4259:4274" ht="21.95" customHeight="1">
      <c r="FHC4506" s="4" t="s">
        <v>596</v>
      </c>
      <c r="FHD4506" s="4">
        <v>174298.32</v>
      </c>
    </row>
    <row r="4507" spans="4259:4274" ht="21.95" customHeight="1">
      <c r="FHE4507" s="4" t="s">
        <v>1307</v>
      </c>
      <c r="FHF4507" s="4">
        <v>732550</v>
      </c>
    </row>
    <row r="4508" spans="4259:4274" ht="21.95" customHeight="1">
      <c r="FHE4508" s="4" t="s">
        <v>596</v>
      </c>
      <c r="FHF4508" s="4">
        <v>174298.32</v>
      </c>
    </row>
    <row r="4509" spans="4259:4274" ht="21.95" customHeight="1">
      <c r="FHG4509" s="4" t="s">
        <v>1307</v>
      </c>
      <c r="FHH4509" s="4">
        <v>732550</v>
      </c>
    </row>
    <row r="4510" spans="4259:4274" ht="21.95" customHeight="1">
      <c r="FHG4510" s="4" t="s">
        <v>596</v>
      </c>
      <c r="FHH4510" s="4">
        <v>174298.32</v>
      </c>
    </row>
    <row r="4511" spans="4259:4274" ht="21.95" customHeight="1">
      <c r="FHI4511" s="4" t="s">
        <v>1307</v>
      </c>
      <c r="FHJ4511" s="4">
        <v>732550</v>
      </c>
    </row>
    <row r="4512" spans="4259:4274" ht="21.95" customHeight="1">
      <c r="FHI4512" s="4" t="s">
        <v>596</v>
      </c>
      <c r="FHJ4512" s="4">
        <v>174298.32</v>
      </c>
    </row>
    <row r="4513" spans="4275:4290" ht="21.95" customHeight="1">
      <c r="FHK4513" s="4" t="s">
        <v>1307</v>
      </c>
      <c r="FHL4513" s="4">
        <v>732550</v>
      </c>
    </row>
    <row r="4514" spans="4275:4290" ht="21.95" customHeight="1">
      <c r="FHK4514" s="4" t="s">
        <v>596</v>
      </c>
      <c r="FHL4514" s="4">
        <v>174298.32</v>
      </c>
    </row>
    <row r="4515" spans="4275:4290" ht="21.95" customHeight="1">
      <c r="FHM4515" s="4" t="s">
        <v>1307</v>
      </c>
      <c r="FHN4515" s="4">
        <v>732550</v>
      </c>
    </row>
    <row r="4516" spans="4275:4290" ht="21.95" customHeight="1">
      <c r="FHM4516" s="4" t="s">
        <v>596</v>
      </c>
      <c r="FHN4516" s="4">
        <v>174298.32</v>
      </c>
    </row>
    <row r="4517" spans="4275:4290" ht="21.95" customHeight="1">
      <c r="FHO4517" s="4" t="s">
        <v>1307</v>
      </c>
      <c r="FHP4517" s="4">
        <v>732550</v>
      </c>
    </row>
    <row r="4518" spans="4275:4290" ht="21.95" customHeight="1">
      <c r="FHO4518" s="4" t="s">
        <v>596</v>
      </c>
      <c r="FHP4518" s="4">
        <v>174298.32</v>
      </c>
    </row>
    <row r="4519" spans="4275:4290" ht="21.95" customHeight="1">
      <c r="FHQ4519" s="4" t="s">
        <v>1307</v>
      </c>
      <c r="FHR4519" s="4">
        <v>732550</v>
      </c>
    </row>
    <row r="4520" spans="4275:4290" ht="21.95" customHeight="1">
      <c r="FHQ4520" s="4" t="s">
        <v>596</v>
      </c>
      <c r="FHR4520" s="4">
        <v>174298.32</v>
      </c>
    </row>
    <row r="4521" spans="4275:4290" ht="21.95" customHeight="1">
      <c r="FHS4521" s="4" t="s">
        <v>1307</v>
      </c>
      <c r="FHT4521" s="4">
        <v>732550</v>
      </c>
    </row>
    <row r="4522" spans="4275:4290" ht="21.95" customHeight="1">
      <c r="FHS4522" s="4" t="s">
        <v>596</v>
      </c>
      <c r="FHT4522" s="4">
        <v>174298.32</v>
      </c>
    </row>
    <row r="4523" spans="4275:4290" ht="21.95" customHeight="1">
      <c r="FHU4523" s="4" t="s">
        <v>1307</v>
      </c>
      <c r="FHV4523" s="4">
        <v>732550</v>
      </c>
    </row>
    <row r="4524" spans="4275:4290" ht="21.95" customHeight="1">
      <c r="FHU4524" s="4" t="s">
        <v>596</v>
      </c>
      <c r="FHV4524" s="4">
        <v>174298.32</v>
      </c>
    </row>
    <row r="4525" spans="4275:4290" ht="21.95" customHeight="1">
      <c r="FHW4525" s="4" t="s">
        <v>1307</v>
      </c>
      <c r="FHX4525" s="4">
        <v>732550</v>
      </c>
    </row>
    <row r="4526" spans="4275:4290" ht="21.95" customHeight="1">
      <c r="FHW4526" s="4" t="s">
        <v>596</v>
      </c>
      <c r="FHX4526" s="4">
        <v>174298.32</v>
      </c>
    </row>
    <row r="4527" spans="4275:4290" ht="21.95" customHeight="1">
      <c r="FHY4527" s="4" t="s">
        <v>1307</v>
      </c>
      <c r="FHZ4527" s="4">
        <v>732550</v>
      </c>
    </row>
    <row r="4528" spans="4275:4290" ht="21.95" customHeight="1">
      <c r="FHY4528" s="4" t="s">
        <v>596</v>
      </c>
      <c r="FHZ4528" s="4">
        <v>174298.32</v>
      </c>
    </row>
    <row r="4529" spans="4291:4306" ht="21.95" customHeight="1">
      <c r="FIA4529" s="4" t="s">
        <v>1307</v>
      </c>
      <c r="FIB4529" s="4">
        <v>732550</v>
      </c>
    </row>
    <row r="4530" spans="4291:4306" ht="21.95" customHeight="1">
      <c r="FIA4530" s="4" t="s">
        <v>596</v>
      </c>
      <c r="FIB4530" s="4">
        <v>174298.32</v>
      </c>
    </row>
    <row r="4531" spans="4291:4306" ht="21.95" customHeight="1">
      <c r="FIC4531" s="4" t="s">
        <v>1307</v>
      </c>
      <c r="FID4531" s="4">
        <v>732550</v>
      </c>
    </row>
    <row r="4532" spans="4291:4306" ht="21.95" customHeight="1">
      <c r="FIC4532" s="4" t="s">
        <v>596</v>
      </c>
      <c r="FID4532" s="4">
        <v>174298.32</v>
      </c>
    </row>
    <row r="4533" spans="4291:4306" ht="21.95" customHeight="1">
      <c r="FIE4533" s="4" t="s">
        <v>1307</v>
      </c>
      <c r="FIF4533" s="4">
        <v>732550</v>
      </c>
    </row>
    <row r="4534" spans="4291:4306" ht="21.95" customHeight="1">
      <c r="FIE4534" s="4" t="s">
        <v>596</v>
      </c>
      <c r="FIF4534" s="4">
        <v>174298.32</v>
      </c>
    </row>
    <row r="4535" spans="4291:4306" ht="21.95" customHeight="1">
      <c r="FIG4535" s="4" t="s">
        <v>1307</v>
      </c>
      <c r="FIH4535" s="4">
        <v>732550</v>
      </c>
    </row>
    <row r="4536" spans="4291:4306" ht="21.95" customHeight="1">
      <c r="FIG4536" s="4" t="s">
        <v>596</v>
      </c>
      <c r="FIH4536" s="4">
        <v>174298.32</v>
      </c>
    </row>
    <row r="4537" spans="4291:4306" ht="21.95" customHeight="1">
      <c r="FII4537" s="4" t="s">
        <v>1307</v>
      </c>
      <c r="FIJ4537" s="4">
        <v>732550</v>
      </c>
    </row>
    <row r="4538" spans="4291:4306" ht="21.95" customHeight="1">
      <c r="FII4538" s="4" t="s">
        <v>596</v>
      </c>
      <c r="FIJ4538" s="4">
        <v>174298.32</v>
      </c>
    </row>
    <row r="4539" spans="4291:4306" ht="21.95" customHeight="1">
      <c r="FIK4539" s="4" t="s">
        <v>1307</v>
      </c>
      <c r="FIL4539" s="4">
        <v>732550</v>
      </c>
    </row>
    <row r="4540" spans="4291:4306" ht="21.95" customHeight="1">
      <c r="FIK4540" s="4" t="s">
        <v>596</v>
      </c>
      <c r="FIL4540" s="4">
        <v>174298.32</v>
      </c>
    </row>
    <row r="4541" spans="4291:4306" ht="21.95" customHeight="1">
      <c r="FIM4541" s="4" t="s">
        <v>1307</v>
      </c>
      <c r="FIN4541" s="4">
        <v>732550</v>
      </c>
    </row>
    <row r="4542" spans="4291:4306" ht="21.95" customHeight="1">
      <c r="FIM4542" s="4" t="s">
        <v>596</v>
      </c>
      <c r="FIN4542" s="4">
        <v>174298.32</v>
      </c>
    </row>
    <row r="4543" spans="4291:4306" ht="21.95" customHeight="1">
      <c r="FIO4543" s="4" t="s">
        <v>1307</v>
      </c>
      <c r="FIP4543" s="4">
        <v>732550</v>
      </c>
    </row>
    <row r="4544" spans="4291:4306" ht="21.95" customHeight="1">
      <c r="FIO4544" s="4" t="s">
        <v>596</v>
      </c>
      <c r="FIP4544" s="4">
        <v>174298.32</v>
      </c>
    </row>
    <row r="4545" spans="4307:4322" ht="21.95" customHeight="1">
      <c r="FIQ4545" s="4" t="s">
        <v>1307</v>
      </c>
      <c r="FIR4545" s="4">
        <v>732550</v>
      </c>
    </row>
    <row r="4546" spans="4307:4322" ht="21.95" customHeight="1">
      <c r="FIQ4546" s="4" t="s">
        <v>596</v>
      </c>
      <c r="FIR4546" s="4">
        <v>174298.32</v>
      </c>
    </row>
    <row r="4547" spans="4307:4322" ht="21.95" customHeight="1">
      <c r="FIS4547" s="4" t="s">
        <v>1307</v>
      </c>
      <c r="FIT4547" s="4">
        <v>732550</v>
      </c>
    </row>
    <row r="4548" spans="4307:4322" ht="21.95" customHeight="1">
      <c r="FIS4548" s="4" t="s">
        <v>596</v>
      </c>
      <c r="FIT4548" s="4">
        <v>174298.32</v>
      </c>
    </row>
    <row r="4549" spans="4307:4322" ht="21.95" customHeight="1">
      <c r="FIU4549" s="4" t="s">
        <v>1307</v>
      </c>
      <c r="FIV4549" s="4">
        <v>732550</v>
      </c>
    </row>
    <row r="4550" spans="4307:4322" ht="21.95" customHeight="1">
      <c r="FIU4550" s="4" t="s">
        <v>596</v>
      </c>
      <c r="FIV4550" s="4">
        <v>174298.32</v>
      </c>
    </row>
    <row r="4551" spans="4307:4322" ht="21.95" customHeight="1">
      <c r="FIW4551" s="4" t="s">
        <v>1307</v>
      </c>
      <c r="FIX4551" s="4">
        <v>732550</v>
      </c>
    </row>
    <row r="4552" spans="4307:4322" ht="21.95" customHeight="1">
      <c r="FIW4552" s="4" t="s">
        <v>596</v>
      </c>
      <c r="FIX4552" s="4">
        <v>174298.32</v>
      </c>
    </row>
    <row r="4553" spans="4307:4322" ht="21.95" customHeight="1">
      <c r="FIY4553" s="4" t="s">
        <v>1307</v>
      </c>
      <c r="FIZ4553" s="4">
        <v>732550</v>
      </c>
    </row>
    <row r="4554" spans="4307:4322" ht="21.95" customHeight="1">
      <c r="FIY4554" s="4" t="s">
        <v>596</v>
      </c>
      <c r="FIZ4554" s="4">
        <v>174298.32</v>
      </c>
    </row>
    <row r="4555" spans="4307:4322" ht="21.95" customHeight="1">
      <c r="FJA4555" s="4" t="s">
        <v>1307</v>
      </c>
      <c r="FJB4555" s="4">
        <v>732550</v>
      </c>
    </row>
    <row r="4556" spans="4307:4322" ht="21.95" customHeight="1">
      <c r="FJA4556" s="4" t="s">
        <v>596</v>
      </c>
      <c r="FJB4556" s="4">
        <v>174298.32</v>
      </c>
    </row>
    <row r="4557" spans="4307:4322" ht="21.95" customHeight="1">
      <c r="FJC4557" s="4" t="s">
        <v>1307</v>
      </c>
      <c r="FJD4557" s="4">
        <v>732550</v>
      </c>
    </row>
    <row r="4558" spans="4307:4322" ht="21.95" customHeight="1">
      <c r="FJC4558" s="4" t="s">
        <v>596</v>
      </c>
      <c r="FJD4558" s="4">
        <v>174298.32</v>
      </c>
    </row>
    <row r="4559" spans="4307:4322" ht="21.95" customHeight="1">
      <c r="FJE4559" s="4" t="s">
        <v>1307</v>
      </c>
      <c r="FJF4559" s="4">
        <v>732550</v>
      </c>
    </row>
    <row r="4560" spans="4307:4322" ht="21.95" customHeight="1">
      <c r="FJE4560" s="4" t="s">
        <v>596</v>
      </c>
      <c r="FJF4560" s="4">
        <v>174298.32</v>
      </c>
    </row>
    <row r="4561" spans="4323:4338" ht="21.95" customHeight="1">
      <c r="FJG4561" s="4" t="s">
        <v>1307</v>
      </c>
      <c r="FJH4561" s="4">
        <v>732550</v>
      </c>
    </row>
    <row r="4562" spans="4323:4338" ht="21.95" customHeight="1">
      <c r="FJG4562" s="4" t="s">
        <v>596</v>
      </c>
      <c r="FJH4562" s="4">
        <v>174298.32</v>
      </c>
    </row>
    <row r="4563" spans="4323:4338" ht="21.95" customHeight="1">
      <c r="FJI4563" s="4" t="s">
        <v>1307</v>
      </c>
      <c r="FJJ4563" s="4">
        <v>732550</v>
      </c>
    </row>
    <row r="4564" spans="4323:4338" ht="21.95" customHeight="1">
      <c r="FJI4564" s="4" t="s">
        <v>596</v>
      </c>
      <c r="FJJ4564" s="4">
        <v>174298.32</v>
      </c>
    </row>
    <row r="4565" spans="4323:4338" ht="21.95" customHeight="1">
      <c r="FJK4565" s="4" t="s">
        <v>1307</v>
      </c>
      <c r="FJL4565" s="4">
        <v>732550</v>
      </c>
    </row>
    <row r="4566" spans="4323:4338" ht="21.95" customHeight="1">
      <c r="FJK4566" s="4" t="s">
        <v>596</v>
      </c>
      <c r="FJL4566" s="4">
        <v>174298.32</v>
      </c>
    </row>
    <row r="4567" spans="4323:4338" ht="21.95" customHeight="1">
      <c r="FJM4567" s="4" t="s">
        <v>1307</v>
      </c>
      <c r="FJN4567" s="4">
        <v>732550</v>
      </c>
    </row>
    <row r="4568" spans="4323:4338" ht="21.95" customHeight="1">
      <c r="FJM4568" s="4" t="s">
        <v>596</v>
      </c>
      <c r="FJN4568" s="4">
        <v>174298.32</v>
      </c>
    </row>
    <row r="4569" spans="4323:4338" ht="21.95" customHeight="1">
      <c r="FJO4569" s="4" t="s">
        <v>1307</v>
      </c>
      <c r="FJP4569" s="4">
        <v>732550</v>
      </c>
    </row>
    <row r="4570" spans="4323:4338" ht="21.95" customHeight="1">
      <c r="FJO4570" s="4" t="s">
        <v>596</v>
      </c>
      <c r="FJP4570" s="4">
        <v>174298.32</v>
      </c>
    </row>
    <row r="4571" spans="4323:4338" ht="21.95" customHeight="1">
      <c r="FJQ4571" s="4" t="s">
        <v>1307</v>
      </c>
      <c r="FJR4571" s="4">
        <v>732550</v>
      </c>
    </row>
    <row r="4572" spans="4323:4338" ht="21.95" customHeight="1">
      <c r="FJQ4572" s="4" t="s">
        <v>596</v>
      </c>
      <c r="FJR4572" s="4">
        <v>174298.32</v>
      </c>
    </row>
    <row r="4573" spans="4323:4338" ht="21.95" customHeight="1">
      <c r="FJS4573" s="4" t="s">
        <v>1307</v>
      </c>
      <c r="FJT4573" s="4">
        <v>732550</v>
      </c>
    </row>
    <row r="4574" spans="4323:4338" ht="21.95" customHeight="1">
      <c r="FJS4574" s="4" t="s">
        <v>596</v>
      </c>
      <c r="FJT4574" s="4">
        <v>174298.32</v>
      </c>
    </row>
    <row r="4575" spans="4323:4338" ht="21.95" customHeight="1">
      <c r="FJU4575" s="4" t="s">
        <v>1307</v>
      </c>
      <c r="FJV4575" s="4">
        <v>732550</v>
      </c>
    </row>
    <row r="4576" spans="4323:4338" ht="21.95" customHeight="1">
      <c r="FJU4576" s="4" t="s">
        <v>596</v>
      </c>
      <c r="FJV4576" s="4">
        <v>174298.32</v>
      </c>
    </row>
    <row r="4577" spans="4339:4354" ht="21.95" customHeight="1">
      <c r="FJW4577" s="4" t="s">
        <v>1307</v>
      </c>
      <c r="FJX4577" s="4">
        <v>732550</v>
      </c>
    </row>
    <row r="4578" spans="4339:4354" ht="21.95" customHeight="1">
      <c r="FJW4578" s="4" t="s">
        <v>596</v>
      </c>
      <c r="FJX4578" s="4">
        <v>174298.32</v>
      </c>
    </row>
    <row r="4579" spans="4339:4354" ht="21.95" customHeight="1">
      <c r="FJY4579" s="4" t="s">
        <v>1307</v>
      </c>
      <c r="FJZ4579" s="4">
        <v>732550</v>
      </c>
    </row>
    <row r="4580" spans="4339:4354" ht="21.95" customHeight="1">
      <c r="FJY4580" s="4" t="s">
        <v>596</v>
      </c>
      <c r="FJZ4580" s="4">
        <v>174298.32</v>
      </c>
    </row>
    <row r="4581" spans="4339:4354" ht="21.95" customHeight="1">
      <c r="FKA4581" s="4" t="s">
        <v>1307</v>
      </c>
      <c r="FKB4581" s="4">
        <v>732550</v>
      </c>
    </row>
    <row r="4582" spans="4339:4354" ht="21.95" customHeight="1">
      <c r="FKA4582" s="4" t="s">
        <v>596</v>
      </c>
      <c r="FKB4582" s="4">
        <v>174298.32</v>
      </c>
    </row>
    <row r="4583" spans="4339:4354" ht="21.95" customHeight="1">
      <c r="FKC4583" s="4" t="s">
        <v>1307</v>
      </c>
      <c r="FKD4583" s="4">
        <v>732550</v>
      </c>
    </row>
    <row r="4584" spans="4339:4354" ht="21.95" customHeight="1">
      <c r="FKC4584" s="4" t="s">
        <v>596</v>
      </c>
      <c r="FKD4584" s="4">
        <v>174298.32</v>
      </c>
    </row>
    <row r="4585" spans="4339:4354" ht="21.95" customHeight="1">
      <c r="FKE4585" s="4" t="s">
        <v>1307</v>
      </c>
      <c r="FKF4585" s="4">
        <v>732550</v>
      </c>
    </row>
    <row r="4586" spans="4339:4354" ht="21.95" customHeight="1">
      <c r="FKE4586" s="4" t="s">
        <v>596</v>
      </c>
      <c r="FKF4586" s="4">
        <v>174298.32</v>
      </c>
    </row>
    <row r="4587" spans="4339:4354" ht="21.95" customHeight="1">
      <c r="FKG4587" s="4" t="s">
        <v>1307</v>
      </c>
      <c r="FKH4587" s="4">
        <v>732550</v>
      </c>
    </row>
    <row r="4588" spans="4339:4354" ht="21.95" customHeight="1">
      <c r="FKG4588" s="4" t="s">
        <v>596</v>
      </c>
      <c r="FKH4588" s="4">
        <v>174298.32</v>
      </c>
    </row>
    <row r="4589" spans="4339:4354" ht="21.95" customHeight="1">
      <c r="FKI4589" s="4" t="s">
        <v>1307</v>
      </c>
      <c r="FKJ4589" s="4">
        <v>732550</v>
      </c>
    </row>
    <row r="4590" spans="4339:4354" ht="21.95" customHeight="1">
      <c r="FKI4590" s="4" t="s">
        <v>596</v>
      </c>
      <c r="FKJ4590" s="4">
        <v>174298.32</v>
      </c>
    </row>
    <row r="4591" spans="4339:4354" ht="21.95" customHeight="1">
      <c r="FKK4591" s="4" t="s">
        <v>1307</v>
      </c>
      <c r="FKL4591" s="4">
        <v>732550</v>
      </c>
    </row>
    <row r="4592" spans="4339:4354" ht="21.95" customHeight="1">
      <c r="FKK4592" s="4" t="s">
        <v>596</v>
      </c>
      <c r="FKL4592" s="4">
        <v>174298.32</v>
      </c>
    </row>
    <row r="4593" spans="4355:4370" ht="21.95" customHeight="1">
      <c r="FKM4593" s="4" t="s">
        <v>1307</v>
      </c>
      <c r="FKN4593" s="4">
        <v>732550</v>
      </c>
    </row>
    <row r="4594" spans="4355:4370" ht="21.95" customHeight="1">
      <c r="FKM4594" s="4" t="s">
        <v>596</v>
      </c>
      <c r="FKN4594" s="4">
        <v>174298.32</v>
      </c>
    </row>
    <row r="4595" spans="4355:4370" ht="21.95" customHeight="1">
      <c r="FKO4595" s="4" t="s">
        <v>1307</v>
      </c>
      <c r="FKP4595" s="4">
        <v>732550</v>
      </c>
    </row>
    <row r="4596" spans="4355:4370" ht="21.95" customHeight="1">
      <c r="FKO4596" s="4" t="s">
        <v>596</v>
      </c>
      <c r="FKP4596" s="4">
        <v>174298.32</v>
      </c>
    </row>
    <row r="4597" spans="4355:4370" ht="21.95" customHeight="1">
      <c r="FKQ4597" s="4" t="s">
        <v>1307</v>
      </c>
      <c r="FKR4597" s="4">
        <v>732550</v>
      </c>
    </row>
    <row r="4598" spans="4355:4370" ht="21.95" customHeight="1">
      <c r="FKQ4598" s="4" t="s">
        <v>596</v>
      </c>
      <c r="FKR4598" s="4">
        <v>174298.32</v>
      </c>
    </row>
    <row r="4599" spans="4355:4370" ht="21.95" customHeight="1">
      <c r="FKS4599" s="4" t="s">
        <v>1307</v>
      </c>
      <c r="FKT4599" s="4">
        <v>732550</v>
      </c>
    </row>
    <row r="4600" spans="4355:4370" ht="21.95" customHeight="1">
      <c r="FKS4600" s="4" t="s">
        <v>596</v>
      </c>
      <c r="FKT4600" s="4">
        <v>174298.32</v>
      </c>
    </row>
    <row r="4601" spans="4355:4370" ht="21.95" customHeight="1">
      <c r="FKU4601" s="4" t="s">
        <v>1307</v>
      </c>
      <c r="FKV4601" s="4">
        <v>732550</v>
      </c>
    </row>
    <row r="4602" spans="4355:4370" ht="21.95" customHeight="1">
      <c r="FKU4602" s="4" t="s">
        <v>596</v>
      </c>
      <c r="FKV4602" s="4">
        <v>174298.32</v>
      </c>
    </row>
    <row r="4603" spans="4355:4370" ht="21.95" customHeight="1">
      <c r="FKW4603" s="4" t="s">
        <v>1307</v>
      </c>
      <c r="FKX4603" s="4">
        <v>732550</v>
      </c>
    </row>
    <row r="4604" spans="4355:4370" ht="21.95" customHeight="1">
      <c r="FKW4604" s="4" t="s">
        <v>596</v>
      </c>
      <c r="FKX4604" s="4">
        <v>174298.32</v>
      </c>
    </row>
    <row r="4605" spans="4355:4370" ht="21.95" customHeight="1">
      <c r="FKY4605" s="4" t="s">
        <v>1307</v>
      </c>
      <c r="FKZ4605" s="4">
        <v>732550</v>
      </c>
    </row>
    <row r="4606" spans="4355:4370" ht="21.95" customHeight="1">
      <c r="FKY4606" s="4" t="s">
        <v>596</v>
      </c>
      <c r="FKZ4606" s="4">
        <v>174298.32</v>
      </c>
    </row>
    <row r="4607" spans="4355:4370" ht="21.95" customHeight="1">
      <c r="FLA4607" s="4" t="s">
        <v>1307</v>
      </c>
      <c r="FLB4607" s="4">
        <v>732550</v>
      </c>
    </row>
    <row r="4608" spans="4355:4370" ht="21.95" customHeight="1">
      <c r="FLA4608" s="4" t="s">
        <v>596</v>
      </c>
      <c r="FLB4608" s="4">
        <v>174298.32</v>
      </c>
    </row>
    <row r="4609" spans="4371:4386" ht="21.95" customHeight="1">
      <c r="FLC4609" s="4" t="s">
        <v>1307</v>
      </c>
      <c r="FLD4609" s="4">
        <v>732550</v>
      </c>
    </row>
    <row r="4610" spans="4371:4386" ht="21.95" customHeight="1">
      <c r="FLC4610" s="4" t="s">
        <v>596</v>
      </c>
      <c r="FLD4610" s="4">
        <v>174298.32</v>
      </c>
    </row>
    <row r="4611" spans="4371:4386" ht="21.95" customHeight="1">
      <c r="FLE4611" s="4" t="s">
        <v>1307</v>
      </c>
      <c r="FLF4611" s="4">
        <v>732550</v>
      </c>
    </row>
    <row r="4612" spans="4371:4386" ht="21.95" customHeight="1">
      <c r="FLE4612" s="4" t="s">
        <v>596</v>
      </c>
      <c r="FLF4612" s="4">
        <v>174298.32</v>
      </c>
    </row>
    <row r="4613" spans="4371:4386" ht="21.95" customHeight="1">
      <c r="FLG4613" s="4" t="s">
        <v>1307</v>
      </c>
      <c r="FLH4613" s="4">
        <v>732550</v>
      </c>
    </row>
    <row r="4614" spans="4371:4386" ht="21.95" customHeight="1">
      <c r="FLG4614" s="4" t="s">
        <v>596</v>
      </c>
      <c r="FLH4614" s="4">
        <v>174298.32</v>
      </c>
    </row>
    <row r="4615" spans="4371:4386" ht="21.95" customHeight="1">
      <c r="FLI4615" s="4" t="s">
        <v>1307</v>
      </c>
      <c r="FLJ4615" s="4">
        <v>732550</v>
      </c>
    </row>
    <row r="4616" spans="4371:4386" ht="21.95" customHeight="1">
      <c r="FLI4616" s="4" t="s">
        <v>596</v>
      </c>
      <c r="FLJ4616" s="4">
        <v>174298.32</v>
      </c>
    </row>
    <row r="4617" spans="4371:4386" ht="21.95" customHeight="1">
      <c r="FLK4617" s="4" t="s">
        <v>1307</v>
      </c>
      <c r="FLL4617" s="4">
        <v>732550</v>
      </c>
    </row>
    <row r="4618" spans="4371:4386" ht="21.95" customHeight="1">
      <c r="FLK4618" s="4" t="s">
        <v>596</v>
      </c>
      <c r="FLL4618" s="4">
        <v>174298.32</v>
      </c>
    </row>
    <row r="4619" spans="4371:4386" ht="21.95" customHeight="1">
      <c r="FLM4619" s="4" t="s">
        <v>1307</v>
      </c>
      <c r="FLN4619" s="4">
        <v>732550</v>
      </c>
    </row>
    <row r="4620" spans="4371:4386" ht="21.95" customHeight="1">
      <c r="FLM4620" s="4" t="s">
        <v>596</v>
      </c>
      <c r="FLN4620" s="4">
        <v>174298.32</v>
      </c>
    </row>
    <row r="4621" spans="4371:4386" ht="21.95" customHeight="1">
      <c r="FLO4621" s="4" t="s">
        <v>1307</v>
      </c>
      <c r="FLP4621" s="4">
        <v>732550</v>
      </c>
    </row>
    <row r="4622" spans="4371:4386" ht="21.95" customHeight="1">
      <c r="FLO4622" s="4" t="s">
        <v>596</v>
      </c>
      <c r="FLP4622" s="4">
        <v>174298.32</v>
      </c>
    </row>
    <row r="4623" spans="4371:4386" ht="21.95" customHeight="1">
      <c r="FLQ4623" s="4" t="s">
        <v>1307</v>
      </c>
      <c r="FLR4623" s="4">
        <v>732550</v>
      </c>
    </row>
    <row r="4624" spans="4371:4386" ht="21.95" customHeight="1">
      <c r="FLQ4624" s="4" t="s">
        <v>596</v>
      </c>
      <c r="FLR4624" s="4">
        <v>174298.32</v>
      </c>
    </row>
    <row r="4625" spans="4387:4402" ht="21.95" customHeight="1">
      <c r="FLS4625" s="4" t="s">
        <v>1307</v>
      </c>
      <c r="FLT4625" s="4">
        <v>732550</v>
      </c>
    </row>
    <row r="4626" spans="4387:4402" ht="21.95" customHeight="1">
      <c r="FLS4626" s="4" t="s">
        <v>596</v>
      </c>
      <c r="FLT4626" s="4">
        <v>174298.32</v>
      </c>
    </row>
    <row r="4627" spans="4387:4402" ht="21.95" customHeight="1">
      <c r="FLU4627" s="4" t="s">
        <v>1307</v>
      </c>
      <c r="FLV4627" s="4">
        <v>732550</v>
      </c>
    </row>
    <row r="4628" spans="4387:4402" ht="21.95" customHeight="1">
      <c r="FLU4628" s="4" t="s">
        <v>596</v>
      </c>
      <c r="FLV4628" s="4">
        <v>174298.32</v>
      </c>
    </row>
    <row r="4629" spans="4387:4402" ht="21.95" customHeight="1">
      <c r="FLW4629" s="4" t="s">
        <v>1307</v>
      </c>
      <c r="FLX4629" s="4">
        <v>732550</v>
      </c>
    </row>
    <row r="4630" spans="4387:4402" ht="21.95" customHeight="1">
      <c r="FLW4630" s="4" t="s">
        <v>596</v>
      </c>
      <c r="FLX4630" s="4">
        <v>174298.32</v>
      </c>
    </row>
    <row r="4631" spans="4387:4402" ht="21.95" customHeight="1">
      <c r="FLY4631" s="4" t="s">
        <v>1307</v>
      </c>
      <c r="FLZ4631" s="4">
        <v>732550</v>
      </c>
    </row>
    <row r="4632" spans="4387:4402" ht="21.95" customHeight="1">
      <c r="FLY4632" s="4" t="s">
        <v>596</v>
      </c>
      <c r="FLZ4632" s="4">
        <v>174298.32</v>
      </c>
    </row>
    <row r="4633" spans="4387:4402" ht="21.95" customHeight="1">
      <c r="FMA4633" s="4" t="s">
        <v>1307</v>
      </c>
      <c r="FMB4633" s="4">
        <v>732550</v>
      </c>
    </row>
    <row r="4634" spans="4387:4402" ht="21.95" customHeight="1">
      <c r="FMA4634" s="4" t="s">
        <v>596</v>
      </c>
      <c r="FMB4634" s="4">
        <v>174298.32</v>
      </c>
    </row>
    <row r="4635" spans="4387:4402" ht="21.95" customHeight="1">
      <c r="FMC4635" s="4" t="s">
        <v>1307</v>
      </c>
      <c r="FMD4635" s="4">
        <v>732550</v>
      </c>
    </row>
    <row r="4636" spans="4387:4402" ht="21.95" customHeight="1">
      <c r="FMC4636" s="4" t="s">
        <v>596</v>
      </c>
      <c r="FMD4636" s="4">
        <v>174298.32</v>
      </c>
    </row>
    <row r="4637" spans="4387:4402" ht="21.95" customHeight="1">
      <c r="FME4637" s="4" t="s">
        <v>1307</v>
      </c>
      <c r="FMF4637" s="4">
        <v>732550</v>
      </c>
    </row>
    <row r="4638" spans="4387:4402" ht="21.95" customHeight="1">
      <c r="FME4638" s="4" t="s">
        <v>596</v>
      </c>
      <c r="FMF4638" s="4">
        <v>174298.32</v>
      </c>
    </row>
    <row r="4639" spans="4387:4402" ht="21.95" customHeight="1">
      <c r="FMG4639" s="4" t="s">
        <v>1307</v>
      </c>
      <c r="FMH4639" s="4">
        <v>732550</v>
      </c>
    </row>
    <row r="4640" spans="4387:4402" ht="21.95" customHeight="1">
      <c r="FMG4640" s="4" t="s">
        <v>596</v>
      </c>
      <c r="FMH4640" s="4">
        <v>174298.32</v>
      </c>
    </row>
    <row r="4641" spans="4403:4418" ht="21.95" customHeight="1">
      <c r="FMI4641" s="4" t="s">
        <v>1307</v>
      </c>
      <c r="FMJ4641" s="4">
        <v>732550</v>
      </c>
    </row>
    <row r="4642" spans="4403:4418" ht="21.95" customHeight="1">
      <c r="FMI4642" s="4" t="s">
        <v>596</v>
      </c>
      <c r="FMJ4642" s="4">
        <v>174298.32</v>
      </c>
    </row>
    <row r="4643" spans="4403:4418" ht="21.95" customHeight="1">
      <c r="FMK4643" s="4" t="s">
        <v>1307</v>
      </c>
      <c r="FML4643" s="4">
        <v>732550</v>
      </c>
    </row>
    <row r="4644" spans="4403:4418" ht="21.95" customHeight="1">
      <c r="FMK4644" s="4" t="s">
        <v>596</v>
      </c>
      <c r="FML4644" s="4">
        <v>174298.32</v>
      </c>
    </row>
    <row r="4645" spans="4403:4418" ht="21.95" customHeight="1">
      <c r="FMM4645" s="4" t="s">
        <v>1307</v>
      </c>
      <c r="FMN4645" s="4">
        <v>732550</v>
      </c>
    </row>
    <row r="4646" spans="4403:4418" ht="21.95" customHeight="1">
      <c r="FMM4646" s="4" t="s">
        <v>596</v>
      </c>
      <c r="FMN4646" s="4">
        <v>174298.32</v>
      </c>
    </row>
    <row r="4647" spans="4403:4418" ht="21.95" customHeight="1">
      <c r="FMO4647" s="4" t="s">
        <v>1307</v>
      </c>
      <c r="FMP4647" s="4">
        <v>732550</v>
      </c>
    </row>
    <row r="4648" spans="4403:4418" ht="21.95" customHeight="1">
      <c r="FMO4648" s="4" t="s">
        <v>596</v>
      </c>
      <c r="FMP4648" s="4">
        <v>174298.32</v>
      </c>
    </row>
    <row r="4649" spans="4403:4418" ht="21.95" customHeight="1">
      <c r="FMQ4649" s="4" t="s">
        <v>1307</v>
      </c>
      <c r="FMR4649" s="4">
        <v>732550</v>
      </c>
    </row>
    <row r="4650" spans="4403:4418" ht="21.95" customHeight="1">
      <c r="FMQ4650" s="4" t="s">
        <v>596</v>
      </c>
      <c r="FMR4650" s="4">
        <v>174298.32</v>
      </c>
    </row>
    <row r="4651" spans="4403:4418" ht="21.95" customHeight="1">
      <c r="FMS4651" s="4" t="s">
        <v>1307</v>
      </c>
      <c r="FMT4651" s="4">
        <v>732550</v>
      </c>
    </row>
    <row r="4652" spans="4403:4418" ht="21.95" customHeight="1">
      <c r="FMS4652" s="4" t="s">
        <v>596</v>
      </c>
      <c r="FMT4652" s="4">
        <v>174298.32</v>
      </c>
    </row>
    <row r="4653" spans="4403:4418" ht="21.95" customHeight="1">
      <c r="FMU4653" s="4" t="s">
        <v>1307</v>
      </c>
      <c r="FMV4653" s="4">
        <v>732550</v>
      </c>
    </row>
    <row r="4654" spans="4403:4418" ht="21.95" customHeight="1">
      <c r="FMU4654" s="4" t="s">
        <v>596</v>
      </c>
      <c r="FMV4654" s="4">
        <v>174298.32</v>
      </c>
    </row>
    <row r="4655" spans="4403:4418" ht="21.95" customHeight="1">
      <c r="FMW4655" s="4" t="s">
        <v>1307</v>
      </c>
      <c r="FMX4655" s="4">
        <v>732550</v>
      </c>
    </row>
    <row r="4656" spans="4403:4418" ht="21.95" customHeight="1">
      <c r="FMW4656" s="4" t="s">
        <v>596</v>
      </c>
      <c r="FMX4656" s="4">
        <v>174298.32</v>
      </c>
    </row>
    <row r="4657" spans="4419:4434" ht="21.95" customHeight="1">
      <c r="FMY4657" s="4" t="s">
        <v>1307</v>
      </c>
      <c r="FMZ4657" s="4">
        <v>732550</v>
      </c>
    </row>
    <row r="4658" spans="4419:4434" ht="21.95" customHeight="1">
      <c r="FMY4658" s="4" t="s">
        <v>596</v>
      </c>
      <c r="FMZ4658" s="4">
        <v>174298.32</v>
      </c>
    </row>
    <row r="4659" spans="4419:4434" ht="21.95" customHeight="1">
      <c r="FNA4659" s="4" t="s">
        <v>1307</v>
      </c>
      <c r="FNB4659" s="4">
        <v>732550</v>
      </c>
    </row>
    <row r="4660" spans="4419:4434" ht="21.95" customHeight="1">
      <c r="FNA4660" s="4" t="s">
        <v>596</v>
      </c>
      <c r="FNB4660" s="4">
        <v>174298.32</v>
      </c>
    </row>
    <row r="4661" spans="4419:4434" ht="21.95" customHeight="1">
      <c r="FNC4661" s="4" t="s">
        <v>1307</v>
      </c>
      <c r="FND4661" s="4">
        <v>732550</v>
      </c>
    </row>
    <row r="4662" spans="4419:4434" ht="21.95" customHeight="1">
      <c r="FNC4662" s="4" t="s">
        <v>596</v>
      </c>
      <c r="FND4662" s="4">
        <v>174298.32</v>
      </c>
    </row>
    <row r="4663" spans="4419:4434" ht="21.95" customHeight="1">
      <c r="FNE4663" s="4" t="s">
        <v>1307</v>
      </c>
      <c r="FNF4663" s="4">
        <v>732550</v>
      </c>
    </row>
    <row r="4664" spans="4419:4434" ht="21.95" customHeight="1">
      <c r="FNE4664" s="4" t="s">
        <v>596</v>
      </c>
      <c r="FNF4664" s="4">
        <v>174298.32</v>
      </c>
    </row>
    <row r="4665" spans="4419:4434" ht="21.95" customHeight="1">
      <c r="FNG4665" s="4" t="s">
        <v>1307</v>
      </c>
      <c r="FNH4665" s="4">
        <v>732550</v>
      </c>
    </row>
    <row r="4666" spans="4419:4434" ht="21.95" customHeight="1">
      <c r="FNG4666" s="4" t="s">
        <v>596</v>
      </c>
      <c r="FNH4666" s="4">
        <v>174298.32</v>
      </c>
    </row>
    <row r="4667" spans="4419:4434" ht="21.95" customHeight="1">
      <c r="FNI4667" s="4" t="s">
        <v>1307</v>
      </c>
      <c r="FNJ4667" s="4">
        <v>732550</v>
      </c>
    </row>
    <row r="4668" spans="4419:4434" ht="21.95" customHeight="1">
      <c r="FNI4668" s="4" t="s">
        <v>596</v>
      </c>
      <c r="FNJ4668" s="4">
        <v>174298.32</v>
      </c>
    </row>
    <row r="4669" spans="4419:4434" ht="21.95" customHeight="1">
      <c r="FNK4669" s="4" t="s">
        <v>1307</v>
      </c>
      <c r="FNL4669" s="4">
        <v>732550</v>
      </c>
    </row>
    <row r="4670" spans="4419:4434" ht="21.95" customHeight="1">
      <c r="FNK4670" s="4" t="s">
        <v>596</v>
      </c>
      <c r="FNL4670" s="4">
        <v>174298.32</v>
      </c>
    </row>
    <row r="4671" spans="4419:4434" ht="21.95" customHeight="1">
      <c r="FNM4671" s="4" t="s">
        <v>1307</v>
      </c>
      <c r="FNN4671" s="4">
        <v>732550</v>
      </c>
    </row>
    <row r="4672" spans="4419:4434" ht="21.95" customHeight="1">
      <c r="FNM4672" s="4" t="s">
        <v>596</v>
      </c>
      <c r="FNN4672" s="4">
        <v>174298.32</v>
      </c>
    </row>
    <row r="4673" spans="4435:4450" ht="21.95" customHeight="1">
      <c r="FNO4673" s="4" t="s">
        <v>1307</v>
      </c>
      <c r="FNP4673" s="4">
        <v>732550</v>
      </c>
    </row>
    <row r="4674" spans="4435:4450" ht="21.95" customHeight="1">
      <c r="FNO4674" s="4" t="s">
        <v>596</v>
      </c>
      <c r="FNP4674" s="4">
        <v>174298.32</v>
      </c>
    </row>
    <row r="4675" spans="4435:4450" ht="21.95" customHeight="1">
      <c r="FNQ4675" s="4" t="s">
        <v>1307</v>
      </c>
      <c r="FNR4675" s="4">
        <v>732550</v>
      </c>
    </row>
    <row r="4676" spans="4435:4450" ht="21.95" customHeight="1">
      <c r="FNQ4676" s="4" t="s">
        <v>596</v>
      </c>
      <c r="FNR4676" s="4">
        <v>174298.32</v>
      </c>
    </row>
    <row r="4677" spans="4435:4450" ht="21.95" customHeight="1">
      <c r="FNS4677" s="4" t="s">
        <v>1307</v>
      </c>
      <c r="FNT4677" s="4">
        <v>732550</v>
      </c>
    </row>
    <row r="4678" spans="4435:4450" ht="21.95" customHeight="1">
      <c r="FNS4678" s="4" t="s">
        <v>596</v>
      </c>
      <c r="FNT4678" s="4">
        <v>174298.32</v>
      </c>
    </row>
    <row r="4679" spans="4435:4450" ht="21.95" customHeight="1">
      <c r="FNU4679" s="4" t="s">
        <v>1307</v>
      </c>
      <c r="FNV4679" s="4">
        <v>732550</v>
      </c>
    </row>
    <row r="4680" spans="4435:4450" ht="21.95" customHeight="1">
      <c r="FNU4680" s="4" t="s">
        <v>596</v>
      </c>
      <c r="FNV4680" s="4">
        <v>174298.32</v>
      </c>
    </row>
    <row r="4681" spans="4435:4450" ht="21.95" customHeight="1">
      <c r="FNW4681" s="4" t="s">
        <v>1307</v>
      </c>
      <c r="FNX4681" s="4">
        <v>732550</v>
      </c>
    </row>
    <row r="4682" spans="4435:4450" ht="21.95" customHeight="1">
      <c r="FNW4682" s="4" t="s">
        <v>596</v>
      </c>
      <c r="FNX4682" s="4">
        <v>174298.32</v>
      </c>
    </row>
    <row r="4683" spans="4435:4450" ht="21.95" customHeight="1">
      <c r="FNY4683" s="4" t="s">
        <v>1307</v>
      </c>
      <c r="FNZ4683" s="4">
        <v>732550</v>
      </c>
    </row>
    <row r="4684" spans="4435:4450" ht="21.95" customHeight="1">
      <c r="FNY4684" s="4" t="s">
        <v>596</v>
      </c>
      <c r="FNZ4684" s="4">
        <v>174298.32</v>
      </c>
    </row>
    <row r="4685" spans="4435:4450" ht="21.95" customHeight="1">
      <c r="FOA4685" s="4" t="s">
        <v>1307</v>
      </c>
      <c r="FOB4685" s="4">
        <v>732550</v>
      </c>
    </row>
    <row r="4686" spans="4435:4450" ht="21.95" customHeight="1">
      <c r="FOA4686" s="4" t="s">
        <v>596</v>
      </c>
      <c r="FOB4686" s="4">
        <v>174298.32</v>
      </c>
    </row>
    <row r="4687" spans="4435:4450" ht="21.95" customHeight="1">
      <c r="FOC4687" s="4" t="s">
        <v>1307</v>
      </c>
      <c r="FOD4687" s="4">
        <v>732550</v>
      </c>
    </row>
    <row r="4688" spans="4435:4450" ht="21.95" customHeight="1">
      <c r="FOC4688" s="4" t="s">
        <v>596</v>
      </c>
      <c r="FOD4688" s="4">
        <v>174298.32</v>
      </c>
    </row>
    <row r="4689" spans="4451:4466" ht="21.95" customHeight="1">
      <c r="FOE4689" s="4" t="s">
        <v>1307</v>
      </c>
      <c r="FOF4689" s="4">
        <v>732550</v>
      </c>
    </row>
    <row r="4690" spans="4451:4466" ht="21.95" customHeight="1">
      <c r="FOE4690" s="4" t="s">
        <v>596</v>
      </c>
      <c r="FOF4690" s="4">
        <v>174298.32</v>
      </c>
    </row>
    <row r="4691" spans="4451:4466" ht="21.95" customHeight="1">
      <c r="FOG4691" s="4" t="s">
        <v>1307</v>
      </c>
      <c r="FOH4691" s="4">
        <v>732550</v>
      </c>
    </row>
    <row r="4692" spans="4451:4466" ht="21.95" customHeight="1">
      <c r="FOG4692" s="4" t="s">
        <v>596</v>
      </c>
      <c r="FOH4692" s="4">
        <v>174298.32</v>
      </c>
    </row>
    <row r="4693" spans="4451:4466" ht="21.95" customHeight="1">
      <c r="FOI4693" s="4" t="s">
        <v>1307</v>
      </c>
      <c r="FOJ4693" s="4">
        <v>732550</v>
      </c>
    </row>
    <row r="4694" spans="4451:4466" ht="21.95" customHeight="1">
      <c r="FOI4694" s="4" t="s">
        <v>596</v>
      </c>
      <c r="FOJ4694" s="4">
        <v>174298.32</v>
      </c>
    </row>
    <row r="4695" spans="4451:4466" ht="21.95" customHeight="1">
      <c r="FOK4695" s="4" t="s">
        <v>1307</v>
      </c>
      <c r="FOL4695" s="4">
        <v>732550</v>
      </c>
    </row>
    <row r="4696" spans="4451:4466" ht="21.95" customHeight="1">
      <c r="FOK4696" s="4" t="s">
        <v>596</v>
      </c>
      <c r="FOL4696" s="4">
        <v>174298.32</v>
      </c>
    </row>
    <row r="4697" spans="4451:4466" ht="21.95" customHeight="1">
      <c r="FOM4697" s="4" t="s">
        <v>1307</v>
      </c>
      <c r="FON4697" s="4">
        <v>732550</v>
      </c>
    </row>
    <row r="4698" spans="4451:4466" ht="21.95" customHeight="1">
      <c r="FOM4698" s="4" t="s">
        <v>596</v>
      </c>
      <c r="FON4698" s="4">
        <v>174298.32</v>
      </c>
    </row>
    <row r="4699" spans="4451:4466" ht="21.95" customHeight="1">
      <c r="FOO4699" s="4" t="s">
        <v>1307</v>
      </c>
      <c r="FOP4699" s="4">
        <v>732550</v>
      </c>
    </row>
    <row r="4700" spans="4451:4466" ht="21.95" customHeight="1">
      <c r="FOO4700" s="4" t="s">
        <v>596</v>
      </c>
      <c r="FOP4700" s="4">
        <v>174298.32</v>
      </c>
    </row>
    <row r="4701" spans="4451:4466" ht="21.95" customHeight="1">
      <c r="FOQ4701" s="4" t="s">
        <v>1307</v>
      </c>
      <c r="FOR4701" s="4">
        <v>732550</v>
      </c>
    </row>
    <row r="4702" spans="4451:4466" ht="21.95" customHeight="1">
      <c r="FOQ4702" s="4" t="s">
        <v>596</v>
      </c>
      <c r="FOR4702" s="4">
        <v>174298.32</v>
      </c>
    </row>
    <row r="4703" spans="4451:4466" ht="21.95" customHeight="1">
      <c r="FOS4703" s="4" t="s">
        <v>1307</v>
      </c>
      <c r="FOT4703" s="4">
        <v>732550</v>
      </c>
    </row>
    <row r="4704" spans="4451:4466" ht="21.95" customHeight="1">
      <c r="FOS4704" s="4" t="s">
        <v>596</v>
      </c>
      <c r="FOT4704" s="4">
        <v>174298.32</v>
      </c>
    </row>
    <row r="4705" spans="4467:4482" ht="21.95" customHeight="1">
      <c r="FOU4705" s="4" t="s">
        <v>1307</v>
      </c>
      <c r="FOV4705" s="4">
        <v>732550</v>
      </c>
    </row>
    <row r="4706" spans="4467:4482" ht="21.95" customHeight="1">
      <c r="FOU4706" s="4" t="s">
        <v>596</v>
      </c>
      <c r="FOV4706" s="4">
        <v>174298.32</v>
      </c>
    </row>
    <row r="4707" spans="4467:4482" ht="21.95" customHeight="1">
      <c r="FOW4707" s="4" t="s">
        <v>1307</v>
      </c>
      <c r="FOX4707" s="4">
        <v>732550</v>
      </c>
    </row>
    <row r="4708" spans="4467:4482" ht="21.95" customHeight="1">
      <c r="FOW4708" s="4" t="s">
        <v>596</v>
      </c>
      <c r="FOX4708" s="4">
        <v>174298.32</v>
      </c>
    </row>
    <row r="4709" spans="4467:4482" ht="21.95" customHeight="1">
      <c r="FOY4709" s="4" t="s">
        <v>1307</v>
      </c>
      <c r="FOZ4709" s="4">
        <v>732550</v>
      </c>
    </row>
    <row r="4710" spans="4467:4482" ht="21.95" customHeight="1">
      <c r="FOY4710" s="4" t="s">
        <v>596</v>
      </c>
      <c r="FOZ4710" s="4">
        <v>174298.32</v>
      </c>
    </row>
    <row r="4711" spans="4467:4482" ht="21.95" customHeight="1">
      <c r="FPA4711" s="4" t="s">
        <v>1307</v>
      </c>
      <c r="FPB4711" s="4">
        <v>732550</v>
      </c>
    </row>
    <row r="4712" spans="4467:4482" ht="21.95" customHeight="1">
      <c r="FPA4712" s="4" t="s">
        <v>596</v>
      </c>
      <c r="FPB4712" s="4">
        <v>174298.32</v>
      </c>
    </row>
    <row r="4713" spans="4467:4482" ht="21.95" customHeight="1">
      <c r="FPC4713" s="4" t="s">
        <v>1307</v>
      </c>
      <c r="FPD4713" s="4">
        <v>732550</v>
      </c>
    </row>
    <row r="4714" spans="4467:4482" ht="21.95" customHeight="1">
      <c r="FPC4714" s="4" t="s">
        <v>596</v>
      </c>
      <c r="FPD4714" s="4">
        <v>174298.32</v>
      </c>
    </row>
    <row r="4715" spans="4467:4482" ht="21.95" customHeight="1">
      <c r="FPE4715" s="4" t="s">
        <v>1307</v>
      </c>
      <c r="FPF4715" s="4">
        <v>732550</v>
      </c>
    </row>
    <row r="4716" spans="4467:4482" ht="21.95" customHeight="1">
      <c r="FPE4716" s="4" t="s">
        <v>596</v>
      </c>
      <c r="FPF4716" s="4">
        <v>174298.32</v>
      </c>
    </row>
    <row r="4717" spans="4467:4482" ht="21.95" customHeight="1">
      <c r="FPG4717" s="4" t="s">
        <v>1307</v>
      </c>
      <c r="FPH4717" s="4">
        <v>732550</v>
      </c>
    </row>
    <row r="4718" spans="4467:4482" ht="21.95" customHeight="1">
      <c r="FPG4718" s="4" t="s">
        <v>596</v>
      </c>
      <c r="FPH4718" s="4">
        <v>174298.32</v>
      </c>
    </row>
    <row r="4719" spans="4467:4482" ht="21.95" customHeight="1">
      <c r="FPI4719" s="4" t="s">
        <v>1307</v>
      </c>
      <c r="FPJ4719" s="4">
        <v>732550</v>
      </c>
    </row>
    <row r="4720" spans="4467:4482" ht="21.95" customHeight="1">
      <c r="FPI4720" s="4" t="s">
        <v>596</v>
      </c>
      <c r="FPJ4720" s="4">
        <v>174298.32</v>
      </c>
    </row>
    <row r="4721" spans="4483:4498" ht="21.95" customHeight="1">
      <c r="FPK4721" s="4" t="s">
        <v>1307</v>
      </c>
      <c r="FPL4721" s="4">
        <v>732550</v>
      </c>
    </row>
    <row r="4722" spans="4483:4498" ht="21.95" customHeight="1">
      <c r="FPK4722" s="4" t="s">
        <v>596</v>
      </c>
      <c r="FPL4722" s="4">
        <v>174298.32</v>
      </c>
    </row>
    <row r="4723" spans="4483:4498" ht="21.95" customHeight="1">
      <c r="FPM4723" s="4" t="s">
        <v>1307</v>
      </c>
      <c r="FPN4723" s="4">
        <v>732550</v>
      </c>
    </row>
    <row r="4724" spans="4483:4498" ht="21.95" customHeight="1">
      <c r="FPM4724" s="4" t="s">
        <v>596</v>
      </c>
      <c r="FPN4724" s="4">
        <v>174298.32</v>
      </c>
    </row>
    <row r="4725" spans="4483:4498" ht="21.95" customHeight="1">
      <c r="FPO4725" s="4" t="s">
        <v>1307</v>
      </c>
      <c r="FPP4725" s="4">
        <v>732550</v>
      </c>
    </row>
    <row r="4726" spans="4483:4498" ht="21.95" customHeight="1">
      <c r="FPO4726" s="4" t="s">
        <v>596</v>
      </c>
      <c r="FPP4726" s="4">
        <v>174298.32</v>
      </c>
    </row>
    <row r="4727" spans="4483:4498" ht="21.95" customHeight="1">
      <c r="FPQ4727" s="4" t="s">
        <v>1307</v>
      </c>
      <c r="FPR4727" s="4">
        <v>732550</v>
      </c>
    </row>
    <row r="4728" spans="4483:4498" ht="21.95" customHeight="1">
      <c r="FPQ4728" s="4" t="s">
        <v>596</v>
      </c>
      <c r="FPR4728" s="4">
        <v>174298.32</v>
      </c>
    </row>
    <row r="4729" spans="4483:4498" ht="21.95" customHeight="1">
      <c r="FPS4729" s="4" t="s">
        <v>1307</v>
      </c>
      <c r="FPT4729" s="4">
        <v>732550</v>
      </c>
    </row>
    <row r="4730" spans="4483:4498" ht="21.95" customHeight="1">
      <c r="FPS4730" s="4" t="s">
        <v>596</v>
      </c>
      <c r="FPT4730" s="4">
        <v>174298.32</v>
      </c>
    </row>
    <row r="4731" spans="4483:4498" ht="21.95" customHeight="1">
      <c r="FPU4731" s="4" t="s">
        <v>1307</v>
      </c>
      <c r="FPV4731" s="4">
        <v>732550</v>
      </c>
    </row>
    <row r="4732" spans="4483:4498" ht="21.95" customHeight="1">
      <c r="FPU4732" s="4" t="s">
        <v>596</v>
      </c>
      <c r="FPV4732" s="4">
        <v>174298.32</v>
      </c>
    </row>
    <row r="4733" spans="4483:4498" ht="21.95" customHeight="1">
      <c r="FPW4733" s="4" t="s">
        <v>1307</v>
      </c>
      <c r="FPX4733" s="4">
        <v>732550</v>
      </c>
    </row>
    <row r="4734" spans="4483:4498" ht="21.95" customHeight="1">
      <c r="FPW4734" s="4" t="s">
        <v>596</v>
      </c>
      <c r="FPX4734" s="4">
        <v>174298.32</v>
      </c>
    </row>
    <row r="4735" spans="4483:4498" ht="21.95" customHeight="1">
      <c r="FPY4735" s="4" t="s">
        <v>1307</v>
      </c>
      <c r="FPZ4735" s="4">
        <v>732550</v>
      </c>
    </row>
    <row r="4736" spans="4483:4498" ht="21.95" customHeight="1">
      <c r="FPY4736" s="4" t="s">
        <v>596</v>
      </c>
      <c r="FPZ4736" s="4">
        <v>174298.32</v>
      </c>
    </row>
    <row r="4737" spans="4499:4514" ht="21.95" customHeight="1">
      <c r="FQA4737" s="4" t="s">
        <v>1307</v>
      </c>
      <c r="FQB4737" s="4">
        <v>732550</v>
      </c>
    </row>
    <row r="4738" spans="4499:4514" ht="21.95" customHeight="1">
      <c r="FQA4738" s="4" t="s">
        <v>596</v>
      </c>
      <c r="FQB4738" s="4">
        <v>174298.32</v>
      </c>
    </row>
    <row r="4739" spans="4499:4514" ht="21.95" customHeight="1">
      <c r="FQC4739" s="4" t="s">
        <v>1307</v>
      </c>
      <c r="FQD4739" s="4">
        <v>732550</v>
      </c>
    </row>
    <row r="4740" spans="4499:4514" ht="21.95" customHeight="1">
      <c r="FQC4740" s="4" t="s">
        <v>596</v>
      </c>
      <c r="FQD4740" s="4">
        <v>174298.32</v>
      </c>
    </row>
    <row r="4741" spans="4499:4514" ht="21.95" customHeight="1">
      <c r="FQE4741" s="4" t="s">
        <v>1307</v>
      </c>
      <c r="FQF4741" s="4">
        <v>732550</v>
      </c>
    </row>
    <row r="4742" spans="4499:4514" ht="21.95" customHeight="1">
      <c r="FQE4742" s="4" t="s">
        <v>596</v>
      </c>
      <c r="FQF4742" s="4">
        <v>174298.32</v>
      </c>
    </row>
    <row r="4743" spans="4499:4514" ht="21.95" customHeight="1">
      <c r="FQG4743" s="4" t="s">
        <v>1307</v>
      </c>
      <c r="FQH4743" s="4">
        <v>732550</v>
      </c>
    </row>
    <row r="4744" spans="4499:4514" ht="21.95" customHeight="1">
      <c r="FQG4744" s="4" t="s">
        <v>596</v>
      </c>
      <c r="FQH4744" s="4">
        <v>174298.32</v>
      </c>
    </row>
    <row r="4745" spans="4499:4514" ht="21.95" customHeight="1">
      <c r="FQI4745" s="4" t="s">
        <v>1307</v>
      </c>
      <c r="FQJ4745" s="4">
        <v>732550</v>
      </c>
    </row>
    <row r="4746" spans="4499:4514" ht="21.95" customHeight="1">
      <c r="FQI4746" s="4" t="s">
        <v>596</v>
      </c>
      <c r="FQJ4746" s="4">
        <v>174298.32</v>
      </c>
    </row>
    <row r="4747" spans="4499:4514" ht="21.95" customHeight="1">
      <c r="FQK4747" s="4" t="s">
        <v>1307</v>
      </c>
      <c r="FQL4747" s="4">
        <v>732550</v>
      </c>
    </row>
    <row r="4748" spans="4499:4514" ht="21.95" customHeight="1">
      <c r="FQK4748" s="4" t="s">
        <v>596</v>
      </c>
      <c r="FQL4748" s="4">
        <v>174298.32</v>
      </c>
    </row>
    <row r="4749" spans="4499:4514" ht="21.95" customHeight="1">
      <c r="FQM4749" s="4" t="s">
        <v>1307</v>
      </c>
      <c r="FQN4749" s="4">
        <v>732550</v>
      </c>
    </row>
    <row r="4750" spans="4499:4514" ht="21.95" customHeight="1">
      <c r="FQM4750" s="4" t="s">
        <v>596</v>
      </c>
      <c r="FQN4750" s="4">
        <v>174298.32</v>
      </c>
    </row>
    <row r="4751" spans="4499:4514" ht="21.95" customHeight="1">
      <c r="FQO4751" s="4" t="s">
        <v>1307</v>
      </c>
      <c r="FQP4751" s="4">
        <v>732550</v>
      </c>
    </row>
    <row r="4752" spans="4499:4514" ht="21.95" customHeight="1">
      <c r="FQO4752" s="4" t="s">
        <v>596</v>
      </c>
      <c r="FQP4752" s="4">
        <v>174298.32</v>
      </c>
    </row>
    <row r="4753" spans="4515:4530" ht="21.95" customHeight="1">
      <c r="FQQ4753" s="4" t="s">
        <v>1307</v>
      </c>
      <c r="FQR4753" s="4">
        <v>732550</v>
      </c>
    </row>
    <row r="4754" spans="4515:4530" ht="21.95" customHeight="1">
      <c r="FQQ4754" s="4" t="s">
        <v>596</v>
      </c>
      <c r="FQR4754" s="4">
        <v>174298.32</v>
      </c>
    </row>
    <row r="4755" spans="4515:4530" ht="21.95" customHeight="1">
      <c r="FQS4755" s="4" t="s">
        <v>1307</v>
      </c>
      <c r="FQT4755" s="4">
        <v>732550</v>
      </c>
    </row>
    <row r="4756" spans="4515:4530" ht="21.95" customHeight="1">
      <c r="FQS4756" s="4" t="s">
        <v>596</v>
      </c>
      <c r="FQT4756" s="4">
        <v>174298.32</v>
      </c>
    </row>
    <row r="4757" spans="4515:4530" ht="21.95" customHeight="1">
      <c r="FQU4757" s="4" t="s">
        <v>1307</v>
      </c>
      <c r="FQV4757" s="4">
        <v>732550</v>
      </c>
    </row>
    <row r="4758" spans="4515:4530" ht="21.95" customHeight="1">
      <c r="FQU4758" s="4" t="s">
        <v>596</v>
      </c>
      <c r="FQV4758" s="4">
        <v>174298.32</v>
      </c>
    </row>
    <row r="4759" spans="4515:4530" ht="21.95" customHeight="1">
      <c r="FQW4759" s="4" t="s">
        <v>1307</v>
      </c>
      <c r="FQX4759" s="4">
        <v>732550</v>
      </c>
    </row>
    <row r="4760" spans="4515:4530" ht="21.95" customHeight="1">
      <c r="FQW4760" s="4" t="s">
        <v>596</v>
      </c>
      <c r="FQX4760" s="4">
        <v>174298.32</v>
      </c>
    </row>
    <row r="4761" spans="4515:4530" ht="21.95" customHeight="1">
      <c r="FQY4761" s="4" t="s">
        <v>1307</v>
      </c>
      <c r="FQZ4761" s="4">
        <v>732550</v>
      </c>
    </row>
    <row r="4762" spans="4515:4530" ht="21.95" customHeight="1">
      <c r="FQY4762" s="4" t="s">
        <v>596</v>
      </c>
      <c r="FQZ4762" s="4">
        <v>174298.32</v>
      </c>
    </row>
    <row r="4763" spans="4515:4530" ht="21.95" customHeight="1">
      <c r="FRA4763" s="4" t="s">
        <v>1307</v>
      </c>
      <c r="FRB4763" s="4">
        <v>732550</v>
      </c>
    </row>
    <row r="4764" spans="4515:4530" ht="21.95" customHeight="1">
      <c r="FRA4764" s="4" t="s">
        <v>596</v>
      </c>
      <c r="FRB4764" s="4">
        <v>174298.32</v>
      </c>
    </row>
    <row r="4765" spans="4515:4530" ht="21.95" customHeight="1">
      <c r="FRC4765" s="4" t="s">
        <v>1307</v>
      </c>
      <c r="FRD4765" s="4">
        <v>732550</v>
      </c>
    </row>
    <row r="4766" spans="4515:4530" ht="21.95" customHeight="1">
      <c r="FRC4766" s="4" t="s">
        <v>596</v>
      </c>
      <c r="FRD4766" s="4">
        <v>174298.32</v>
      </c>
    </row>
    <row r="4767" spans="4515:4530" ht="21.95" customHeight="1">
      <c r="FRE4767" s="4" t="s">
        <v>1307</v>
      </c>
      <c r="FRF4767" s="4">
        <v>732550</v>
      </c>
    </row>
    <row r="4768" spans="4515:4530" ht="21.95" customHeight="1">
      <c r="FRE4768" s="4" t="s">
        <v>596</v>
      </c>
      <c r="FRF4768" s="4">
        <v>174298.32</v>
      </c>
    </row>
    <row r="4769" spans="4531:4546" ht="21.95" customHeight="1">
      <c r="FRG4769" s="4" t="s">
        <v>1307</v>
      </c>
      <c r="FRH4769" s="4">
        <v>732550</v>
      </c>
    </row>
    <row r="4770" spans="4531:4546" ht="21.95" customHeight="1">
      <c r="FRG4770" s="4" t="s">
        <v>596</v>
      </c>
      <c r="FRH4770" s="4">
        <v>174298.32</v>
      </c>
    </row>
    <row r="4771" spans="4531:4546" ht="21.95" customHeight="1">
      <c r="FRI4771" s="4" t="s">
        <v>1307</v>
      </c>
      <c r="FRJ4771" s="4">
        <v>732550</v>
      </c>
    </row>
    <row r="4772" spans="4531:4546" ht="21.95" customHeight="1">
      <c r="FRI4772" s="4" t="s">
        <v>596</v>
      </c>
      <c r="FRJ4772" s="4">
        <v>174298.32</v>
      </c>
    </row>
    <row r="4773" spans="4531:4546" ht="21.95" customHeight="1">
      <c r="FRK4773" s="4" t="s">
        <v>1307</v>
      </c>
      <c r="FRL4773" s="4">
        <v>732550</v>
      </c>
    </row>
    <row r="4774" spans="4531:4546" ht="21.95" customHeight="1">
      <c r="FRK4774" s="4" t="s">
        <v>596</v>
      </c>
      <c r="FRL4774" s="4">
        <v>174298.32</v>
      </c>
    </row>
    <row r="4775" spans="4531:4546" ht="21.95" customHeight="1">
      <c r="FRM4775" s="4" t="s">
        <v>1307</v>
      </c>
      <c r="FRN4775" s="4">
        <v>732550</v>
      </c>
    </row>
    <row r="4776" spans="4531:4546" ht="21.95" customHeight="1">
      <c r="FRM4776" s="4" t="s">
        <v>596</v>
      </c>
      <c r="FRN4776" s="4">
        <v>174298.32</v>
      </c>
    </row>
    <row r="4777" spans="4531:4546" ht="21.95" customHeight="1">
      <c r="FRO4777" s="4" t="s">
        <v>1307</v>
      </c>
      <c r="FRP4777" s="4">
        <v>732550</v>
      </c>
    </row>
    <row r="4778" spans="4531:4546" ht="21.95" customHeight="1">
      <c r="FRO4778" s="4" t="s">
        <v>596</v>
      </c>
      <c r="FRP4778" s="4">
        <v>174298.32</v>
      </c>
    </row>
    <row r="4779" spans="4531:4546" ht="21.95" customHeight="1">
      <c r="FRQ4779" s="4" t="s">
        <v>1307</v>
      </c>
      <c r="FRR4779" s="4">
        <v>732550</v>
      </c>
    </row>
    <row r="4780" spans="4531:4546" ht="21.95" customHeight="1">
      <c r="FRQ4780" s="4" t="s">
        <v>596</v>
      </c>
      <c r="FRR4780" s="4">
        <v>174298.32</v>
      </c>
    </row>
    <row r="4781" spans="4531:4546" ht="21.95" customHeight="1">
      <c r="FRS4781" s="4" t="s">
        <v>1307</v>
      </c>
      <c r="FRT4781" s="4">
        <v>732550</v>
      </c>
    </row>
    <row r="4782" spans="4531:4546" ht="21.95" customHeight="1">
      <c r="FRS4782" s="4" t="s">
        <v>596</v>
      </c>
      <c r="FRT4782" s="4">
        <v>174298.32</v>
      </c>
    </row>
    <row r="4783" spans="4531:4546" ht="21.95" customHeight="1">
      <c r="FRU4783" s="4" t="s">
        <v>1307</v>
      </c>
      <c r="FRV4783" s="4">
        <v>732550</v>
      </c>
    </row>
    <row r="4784" spans="4531:4546" ht="21.95" customHeight="1">
      <c r="FRU4784" s="4" t="s">
        <v>596</v>
      </c>
      <c r="FRV4784" s="4">
        <v>174298.32</v>
      </c>
    </row>
    <row r="4785" spans="4547:4562" ht="21.95" customHeight="1">
      <c r="FRW4785" s="4" t="s">
        <v>1307</v>
      </c>
      <c r="FRX4785" s="4">
        <v>732550</v>
      </c>
    </row>
    <row r="4786" spans="4547:4562" ht="21.95" customHeight="1">
      <c r="FRW4786" s="4" t="s">
        <v>596</v>
      </c>
      <c r="FRX4786" s="4">
        <v>174298.32</v>
      </c>
    </row>
    <row r="4787" spans="4547:4562" ht="21.95" customHeight="1">
      <c r="FRY4787" s="4" t="s">
        <v>1307</v>
      </c>
      <c r="FRZ4787" s="4">
        <v>732550</v>
      </c>
    </row>
    <row r="4788" spans="4547:4562" ht="21.95" customHeight="1">
      <c r="FRY4788" s="4" t="s">
        <v>596</v>
      </c>
      <c r="FRZ4788" s="4">
        <v>174298.32</v>
      </c>
    </row>
    <row r="4789" spans="4547:4562" ht="21.95" customHeight="1">
      <c r="FSA4789" s="4" t="s">
        <v>1307</v>
      </c>
      <c r="FSB4789" s="4">
        <v>732550</v>
      </c>
    </row>
    <row r="4790" spans="4547:4562" ht="21.95" customHeight="1">
      <c r="FSA4790" s="4" t="s">
        <v>596</v>
      </c>
      <c r="FSB4790" s="4">
        <v>174298.32</v>
      </c>
    </row>
    <row r="4791" spans="4547:4562" ht="21.95" customHeight="1">
      <c r="FSC4791" s="4" t="s">
        <v>1307</v>
      </c>
      <c r="FSD4791" s="4">
        <v>732550</v>
      </c>
    </row>
    <row r="4792" spans="4547:4562" ht="21.95" customHeight="1">
      <c r="FSC4792" s="4" t="s">
        <v>596</v>
      </c>
      <c r="FSD4792" s="4">
        <v>174298.32</v>
      </c>
    </row>
    <row r="4793" spans="4547:4562" ht="21.95" customHeight="1">
      <c r="FSE4793" s="4" t="s">
        <v>1307</v>
      </c>
      <c r="FSF4793" s="4">
        <v>732550</v>
      </c>
    </row>
    <row r="4794" spans="4547:4562" ht="21.95" customHeight="1">
      <c r="FSE4794" s="4" t="s">
        <v>596</v>
      </c>
      <c r="FSF4794" s="4">
        <v>174298.32</v>
      </c>
    </row>
    <row r="4795" spans="4547:4562" ht="21.95" customHeight="1">
      <c r="FSG4795" s="4" t="s">
        <v>1307</v>
      </c>
      <c r="FSH4795" s="4">
        <v>732550</v>
      </c>
    </row>
    <row r="4796" spans="4547:4562" ht="21.95" customHeight="1">
      <c r="FSG4796" s="4" t="s">
        <v>596</v>
      </c>
      <c r="FSH4796" s="4">
        <v>174298.32</v>
      </c>
    </row>
    <row r="4797" spans="4547:4562" ht="21.95" customHeight="1">
      <c r="FSI4797" s="4" t="s">
        <v>1307</v>
      </c>
      <c r="FSJ4797" s="4">
        <v>732550</v>
      </c>
    </row>
    <row r="4798" spans="4547:4562" ht="21.95" customHeight="1">
      <c r="FSI4798" s="4" t="s">
        <v>596</v>
      </c>
      <c r="FSJ4798" s="4">
        <v>174298.32</v>
      </c>
    </row>
    <row r="4799" spans="4547:4562" ht="21.95" customHeight="1">
      <c r="FSK4799" s="4" t="s">
        <v>1307</v>
      </c>
      <c r="FSL4799" s="4">
        <v>732550</v>
      </c>
    </row>
    <row r="4800" spans="4547:4562" ht="21.95" customHeight="1">
      <c r="FSK4800" s="4" t="s">
        <v>596</v>
      </c>
      <c r="FSL4800" s="4">
        <v>174298.32</v>
      </c>
    </row>
    <row r="4801" spans="4563:4578" ht="21.95" customHeight="1">
      <c r="FSM4801" s="4" t="s">
        <v>1307</v>
      </c>
      <c r="FSN4801" s="4">
        <v>732550</v>
      </c>
    </row>
    <row r="4802" spans="4563:4578" ht="21.95" customHeight="1">
      <c r="FSM4802" s="4" t="s">
        <v>596</v>
      </c>
      <c r="FSN4802" s="4">
        <v>174298.32</v>
      </c>
    </row>
    <row r="4803" spans="4563:4578" ht="21.95" customHeight="1">
      <c r="FSO4803" s="4" t="s">
        <v>1307</v>
      </c>
      <c r="FSP4803" s="4">
        <v>732550</v>
      </c>
    </row>
    <row r="4804" spans="4563:4578" ht="21.95" customHeight="1">
      <c r="FSO4804" s="4" t="s">
        <v>596</v>
      </c>
      <c r="FSP4804" s="4">
        <v>174298.32</v>
      </c>
    </row>
    <row r="4805" spans="4563:4578" ht="21.95" customHeight="1">
      <c r="FSQ4805" s="4" t="s">
        <v>1307</v>
      </c>
      <c r="FSR4805" s="4">
        <v>732550</v>
      </c>
    </row>
    <row r="4806" spans="4563:4578" ht="21.95" customHeight="1">
      <c r="FSQ4806" s="4" t="s">
        <v>596</v>
      </c>
      <c r="FSR4806" s="4">
        <v>174298.32</v>
      </c>
    </row>
    <row r="4807" spans="4563:4578" ht="21.95" customHeight="1">
      <c r="FSS4807" s="4" t="s">
        <v>1307</v>
      </c>
      <c r="FST4807" s="4">
        <v>732550</v>
      </c>
    </row>
    <row r="4808" spans="4563:4578" ht="21.95" customHeight="1">
      <c r="FSS4808" s="4" t="s">
        <v>596</v>
      </c>
      <c r="FST4808" s="4">
        <v>174298.32</v>
      </c>
    </row>
    <row r="4809" spans="4563:4578" ht="21.95" customHeight="1">
      <c r="FSU4809" s="4" t="s">
        <v>1307</v>
      </c>
      <c r="FSV4809" s="4">
        <v>732550</v>
      </c>
    </row>
    <row r="4810" spans="4563:4578" ht="21.95" customHeight="1">
      <c r="FSU4810" s="4" t="s">
        <v>596</v>
      </c>
      <c r="FSV4810" s="4">
        <v>174298.32</v>
      </c>
    </row>
    <row r="4811" spans="4563:4578" ht="21.95" customHeight="1">
      <c r="FSW4811" s="4" t="s">
        <v>1307</v>
      </c>
      <c r="FSX4811" s="4">
        <v>732550</v>
      </c>
    </row>
    <row r="4812" spans="4563:4578" ht="21.95" customHeight="1">
      <c r="FSW4812" s="4" t="s">
        <v>596</v>
      </c>
      <c r="FSX4812" s="4">
        <v>174298.32</v>
      </c>
    </row>
    <row r="4813" spans="4563:4578" ht="21.95" customHeight="1">
      <c r="FSY4813" s="4" t="s">
        <v>1307</v>
      </c>
      <c r="FSZ4813" s="4">
        <v>732550</v>
      </c>
    </row>
    <row r="4814" spans="4563:4578" ht="21.95" customHeight="1">
      <c r="FSY4814" s="4" t="s">
        <v>596</v>
      </c>
      <c r="FSZ4814" s="4">
        <v>174298.32</v>
      </c>
    </row>
    <row r="4815" spans="4563:4578" ht="21.95" customHeight="1">
      <c r="FTA4815" s="4" t="s">
        <v>1307</v>
      </c>
      <c r="FTB4815" s="4">
        <v>732550</v>
      </c>
    </row>
    <row r="4816" spans="4563:4578" ht="21.95" customHeight="1">
      <c r="FTA4816" s="4" t="s">
        <v>596</v>
      </c>
      <c r="FTB4816" s="4">
        <v>174298.32</v>
      </c>
    </row>
    <row r="4817" spans="4579:4594" ht="21.95" customHeight="1">
      <c r="FTC4817" s="4" t="s">
        <v>1307</v>
      </c>
      <c r="FTD4817" s="4">
        <v>732550</v>
      </c>
    </row>
    <row r="4818" spans="4579:4594" ht="21.95" customHeight="1">
      <c r="FTC4818" s="4" t="s">
        <v>596</v>
      </c>
      <c r="FTD4818" s="4">
        <v>174298.32</v>
      </c>
    </row>
    <row r="4819" spans="4579:4594" ht="21.95" customHeight="1">
      <c r="FTE4819" s="4" t="s">
        <v>1307</v>
      </c>
      <c r="FTF4819" s="4">
        <v>732550</v>
      </c>
    </row>
    <row r="4820" spans="4579:4594" ht="21.95" customHeight="1">
      <c r="FTE4820" s="4" t="s">
        <v>596</v>
      </c>
      <c r="FTF4820" s="4">
        <v>174298.32</v>
      </c>
    </row>
    <row r="4821" spans="4579:4594" ht="21.95" customHeight="1">
      <c r="FTG4821" s="4" t="s">
        <v>1307</v>
      </c>
      <c r="FTH4821" s="4">
        <v>732550</v>
      </c>
    </row>
    <row r="4822" spans="4579:4594" ht="21.95" customHeight="1">
      <c r="FTG4822" s="4" t="s">
        <v>596</v>
      </c>
      <c r="FTH4822" s="4">
        <v>174298.32</v>
      </c>
    </row>
    <row r="4823" spans="4579:4594" ht="21.95" customHeight="1">
      <c r="FTI4823" s="4" t="s">
        <v>1307</v>
      </c>
      <c r="FTJ4823" s="4">
        <v>732550</v>
      </c>
    </row>
    <row r="4824" spans="4579:4594" ht="21.95" customHeight="1">
      <c r="FTI4824" s="4" t="s">
        <v>596</v>
      </c>
      <c r="FTJ4824" s="4">
        <v>174298.32</v>
      </c>
    </row>
    <row r="4825" spans="4579:4594" ht="21.95" customHeight="1">
      <c r="FTK4825" s="4" t="s">
        <v>1307</v>
      </c>
      <c r="FTL4825" s="4">
        <v>732550</v>
      </c>
    </row>
    <row r="4826" spans="4579:4594" ht="21.95" customHeight="1">
      <c r="FTK4826" s="4" t="s">
        <v>596</v>
      </c>
      <c r="FTL4826" s="4">
        <v>174298.32</v>
      </c>
    </row>
    <row r="4827" spans="4579:4594" ht="21.95" customHeight="1">
      <c r="FTM4827" s="4" t="s">
        <v>1307</v>
      </c>
      <c r="FTN4827" s="4">
        <v>732550</v>
      </c>
    </row>
    <row r="4828" spans="4579:4594" ht="21.95" customHeight="1">
      <c r="FTM4828" s="4" t="s">
        <v>596</v>
      </c>
      <c r="FTN4828" s="4">
        <v>174298.32</v>
      </c>
    </row>
    <row r="4829" spans="4579:4594" ht="21.95" customHeight="1">
      <c r="FTO4829" s="4" t="s">
        <v>1307</v>
      </c>
      <c r="FTP4829" s="4">
        <v>732550</v>
      </c>
    </row>
    <row r="4830" spans="4579:4594" ht="21.95" customHeight="1">
      <c r="FTO4830" s="4" t="s">
        <v>596</v>
      </c>
      <c r="FTP4830" s="4">
        <v>174298.32</v>
      </c>
    </row>
    <row r="4831" spans="4579:4594" ht="21.95" customHeight="1">
      <c r="FTQ4831" s="4" t="s">
        <v>1307</v>
      </c>
      <c r="FTR4831" s="4">
        <v>732550</v>
      </c>
    </row>
    <row r="4832" spans="4579:4594" ht="21.95" customHeight="1">
      <c r="FTQ4832" s="4" t="s">
        <v>596</v>
      </c>
      <c r="FTR4832" s="4">
        <v>174298.32</v>
      </c>
    </row>
    <row r="4833" spans="4595:4610" ht="21.95" customHeight="1">
      <c r="FTS4833" s="4" t="s">
        <v>1307</v>
      </c>
      <c r="FTT4833" s="4">
        <v>732550</v>
      </c>
    </row>
    <row r="4834" spans="4595:4610" ht="21.95" customHeight="1">
      <c r="FTS4834" s="4" t="s">
        <v>596</v>
      </c>
      <c r="FTT4834" s="4">
        <v>174298.32</v>
      </c>
    </row>
    <row r="4835" spans="4595:4610" ht="21.95" customHeight="1">
      <c r="FTU4835" s="4" t="s">
        <v>1307</v>
      </c>
      <c r="FTV4835" s="4">
        <v>732550</v>
      </c>
    </row>
    <row r="4836" spans="4595:4610" ht="21.95" customHeight="1">
      <c r="FTU4836" s="4" t="s">
        <v>596</v>
      </c>
      <c r="FTV4836" s="4">
        <v>174298.32</v>
      </c>
    </row>
    <row r="4837" spans="4595:4610" ht="21.95" customHeight="1">
      <c r="FTW4837" s="4" t="s">
        <v>1307</v>
      </c>
      <c r="FTX4837" s="4">
        <v>732550</v>
      </c>
    </row>
    <row r="4838" spans="4595:4610" ht="21.95" customHeight="1">
      <c r="FTW4838" s="4" t="s">
        <v>596</v>
      </c>
      <c r="FTX4838" s="4">
        <v>174298.32</v>
      </c>
    </row>
    <row r="4839" spans="4595:4610" ht="21.95" customHeight="1">
      <c r="FTY4839" s="4" t="s">
        <v>1307</v>
      </c>
      <c r="FTZ4839" s="4">
        <v>732550</v>
      </c>
    </row>
    <row r="4840" spans="4595:4610" ht="21.95" customHeight="1">
      <c r="FTY4840" s="4" t="s">
        <v>596</v>
      </c>
      <c r="FTZ4840" s="4">
        <v>174298.32</v>
      </c>
    </row>
    <row r="4841" spans="4595:4610" ht="21.95" customHeight="1">
      <c r="FUA4841" s="4" t="s">
        <v>1307</v>
      </c>
      <c r="FUB4841" s="4">
        <v>732550</v>
      </c>
    </row>
    <row r="4842" spans="4595:4610" ht="21.95" customHeight="1">
      <c r="FUA4842" s="4" t="s">
        <v>596</v>
      </c>
      <c r="FUB4842" s="4">
        <v>174298.32</v>
      </c>
    </row>
    <row r="4843" spans="4595:4610" ht="21.95" customHeight="1">
      <c r="FUC4843" s="4" t="s">
        <v>1307</v>
      </c>
      <c r="FUD4843" s="4">
        <v>732550</v>
      </c>
    </row>
    <row r="4844" spans="4595:4610" ht="21.95" customHeight="1">
      <c r="FUC4844" s="4" t="s">
        <v>596</v>
      </c>
      <c r="FUD4844" s="4">
        <v>174298.32</v>
      </c>
    </row>
    <row r="4845" spans="4595:4610" ht="21.95" customHeight="1">
      <c r="FUE4845" s="4" t="s">
        <v>1307</v>
      </c>
      <c r="FUF4845" s="4">
        <v>732550</v>
      </c>
    </row>
    <row r="4846" spans="4595:4610" ht="21.95" customHeight="1">
      <c r="FUE4846" s="4" t="s">
        <v>596</v>
      </c>
      <c r="FUF4846" s="4">
        <v>174298.32</v>
      </c>
    </row>
    <row r="4847" spans="4595:4610" ht="21.95" customHeight="1">
      <c r="FUG4847" s="4" t="s">
        <v>1307</v>
      </c>
      <c r="FUH4847" s="4">
        <v>732550</v>
      </c>
    </row>
    <row r="4848" spans="4595:4610" ht="21.95" customHeight="1">
      <c r="FUG4848" s="4" t="s">
        <v>596</v>
      </c>
      <c r="FUH4848" s="4">
        <v>174298.32</v>
      </c>
    </row>
    <row r="4849" spans="4611:4626" ht="21.95" customHeight="1">
      <c r="FUI4849" s="4" t="s">
        <v>1307</v>
      </c>
      <c r="FUJ4849" s="4">
        <v>732550</v>
      </c>
    </row>
    <row r="4850" spans="4611:4626" ht="21.95" customHeight="1">
      <c r="FUI4850" s="4" t="s">
        <v>596</v>
      </c>
      <c r="FUJ4850" s="4">
        <v>174298.32</v>
      </c>
    </row>
    <row r="4851" spans="4611:4626" ht="21.95" customHeight="1">
      <c r="FUK4851" s="4" t="s">
        <v>1307</v>
      </c>
      <c r="FUL4851" s="4">
        <v>732550</v>
      </c>
    </row>
    <row r="4852" spans="4611:4626" ht="21.95" customHeight="1">
      <c r="FUK4852" s="4" t="s">
        <v>596</v>
      </c>
      <c r="FUL4852" s="4">
        <v>174298.32</v>
      </c>
    </row>
    <row r="4853" spans="4611:4626" ht="21.95" customHeight="1">
      <c r="FUM4853" s="4" t="s">
        <v>1307</v>
      </c>
      <c r="FUN4853" s="4">
        <v>732550</v>
      </c>
    </row>
    <row r="4854" spans="4611:4626" ht="21.95" customHeight="1">
      <c r="FUM4854" s="4" t="s">
        <v>596</v>
      </c>
      <c r="FUN4854" s="4">
        <v>174298.32</v>
      </c>
    </row>
    <row r="4855" spans="4611:4626" ht="21.95" customHeight="1">
      <c r="FUO4855" s="4" t="s">
        <v>1307</v>
      </c>
      <c r="FUP4855" s="4">
        <v>732550</v>
      </c>
    </row>
    <row r="4856" spans="4611:4626" ht="21.95" customHeight="1">
      <c r="FUO4856" s="4" t="s">
        <v>596</v>
      </c>
      <c r="FUP4856" s="4">
        <v>174298.32</v>
      </c>
    </row>
    <row r="4857" spans="4611:4626" ht="21.95" customHeight="1">
      <c r="FUQ4857" s="4" t="s">
        <v>1307</v>
      </c>
      <c r="FUR4857" s="4">
        <v>732550</v>
      </c>
    </row>
    <row r="4858" spans="4611:4626" ht="21.95" customHeight="1">
      <c r="FUQ4858" s="4" t="s">
        <v>596</v>
      </c>
      <c r="FUR4858" s="4">
        <v>174298.32</v>
      </c>
    </row>
    <row r="4859" spans="4611:4626" ht="21.95" customHeight="1">
      <c r="FUS4859" s="4" t="s">
        <v>1307</v>
      </c>
      <c r="FUT4859" s="4">
        <v>732550</v>
      </c>
    </row>
    <row r="4860" spans="4611:4626" ht="21.95" customHeight="1">
      <c r="FUS4860" s="4" t="s">
        <v>596</v>
      </c>
      <c r="FUT4860" s="4">
        <v>174298.32</v>
      </c>
    </row>
    <row r="4861" spans="4611:4626" ht="21.95" customHeight="1">
      <c r="FUU4861" s="4" t="s">
        <v>1307</v>
      </c>
      <c r="FUV4861" s="4">
        <v>732550</v>
      </c>
    </row>
    <row r="4862" spans="4611:4626" ht="21.95" customHeight="1">
      <c r="FUU4862" s="4" t="s">
        <v>596</v>
      </c>
      <c r="FUV4862" s="4">
        <v>174298.32</v>
      </c>
    </row>
    <row r="4863" spans="4611:4626" ht="21.95" customHeight="1">
      <c r="FUW4863" s="4" t="s">
        <v>1307</v>
      </c>
      <c r="FUX4863" s="4">
        <v>732550</v>
      </c>
    </row>
    <row r="4864" spans="4611:4626" ht="21.95" customHeight="1">
      <c r="FUW4864" s="4" t="s">
        <v>596</v>
      </c>
      <c r="FUX4864" s="4">
        <v>174298.32</v>
      </c>
    </row>
    <row r="4865" spans="4627:4642" ht="21.95" customHeight="1">
      <c r="FUY4865" s="4" t="s">
        <v>1307</v>
      </c>
      <c r="FUZ4865" s="4">
        <v>732550</v>
      </c>
    </row>
    <row r="4866" spans="4627:4642" ht="21.95" customHeight="1">
      <c r="FUY4866" s="4" t="s">
        <v>596</v>
      </c>
      <c r="FUZ4866" s="4">
        <v>174298.32</v>
      </c>
    </row>
    <row r="4867" spans="4627:4642" ht="21.95" customHeight="1">
      <c r="FVA4867" s="4" t="s">
        <v>1307</v>
      </c>
      <c r="FVB4867" s="4">
        <v>732550</v>
      </c>
    </row>
    <row r="4868" spans="4627:4642" ht="21.95" customHeight="1">
      <c r="FVA4868" s="4" t="s">
        <v>596</v>
      </c>
      <c r="FVB4868" s="4">
        <v>174298.32</v>
      </c>
    </row>
    <row r="4869" spans="4627:4642" ht="21.95" customHeight="1">
      <c r="FVC4869" s="4" t="s">
        <v>1307</v>
      </c>
      <c r="FVD4869" s="4">
        <v>732550</v>
      </c>
    </row>
    <row r="4870" spans="4627:4642" ht="21.95" customHeight="1">
      <c r="FVC4870" s="4" t="s">
        <v>596</v>
      </c>
      <c r="FVD4870" s="4">
        <v>174298.32</v>
      </c>
    </row>
    <row r="4871" spans="4627:4642" ht="21.95" customHeight="1">
      <c r="FVE4871" s="4" t="s">
        <v>1307</v>
      </c>
      <c r="FVF4871" s="4">
        <v>732550</v>
      </c>
    </row>
    <row r="4872" spans="4627:4642" ht="21.95" customHeight="1">
      <c r="FVE4872" s="4" t="s">
        <v>596</v>
      </c>
      <c r="FVF4872" s="4">
        <v>174298.32</v>
      </c>
    </row>
    <row r="4873" spans="4627:4642" ht="21.95" customHeight="1">
      <c r="FVG4873" s="4" t="s">
        <v>1307</v>
      </c>
      <c r="FVH4873" s="4">
        <v>732550</v>
      </c>
    </row>
    <row r="4874" spans="4627:4642" ht="21.95" customHeight="1">
      <c r="FVG4874" s="4" t="s">
        <v>596</v>
      </c>
      <c r="FVH4874" s="4">
        <v>174298.32</v>
      </c>
    </row>
    <row r="4875" spans="4627:4642" ht="21.95" customHeight="1">
      <c r="FVI4875" s="4" t="s">
        <v>1307</v>
      </c>
      <c r="FVJ4875" s="4">
        <v>732550</v>
      </c>
    </row>
    <row r="4876" spans="4627:4642" ht="21.95" customHeight="1">
      <c r="FVI4876" s="4" t="s">
        <v>596</v>
      </c>
      <c r="FVJ4876" s="4">
        <v>174298.32</v>
      </c>
    </row>
    <row r="4877" spans="4627:4642" ht="21.95" customHeight="1">
      <c r="FVK4877" s="4" t="s">
        <v>1307</v>
      </c>
      <c r="FVL4877" s="4">
        <v>732550</v>
      </c>
    </row>
    <row r="4878" spans="4627:4642" ht="21.95" customHeight="1">
      <c r="FVK4878" s="4" t="s">
        <v>596</v>
      </c>
      <c r="FVL4878" s="4">
        <v>174298.32</v>
      </c>
    </row>
    <row r="4879" spans="4627:4642" ht="21.95" customHeight="1">
      <c r="FVM4879" s="4" t="s">
        <v>1307</v>
      </c>
      <c r="FVN4879" s="4">
        <v>732550</v>
      </c>
    </row>
    <row r="4880" spans="4627:4642" ht="21.95" customHeight="1">
      <c r="FVM4880" s="4" t="s">
        <v>596</v>
      </c>
      <c r="FVN4880" s="4">
        <v>174298.32</v>
      </c>
    </row>
    <row r="4881" spans="4643:4658" ht="21.95" customHeight="1">
      <c r="FVO4881" s="4" t="s">
        <v>1307</v>
      </c>
      <c r="FVP4881" s="4">
        <v>732550</v>
      </c>
    </row>
    <row r="4882" spans="4643:4658" ht="21.95" customHeight="1">
      <c r="FVO4882" s="4" t="s">
        <v>596</v>
      </c>
      <c r="FVP4882" s="4">
        <v>174298.32</v>
      </c>
    </row>
    <row r="4883" spans="4643:4658" ht="21.95" customHeight="1">
      <c r="FVQ4883" s="4" t="s">
        <v>1307</v>
      </c>
      <c r="FVR4883" s="4">
        <v>732550</v>
      </c>
    </row>
    <row r="4884" spans="4643:4658" ht="21.95" customHeight="1">
      <c r="FVQ4884" s="4" t="s">
        <v>596</v>
      </c>
      <c r="FVR4884" s="4">
        <v>174298.32</v>
      </c>
    </row>
    <row r="4885" spans="4643:4658" ht="21.95" customHeight="1">
      <c r="FVS4885" s="4" t="s">
        <v>1307</v>
      </c>
      <c r="FVT4885" s="4">
        <v>732550</v>
      </c>
    </row>
    <row r="4886" spans="4643:4658" ht="21.95" customHeight="1">
      <c r="FVS4886" s="4" t="s">
        <v>596</v>
      </c>
      <c r="FVT4886" s="4">
        <v>174298.32</v>
      </c>
    </row>
    <row r="4887" spans="4643:4658" ht="21.95" customHeight="1">
      <c r="FVU4887" s="4" t="s">
        <v>1307</v>
      </c>
      <c r="FVV4887" s="4">
        <v>732550</v>
      </c>
    </row>
    <row r="4888" spans="4643:4658" ht="21.95" customHeight="1">
      <c r="FVU4888" s="4" t="s">
        <v>596</v>
      </c>
      <c r="FVV4888" s="4">
        <v>174298.32</v>
      </c>
    </row>
    <row r="4889" spans="4643:4658" ht="21.95" customHeight="1">
      <c r="FVW4889" s="4" t="s">
        <v>1307</v>
      </c>
      <c r="FVX4889" s="4">
        <v>732550</v>
      </c>
    </row>
    <row r="4890" spans="4643:4658" ht="21.95" customHeight="1">
      <c r="FVW4890" s="4" t="s">
        <v>596</v>
      </c>
      <c r="FVX4890" s="4">
        <v>174298.32</v>
      </c>
    </row>
    <row r="4891" spans="4643:4658" ht="21.95" customHeight="1">
      <c r="FVY4891" s="4" t="s">
        <v>1307</v>
      </c>
      <c r="FVZ4891" s="4">
        <v>732550</v>
      </c>
    </row>
    <row r="4892" spans="4643:4658" ht="21.95" customHeight="1">
      <c r="FVY4892" s="4" t="s">
        <v>596</v>
      </c>
      <c r="FVZ4892" s="4">
        <v>174298.32</v>
      </c>
    </row>
    <row r="4893" spans="4643:4658" ht="21.95" customHeight="1">
      <c r="FWA4893" s="4" t="s">
        <v>1307</v>
      </c>
      <c r="FWB4893" s="4">
        <v>732550</v>
      </c>
    </row>
    <row r="4894" spans="4643:4658" ht="21.95" customHeight="1">
      <c r="FWA4894" s="4" t="s">
        <v>596</v>
      </c>
      <c r="FWB4894" s="4">
        <v>174298.32</v>
      </c>
    </row>
    <row r="4895" spans="4643:4658" ht="21.95" customHeight="1">
      <c r="FWC4895" s="4" t="s">
        <v>1307</v>
      </c>
      <c r="FWD4895" s="4">
        <v>732550</v>
      </c>
    </row>
    <row r="4896" spans="4643:4658" ht="21.95" customHeight="1">
      <c r="FWC4896" s="4" t="s">
        <v>596</v>
      </c>
      <c r="FWD4896" s="4">
        <v>174298.32</v>
      </c>
    </row>
    <row r="4897" spans="4659:4674" ht="21.95" customHeight="1">
      <c r="FWE4897" s="4" t="s">
        <v>1307</v>
      </c>
      <c r="FWF4897" s="4">
        <v>732550</v>
      </c>
    </row>
    <row r="4898" spans="4659:4674" ht="21.95" customHeight="1">
      <c r="FWE4898" s="4" t="s">
        <v>596</v>
      </c>
      <c r="FWF4898" s="4">
        <v>174298.32</v>
      </c>
    </row>
    <row r="4899" spans="4659:4674" ht="21.95" customHeight="1">
      <c r="FWG4899" s="4" t="s">
        <v>1307</v>
      </c>
      <c r="FWH4899" s="4">
        <v>732550</v>
      </c>
    </row>
    <row r="4900" spans="4659:4674" ht="21.95" customHeight="1">
      <c r="FWG4900" s="4" t="s">
        <v>596</v>
      </c>
      <c r="FWH4900" s="4">
        <v>174298.32</v>
      </c>
    </row>
    <row r="4901" spans="4659:4674" ht="21.95" customHeight="1">
      <c r="FWI4901" s="4" t="s">
        <v>1307</v>
      </c>
      <c r="FWJ4901" s="4">
        <v>732550</v>
      </c>
    </row>
    <row r="4902" spans="4659:4674" ht="21.95" customHeight="1">
      <c r="FWI4902" s="4" t="s">
        <v>596</v>
      </c>
      <c r="FWJ4902" s="4">
        <v>174298.32</v>
      </c>
    </row>
    <row r="4903" spans="4659:4674" ht="21.95" customHeight="1">
      <c r="FWK4903" s="4" t="s">
        <v>1307</v>
      </c>
      <c r="FWL4903" s="4">
        <v>732550</v>
      </c>
    </row>
    <row r="4904" spans="4659:4674" ht="21.95" customHeight="1">
      <c r="FWK4904" s="4" t="s">
        <v>596</v>
      </c>
      <c r="FWL4904" s="4">
        <v>174298.32</v>
      </c>
    </row>
    <row r="4905" spans="4659:4674" ht="21.95" customHeight="1">
      <c r="FWM4905" s="4" t="s">
        <v>1307</v>
      </c>
      <c r="FWN4905" s="4">
        <v>732550</v>
      </c>
    </row>
    <row r="4906" spans="4659:4674" ht="21.95" customHeight="1">
      <c r="FWM4906" s="4" t="s">
        <v>596</v>
      </c>
      <c r="FWN4906" s="4">
        <v>174298.32</v>
      </c>
    </row>
    <row r="4907" spans="4659:4674" ht="21.95" customHeight="1">
      <c r="FWO4907" s="4" t="s">
        <v>1307</v>
      </c>
      <c r="FWP4907" s="4">
        <v>732550</v>
      </c>
    </row>
    <row r="4908" spans="4659:4674" ht="21.95" customHeight="1">
      <c r="FWO4908" s="4" t="s">
        <v>596</v>
      </c>
      <c r="FWP4908" s="4">
        <v>174298.32</v>
      </c>
    </row>
    <row r="4909" spans="4659:4674" ht="21.95" customHeight="1">
      <c r="FWQ4909" s="4" t="s">
        <v>1307</v>
      </c>
      <c r="FWR4909" s="4">
        <v>732550</v>
      </c>
    </row>
    <row r="4910" spans="4659:4674" ht="21.95" customHeight="1">
      <c r="FWQ4910" s="4" t="s">
        <v>596</v>
      </c>
      <c r="FWR4910" s="4">
        <v>174298.32</v>
      </c>
    </row>
    <row r="4911" spans="4659:4674" ht="21.95" customHeight="1">
      <c r="FWS4911" s="4" t="s">
        <v>1307</v>
      </c>
      <c r="FWT4911" s="4">
        <v>732550</v>
      </c>
    </row>
    <row r="4912" spans="4659:4674" ht="21.95" customHeight="1">
      <c r="FWS4912" s="4" t="s">
        <v>596</v>
      </c>
      <c r="FWT4912" s="4">
        <v>174298.32</v>
      </c>
    </row>
    <row r="4913" spans="4675:4690" ht="21.95" customHeight="1">
      <c r="FWU4913" s="4" t="s">
        <v>1307</v>
      </c>
      <c r="FWV4913" s="4">
        <v>732550</v>
      </c>
    </row>
    <row r="4914" spans="4675:4690" ht="21.95" customHeight="1">
      <c r="FWU4914" s="4" t="s">
        <v>596</v>
      </c>
      <c r="FWV4914" s="4">
        <v>174298.32</v>
      </c>
    </row>
    <row r="4915" spans="4675:4690" ht="21.95" customHeight="1">
      <c r="FWW4915" s="4" t="s">
        <v>1307</v>
      </c>
      <c r="FWX4915" s="4">
        <v>732550</v>
      </c>
    </row>
    <row r="4916" spans="4675:4690" ht="21.95" customHeight="1">
      <c r="FWW4916" s="4" t="s">
        <v>596</v>
      </c>
      <c r="FWX4916" s="4">
        <v>174298.32</v>
      </c>
    </row>
    <row r="4917" spans="4675:4690" ht="21.95" customHeight="1">
      <c r="FWY4917" s="4" t="s">
        <v>1307</v>
      </c>
      <c r="FWZ4917" s="4">
        <v>732550</v>
      </c>
    </row>
    <row r="4918" spans="4675:4690" ht="21.95" customHeight="1">
      <c r="FWY4918" s="4" t="s">
        <v>596</v>
      </c>
      <c r="FWZ4918" s="4">
        <v>174298.32</v>
      </c>
    </row>
    <row r="4919" spans="4675:4690" ht="21.95" customHeight="1">
      <c r="FXA4919" s="4" t="s">
        <v>1307</v>
      </c>
      <c r="FXB4919" s="4">
        <v>732550</v>
      </c>
    </row>
    <row r="4920" spans="4675:4690" ht="21.95" customHeight="1">
      <c r="FXA4920" s="4" t="s">
        <v>596</v>
      </c>
      <c r="FXB4920" s="4">
        <v>174298.32</v>
      </c>
    </row>
    <row r="4921" spans="4675:4690" ht="21.95" customHeight="1">
      <c r="FXC4921" s="4" t="s">
        <v>1307</v>
      </c>
      <c r="FXD4921" s="4">
        <v>732550</v>
      </c>
    </row>
    <row r="4922" spans="4675:4690" ht="21.95" customHeight="1">
      <c r="FXC4922" s="4" t="s">
        <v>596</v>
      </c>
      <c r="FXD4922" s="4">
        <v>174298.32</v>
      </c>
    </row>
    <row r="4923" spans="4675:4690" ht="21.95" customHeight="1">
      <c r="FXE4923" s="4" t="s">
        <v>1307</v>
      </c>
      <c r="FXF4923" s="4">
        <v>732550</v>
      </c>
    </row>
    <row r="4924" spans="4675:4690" ht="21.95" customHeight="1">
      <c r="FXE4924" s="4" t="s">
        <v>596</v>
      </c>
      <c r="FXF4924" s="4">
        <v>174298.32</v>
      </c>
    </row>
    <row r="4925" spans="4675:4690" ht="21.95" customHeight="1">
      <c r="FXG4925" s="4" t="s">
        <v>1307</v>
      </c>
      <c r="FXH4925" s="4">
        <v>732550</v>
      </c>
    </row>
    <row r="4926" spans="4675:4690" ht="21.95" customHeight="1">
      <c r="FXG4926" s="4" t="s">
        <v>596</v>
      </c>
      <c r="FXH4926" s="4">
        <v>174298.32</v>
      </c>
    </row>
    <row r="4927" spans="4675:4690" ht="21.95" customHeight="1">
      <c r="FXI4927" s="4" t="s">
        <v>1307</v>
      </c>
      <c r="FXJ4927" s="4">
        <v>732550</v>
      </c>
    </row>
    <row r="4928" spans="4675:4690" ht="21.95" customHeight="1">
      <c r="FXI4928" s="4" t="s">
        <v>596</v>
      </c>
      <c r="FXJ4928" s="4">
        <v>174298.32</v>
      </c>
    </row>
    <row r="4929" spans="4691:4706" ht="21.95" customHeight="1">
      <c r="FXK4929" s="4" t="s">
        <v>1307</v>
      </c>
      <c r="FXL4929" s="4">
        <v>732550</v>
      </c>
    </row>
    <row r="4930" spans="4691:4706" ht="21.95" customHeight="1">
      <c r="FXK4930" s="4" t="s">
        <v>596</v>
      </c>
      <c r="FXL4930" s="4">
        <v>174298.32</v>
      </c>
    </row>
    <row r="4931" spans="4691:4706" ht="21.95" customHeight="1">
      <c r="FXM4931" s="4" t="s">
        <v>1307</v>
      </c>
      <c r="FXN4931" s="4">
        <v>732550</v>
      </c>
    </row>
    <row r="4932" spans="4691:4706" ht="21.95" customHeight="1">
      <c r="FXM4932" s="4" t="s">
        <v>596</v>
      </c>
      <c r="FXN4932" s="4">
        <v>174298.32</v>
      </c>
    </row>
    <row r="4933" spans="4691:4706" ht="21.95" customHeight="1">
      <c r="FXO4933" s="4" t="s">
        <v>1307</v>
      </c>
      <c r="FXP4933" s="4">
        <v>732550</v>
      </c>
    </row>
    <row r="4934" spans="4691:4706" ht="21.95" customHeight="1">
      <c r="FXO4934" s="4" t="s">
        <v>596</v>
      </c>
      <c r="FXP4934" s="4">
        <v>174298.32</v>
      </c>
    </row>
    <row r="4935" spans="4691:4706" ht="21.95" customHeight="1">
      <c r="FXQ4935" s="4" t="s">
        <v>1307</v>
      </c>
      <c r="FXR4935" s="4">
        <v>732550</v>
      </c>
    </row>
    <row r="4936" spans="4691:4706" ht="21.95" customHeight="1">
      <c r="FXQ4936" s="4" t="s">
        <v>596</v>
      </c>
      <c r="FXR4936" s="4">
        <v>174298.32</v>
      </c>
    </row>
    <row r="4937" spans="4691:4706" ht="21.95" customHeight="1">
      <c r="FXS4937" s="4" t="s">
        <v>1307</v>
      </c>
      <c r="FXT4937" s="4">
        <v>732550</v>
      </c>
    </row>
    <row r="4938" spans="4691:4706" ht="21.95" customHeight="1">
      <c r="FXS4938" s="4" t="s">
        <v>596</v>
      </c>
      <c r="FXT4938" s="4">
        <v>174298.32</v>
      </c>
    </row>
    <row r="4939" spans="4691:4706" ht="21.95" customHeight="1">
      <c r="FXU4939" s="4" t="s">
        <v>1307</v>
      </c>
      <c r="FXV4939" s="4">
        <v>732550</v>
      </c>
    </row>
    <row r="4940" spans="4691:4706" ht="21.95" customHeight="1">
      <c r="FXU4940" s="4" t="s">
        <v>596</v>
      </c>
      <c r="FXV4940" s="4">
        <v>174298.32</v>
      </c>
    </row>
    <row r="4941" spans="4691:4706" ht="21.95" customHeight="1">
      <c r="FXW4941" s="4" t="s">
        <v>1307</v>
      </c>
      <c r="FXX4941" s="4">
        <v>732550</v>
      </c>
    </row>
    <row r="4942" spans="4691:4706" ht="21.95" customHeight="1">
      <c r="FXW4942" s="4" t="s">
        <v>596</v>
      </c>
      <c r="FXX4942" s="4">
        <v>174298.32</v>
      </c>
    </row>
    <row r="4943" spans="4691:4706" ht="21.95" customHeight="1">
      <c r="FXY4943" s="4" t="s">
        <v>1307</v>
      </c>
      <c r="FXZ4943" s="4">
        <v>732550</v>
      </c>
    </row>
    <row r="4944" spans="4691:4706" ht="21.95" customHeight="1">
      <c r="FXY4944" s="4" t="s">
        <v>596</v>
      </c>
      <c r="FXZ4944" s="4">
        <v>174298.32</v>
      </c>
    </row>
    <row r="4945" spans="4707:4722" ht="21.95" customHeight="1">
      <c r="FYA4945" s="4" t="s">
        <v>1307</v>
      </c>
      <c r="FYB4945" s="4">
        <v>732550</v>
      </c>
    </row>
    <row r="4946" spans="4707:4722" ht="21.95" customHeight="1">
      <c r="FYA4946" s="4" t="s">
        <v>596</v>
      </c>
      <c r="FYB4946" s="4">
        <v>174298.32</v>
      </c>
    </row>
    <row r="4947" spans="4707:4722" ht="21.95" customHeight="1">
      <c r="FYC4947" s="4" t="s">
        <v>1307</v>
      </c>
      <c r="FYD4947" s="4">
        <v>732550</v>
      </c>
    </row>
    <row r="4948" spans="4707:4722" ht="21.95" customHeight="1">
      <c r="FYC4948" s="4" t="s">
        <v>596</v>
      </c>
      <c r="FYD4948" s="4">
        <v>174298.32</v>
      </c>
    </row>
    <row r="4949" spans="4707:4722" ht="21.95" customHeight="1">
      <c r="FYE4949" s="4" t="s">
        <v>1307</v>
      </c>
      <c r="FYF4949" s="4">
        <v>732550</v>
      </c>
    </row>
    <row r="4950" spans="4707:4722" ht="21.95" customHeight="1">
      <c r="FYE4950" s="4" t="s">
        <v>596</v>
      </c>
      <c r="FYF4950" s="4">
        <v>174298.32</v>
      </c>
    </row>
    <row r="4951" spans="4707:4722" ht="21.95" customHeight="1">
      <c r="FYG4951" s="4" t="s">
        <v>1307</v>
      </c>
      <c r="FYH4951" s="4">
        <v>732550</v>
      </c>
    </row>
    <row r="4952" spans="4707:4722" ht="21.95" customHeight="1">
      <c r="FYG4952" s="4" t="s">
        <v>596</v>
      </c>
      <c r="FYH4952" s="4">
        <v>174298.32</v>
      </c>
    </row>
    <row r="4953" spans="4707:4722" ht="21.95" customHeight="1">
      <c r="FYI4953" s="4" t="s">
        <v>1307</v>
      </c>
      <c r="FYJ4953" s="4">
        <v>732550</v>
      </c>
    </row>
    <row r="4954" spans="4707:4722" ht="21.95" customHeight="1">
      <c r="FYI4954" s="4" t="s">
        <v>596</v>
      </c>
      <c r="FYJ4954" s="4">
        <v>174298.32</v>
      </c>
    </row>
    <row r="4955" spans="4707:4722" ht="21.95" customHeight="1">
      <c r="FYK4955" s="4" t="s">
        <v>1307</v>
      </c>
      <c r="FYL4955" s="4">
        <v>732550</v>
      </c>
    </row>
    <row r="4956" spans="4707:4722" ht="21.95" customHeight="1">
      <c r="FYK4956" s="4" t="s">
        <v>596</v>
      </c>
      <c r="FYL4956" s="4">
        <v>174298.32</v>
      </c>
    </row>
    <row r="4957" spans="4707:4722" ht="21.95" customHeight="1">
      <c r="FYM4957" s="4" t="s">
        <v>1307</v>
      </c>
      <c r="FYN4957" s="4">
        <v>732550</v>
      </c>
    </row>
    <row r="4958" spans="4707:4722" ht="21.95" customHeight="1">
      <c r="FYM4958" s="4" t="s">
        <v>596</v>
      </c>
      <c r="FYN4958" s="4">
        <v>174298.32</v>
      </c>
    </row>
    <row r="4959" spans="4707:4722" ht="21.95" customHeight="1">
      <c r="FYO4959" s="4" t="s">
        <v>1307</v>
      </c>
      <c r="FYP4959" s="4">
        <v>732550</v>
      </c>
    </row>
    <row r="4960" spans="4707:4722" ht="21.95" customHeight="1">
      <c r="FYO4960" s="4" t="s">
        <v>596</v>
      </c>
      <c r="FYP4960" s="4">
        <v>174298.32</v>
      </c>
    </row>
    <row r="4961" spans="4723:4738" ht="21.95" customHeight="1">
      <c r="FYQ4961" s="4" t="s">
        <v>1307</v>
      </c>
      <c r="FYR4961" s="4">
        <v>732550</v>
      </c>
    </row>
    <row r="4962" spans="4723:4738" ht="21.95" customHeight="1">
      <c r="FYQ4962" s="4" t="s">
        <v>596</v>
      </c>
      <c r="FYR4962" s="4">
        <v>174298.32</v>
      </c>
    </row>
    <row r="4963" spans="4723:4738" ht="21.95" customHeight="1">
      <c r="FYS4963" s="4" t="s">
        <v>1307</v>
      </c>
      <c r="FYT4963" s="4">
        <v>732550</v>
      </c>
    </row>
    <row r="4964" spans="4723:4738" ht="21.95" customHeight="1">
      <c r="FYS4964" s="4" t="s">
        <v>596</v>
      </c>
      <c r="FYT4964" s="4">
        <v>174298.32</v>
      </c>
    </row>
    <row r="4965" spans="4723:4738" ht="21.95" customHeight="1">
      <c r="FYU4965" s="4" t="s">
        <v>1307</v>
      </c>
      <c r="FYV4965" s="4">
        <v>732550</v>
      </c>
    </row>
    <row r="4966" spans="4723:4738" ht="21.95" customHeight="1">
      <c r="FYU4966" s="4" t="s">
        <v>596</v>
      </c>
      <c r="FYV4966" s="4">
        <v>174298.32</v>
      </c>
    </row>
    <row r="4967" spans="4723:4738" ht="21.95" customHeight="1">
      <c r="FYW4967" s="4" t="s">
        <v>1307</v>
      </c>
      <c r="FYX4967" s="4">
        <v>732550</v>
      </c>
    </row>
    <row r="4968" spans="4723:4738" ht="21.95" customHeight="1">
      <c r="FYW4968" s="4" t="s">
        <v>596</v>
      </c>
      <c r="FYX4968" s="4">
        <v>174298.32</v>
      </c>
    </row>
    <row r="4969" spans="4723:4738" ht="21.95" customHeight="1">
      <c r="FYY4969" s="4" t="s">
        <v>1307</v>
      </c>
      <c r="FYZ4969" s="4">
        <v>732550</v>
      </c>
    </row>
    <row r="4970" spans="4723:4738" ht="21.95" customHeight="1">
      <c r="FYY4970" s="4" t="s">
        <v>596</v>
      </c>
      <c r="FYZ4970" s="4">
        <v>174298.32</v>
      </c>
    </row>
    <row r="4971" spans="4723:4738" ht="21.95" customHeight="1">
      <c r="FZA4971" s="4" t="s">
        <v>1307</v>
      </c>
      <c r="FZB4971" s="4">
        <v>732550</v>
      </c>
    </row>
    <row r="4972" spans="4723:4738" ht="21.95" customHeight="1">
      <c r="FZA4972" s="4" t="s">
        <v>596</v>
      </c>
      <c r="FZB4972" s="4">
        <v>174298.32</v>
      </c>
    </row>
    <row r="4973" spans="4723:4738" ht="21.95" customHeight="1">
      <c r="FZC4973" s="4" t="s">
        <v>1307</v>
      </c>
      <c r="FZD4973" s="4">
        <v>732550</v>
      </c>
    </row>
    <row r="4974" spans="4723:4738" ht="21.95" customHeight="1">
      <c r="FZC4974" s="4" t="s">
        <v>596</v>
      </c>
      <c r="FZD4974" s="4">
        <v>174298.32</v>
      </c>
    </row>
    <row r="4975" spans="4723:4738" ht="21.95" customHeight="1">
      <c r="FZE4975" s="4" t="s">
        <v>1307</v>
      </c>
      <c r="FZF4975" s="4">
        <v>732550</v>
      </c>
    </row>
    <row r="4976" spans="4723:4738" ht="21.95" customHeight="1">
      <c r="FZE4976" s="4" t="s">
        <v>596</v>
      </c>
      <c r="FZF4976" s="4">
        <v>174298.32</v>
      </c>
    </row>
    <row r="4977" spans="4739:4754" ht="21.95" customHeight="1">
      <c r="FZG4977" s="4" t="s">
        <v>1307</v>
      </c>
      <c r="FZH4977" s="4">
        <v>732550</v>
      </c>
    </row>
    <row r="4978" spans="4739:4754" ht="21.95" customHeight="1">
      <c r="FZG4978" s="4" t="s">
        <v>596</v>
      </c>
      <c r="FZH4978" s="4">
        <v>174298.32</v>
      </c>
    </row>
    <row r="4979" spans="4739:4754" ht="21.95" customHeight="1">
      <c r="FZI4979" s="4" t="s">
        <v>1307</v>
      </c>
      <c r="FZJ4979" s="4">
        <v>732550</v>
      </c>
    </row>
    <row r="4980" spans="4739:4754" ht="21.95" customHeight="1">
      <c r="FZI4980" s="4" t="s">
        <v>596</v>
      </c>
      <c r="FZJ4980" s="4">
        <v>174298.32</v>
      </c>
    </row>
    <row r="4981" spans="4739:4754" ht="21.95" customHeight="1">
      <c r="FZK4981" s="4" t="s">
        <v>1307</v>
      </c>
      <c r="FZL4981" s="4">
        <v>732550</v>
      </c>
    </row>
    <row r="4982" spans="4739:4754" ht="21.95" customHeight="1">
      <c r="FZK4982" s="4" t="s">
        <v>596</v>
      </c>
      <c r="FZL4982" s="4">
        <v>174298.32</v>
      </c>
    </row>
    <row r="4983" spans="4739:4754" ht="21.95" customHeight="1">
      <c r="FZM4983" s="4" t="s">
        <v>1307</v>
      </c>
      <c r="FZN4983" s="4">
        <v>732550</v>
      </c>
    </row>
    <row r="4984" spans="4739:4754" ht="21.95" customHeight="1">
      <c r="FZM4984" s="4" t="s">
        <v>596</v>
      </c>
      <c r="FZN4984" s="4">
        <v>174298.32</v>
      </c>
    </row>
    <row r="4985" spans="4739:4754" ht="21.95" customHeight="1">
      <c r="FZO4985" s="4" t="s">
        <v>1307</v>
      </c>
      <c r="FZP4985" s="4">
        <v>732550</v>
      </c>
    </row>
    <row r="4986" spans="4739:4754" ht="21.95" customHeight="1">
      <c r="FZO4986" s="4" t="s">
        <v>596</v>
      </c>
      <c r="FZP4986" s="4">
        <v>174298.32</v>
      </c>
    </row>
    <row r="4987" spans="4739:4754" ht="21.95" customHeight="1">
      <c r="FZQ4987" s="4" t="s">
        <v>1307</v>
      </c>
      <c r="FZR4987" s="4">
        <v>732550</v>
      </c>
    </row>
    <row r="4988" spans="4739:4754" ht="21.95" customHeight="1">
      <c r="FZQ4988" s="4" t="s">
        <v>596</v>
      </c>
      <c r="FZR4988" s="4">
        <v>174298.32</v>
      </c>
    </row>
    <row r="4989" spans="4739:4754" ht="21.95" customHeight="1">
      <c r="FZS4989" s="4" t="s">
        <v>1307</v>
      </c>
      <c r="FZT4989" s="4">
        <v>732550</v>
      </c>
    </row>
    <row r="4990" spans="4739:4754" ht="21.95" customHeight="1">
      <c r="FZS4990" s="4" t="s">
        <v>596</v>
      </c>
      <c r="FZT4990" s="4">
        <v>174298.32</v>
      </c>
    </row>
    <row r="4991" spans="4739:4754" ht="21.95" customHeight="1">
      <c r="FZU4991" s="4" t="s">
        <v>1307</v>
      </c>
      <c r="FZV4991" s="4">
        <v>732550</v>
      </c>
    </row>
    <row r="4992" spans="4739:4754" ht="21.95" customHeight="1">
      <c r="FZU4992" s="4" t="s">
        <v>596</v>
      </c>
      <c r="FZV4992" s="4">
        <v>174298.32</v>
      </c>
    </row>
    <row r="4993" spans="4755:4770" ht="21.95" customHeight="1">
      <c r="FZW4993" s="4" t="s">
        <v>1307</v>
      </c>
      <c r="FZX4993" s="4">
        <v>732550</v>
      </c>
    </row>
    <row r="4994" spans="4755:4770" ht="21.95" customHeight="1">
      <c r="FZW4994" s="4" t="s">
        <v>596</v>
      </c>
      <c r="FZX4994" s="4">
        <v>174298.32</v>
      </c>
    </row>
    <row r="4995" spans="4755:4770" ht="21.95" customHeight="1">
      <c r="FZY4995" s="4" t="s">
        <v>1307</v>
      </c>
      <c r="FZZ4995" s="4">
        <v>732550</v>
      </c>
    </row>
    <row r="4996" spans="4755:4770" ht="21.95" customHeight="1">
      <c r="FZY4996" s="4" t="s">
        <v>596</v>
      </c>
      <c r="FZZ4996" s="4">
        <v>174298.32</v>
      </c>
    </row>
    <row r="4997" spans="4755:4770" ht="21.95" customHeight="1">
      <c r="GAA4997" s="4" t="s">
        <v>1307</v>
      </c>
      <c r="GAB4997" s="4">
        <v>732550</v>
      </c>
    </row>
    <row r="4998" spans="4755:4770" ht="21.95" customHeight="1">
      <c r="GAA4998" s="4" t="s">
        <v>596</v>
      </c>
      <c r="GAB4998" s="4">
        <v>174298.32</v>
      </c>
    </row>
    <row r="4999" spans="4755:4770" ht="21.95" customHeight="1">
      <c r="GAC4999" s="4" t="s">
        <v>1307</v>
      </c>
      <c r="GAD4999" s="4">
        <v>732550</v>
      </c>
    </row>
    <row r="5000" spans="4755:4770" ht="21.95" customHeight="1">
      <c r="GAC5000" s="4" t="s">
        <v>596</v>
      </c>
      <c r="GAD5000" s="4">
        <v>174298.32</v>
      </c>
    </row>
    <row r="5001" spans="4755:4770" ht="21.95" customHeight="1">
      <c r="GAE5001" s="4" t="s">
        <v>1307</v>
      </c>
      <c r="GAF5001" s="4">
        <v>732550</v>
      </c>
    </row>
    <row r="5002" spans="4755:4770" ht="21.95" customHeight="1">
      <c r="GAE5002" s="4" t="s">
        <v>596</v>
      </c>
      <c r="GAF5002" s="4">
        <v>174298.32</v>
      </c>
    </row>
    <row r="5003" spans="4755:4770" ht="21.95" customHeight="1">
      <c r="GAG5003" s="4" t="s">
        <v>1307</v>
      </c>
      <c r="GAH5003" s="4">
        <v>732550</v>
      </c>
    </row>
    <row r="5004" spans="4755:4770" ht="21.95" customHeight="1">
      <c r="GAG5004" s="4" t="s">
        <v>596</v>
      </c>
      <c r="GAH5004" s="4">
        <v>174298.32</v>
      </c>
    </row>
    <row r="5005" spans="4755:4770" ht="21.95" customHeight="1">
      <c r="GAI5005" s="4" t="s">
        <v>1307</v>
      </c>
      <c r="GAJ5005" s="4">
        <v>732550</v>
      </c>
    </row>
    <row r="5006" spans="4755:4770" ht="21.95" customHeight="1">
      <c r="GAI5006" s="4" t="s">
        <v>596</v>
      </c>
      <c r="GAJ5006" s="4">
        <v>174298.32</v>
      </c>
    </row>
    <row r="5007" spans="4755:4770" ht="21.95" customHeight="1">
      <c r="GAK5007" s="4" t="s">
        <v>1307</v>
      </c>
      <c r="GAL5007" s="4">
        <v>732550</v>
      </c>
    </row>
    <row r="5008" spans="4755:4770" ht="21.95" customHeight="1">
      <c r="GAK5008" s="4" t="s">
        <v>596</v>
      </c>
      <c r="GAL5008" s="4">
        <v>174298.32</v>
      </c>
    </row>
    <row r="5009" spans="4771:4786" ht="21.95" customHeight="1">
      <c r="GAM5009" s="4" t="s">
        <v>1307</v>
      </c>
      <c r="GAN5009" s="4">
        <v>732550</v>
      </c>
    </row>
    <row r="5010" spans="4771:4786" ht="21.95" customHeight="1">
      <c r="GAM5010" s="4" t="s">
        <v>596</v>
      </c>
      <c r="GAN5010" s="4">
        <v>174298.32</v>
      </c>
    </row>
    <row r="5011" spans="4771:4786" ht="21.95" customHeight="1">
      <c r="GAO5011" s="4" t="s">
        <v>1307</v>
      </c>
      <c r="GAP5011" s="4">
        <v>732550</v>
      </c>
    </row>
    <row r="5012" spans="4771:4786" ht="21.95" customHeight="1">
      <c r="GAO5012" s="4" t="s">
        <v>596</v>
      </c>
      <c r="GAP5012" s="4">
        <v>174298.32</v>
      </c>
    </row>
    <row r="5013" spans="4771:4786" ht="21.95" customHeight="1">
      <c r="GAQ5013" s="4" t="s">
        <v>1307</v>
      </c>
      <c r="GAR5013" s="4">
        <v>732550</v>
      </c>
    </row>
    <row r="5014" spans="4771:4786" ht="21.95" customHeight="1">
      <c r="GAQ5014" s="4" t="s">
        <v>596</v>
      </c>
      <c r="GAR5014" s="4">
        <v>174298.32</v>
      </c>
    </row>
    <row r="5015" spans="4771:4786" ht="21.95" customHeight="1">
      <c r="GAS5015" s="4" t="s">
        <v>1307</v>
      </c>
      <c r="GAT5015" s="4">
        <v>732550</v>
      </c>
    </row>
    <row r="5016" spans="4771:4786" ht="21.95" customHeight="1">
      <c r="GAS5016" s="4" t="s">
        <v>596</v>
      </c>
      <c r="GAT5016" s="4">
        <v>174298.32</v>
      </c>
    </row>
    <row r="5017" spans="4771:4786" ht="21.95" customHeight="1">
      <c r="GAU5017" s="4" t="s">
        <v>1307</v>
      </c>
      <c r="GAV5017" s="4">
        <v>732550</v>
      </c>
    </row>
    <row r="5018" spans="4771:4786" ht="21.95" customHeight="1">
      <c r="GAU5018" s="4" t="s">
        <v>596</v>
      </c>
      <c r="GAV5018" s="4">
        <v>174298.32</v>
      </c>
    </row>
    <row r="5019" spans="4771:4786" ht="21.95" customHeight="1">
      <c r="GAW5019" s="4" t="s">
        <v>1307</v>
      </c>
      <c r="GAX5019" s="4">
        <v>732550</v>
      </c>
    </row>
    <row r="5020" spans="4771:4786" ht="21.95" customHeight="1">
      <c r="GAW5020" s="4" t="s">
        <v>596</v>
      </c>
      <c r="GAX5020" s="4">
        <v>174298.32</v>
      </c>
    </row>
    <row r="5021" spans="4771:4786" ht="21.95" customHeight="1">
      <c r="GAY5021" s="4" t="s">
        <v>1307</v>
      </c>
      <c r="GAZ5021" s="4">
        <v>732550</v>
      </c>
    </row>
    <row r="5022" spans="4771:4786" ht="21.95" customHeight="1">
      <c r="GAY5022" s="4" t="s">
        <v>596</v>
      </c>
      <c r="GAZ5022" s="4">
        <v>174298.32</v>
      </c>
    </row>
    <row r="5023" spans="4771:4786" ht="21.95" customHeight="1">
      <c r="GBA5023" s="4" t="s">
        <v>1307</v>
      </c>
      <c r="GBB5023" s="4">
        <v>732550</v>
      </c>
    </row>
    <row r="5024" spans="4771:4786" ht="21.95" customHeight="1">
      <c r="GBA5024" s="4" t="s">
        <v>596</v>
      </c>
      <c r="GBB5024" s="4">
        <v>174298.32</v>
      </c>
    </row>
    <row r="5025" spans="4787:4802" ht="21.95" customHeight="1">
      <c r="GBC5025" s="4" t="s">
        <v>1307</v>
      </c>
      <c r="GBD5025" s="4">
        <v>732550</v>
      </c>
    </row>
    <row r="5026" spans="4787:4802" ht="21.95" customHeight="1">
      <c r="GBC5026" s="4" t="s">
        <v>596</v>
      </c>
      <c r="GBD5026" s="4">
        <v>174298.32</v>
      </c>
    </row>
    <row r="5027" spans="4787:4802" ht="21.95" customHeight="1">
      <c r="GBE5027" s="4" t="s">
        <v>1307</v>
      </c>
      <c r="GBF5027" s="4">
        <v>732550</v>
      </c>
    </row>
    <row r="5028" spans="4787:4802" ht="21.95" customHeight="1">
      <c r="GBE5028" s="4" t="s">
        <v>596</v>
      </c>
      <c r="GBF5028" s="4">
        <v>174298.32</v>
      </c>
    </row>
    <row r="5029" spans="4787:4802" ht="21.95" customHeight="1">
      <c r="GBG5029" s="4" t="s">
        <v>1307</v>
      </c>
      <c r="GBH5029" s="4">
        <v>732550</v>
      </c>
    </row>
    <row r="5030" spans="4787:4802" ht="21.95" customHeight="1">
      <c r="GBG5030" s="4" t="s">
        <v>596</v>
      </c>
      <c r="GBH5030" s="4">
        <v>174298.32</v>
      </c>
    </row>
    <row r="5031" spans="4787:4802" ht="21.95" customHeight="1">
      <c r="GBI5031" s="4" t="s">
        <v>1307</v>
      </c>
      <c r="GBJ5031" s="4">
        <v>732550</v>
      </c>
    </row>
    <row r="5032" spans="4787:4802" ht="21.95" customHeight="1">
      <c r="GBI5032" s="4" t="s">
        <v>596</v>
      </c>
      <c r="GBJ5032" s="4">
        <v>174298.32</v>
      </c>
    </row>
    <row r="5033" spans="4787:4802" ht="21.95" customHeight="1">
      <c r="GBK5033" s="4" t="s">
        <v>1307</v>
      </c>
      <c r="GBL5033" s="4">
        <v>732550</v>
      </c>
    </row>
    <row r="5034" spans="4787:4802" ht="21.95" customHeight="1">
      <c r="GBK5034" s="4" t="s">
        <v>596</v>
      </c>
      <c r="GBL5034" s="4">
        <v>174298.32</v>
      </c>
    </row>
    <row r="5035" spans="4787:4802" ht="21.95" customHeight="1">
      <c r="GBM5035" s="4" t="s">
        <v>1307</v>
      </c>
      <c r="GBN5035" s="4">
        <v>732550</v>
      </c>
    </row>
    <row r="5036" spans="4787:4802" ht="21.95" customHeight="1">
      <c r="GBM5036" s="4" t="s">
        <v>596</v>
      </c>
      <c r="GBN5036" s="4">
        <v>174298.32</v>
      </c>
    </row>
    <row r="5037" spans="4787:4802" ht="21.95" customHeight="1">
      <c r="GBO5037" s="4" t="s">
        <v>1307</v>
      </c>
      <c r="GBP5037" s="4">
        <v>732550</v>
      </c>
    </row>
    <row r="5038" spans="4787:4802" ht="21.95" customHeight="1">
      <c r="GBO5038" s="4" t="s">
        <v>596</v>
      </c>
      <c r="GBP5038" s="4">
        <v>174298.32</v>
      </c>
    </row>
    <row r="5039" spans="4787:4802" ht="21.95" customHeight="1">
      <c r="GBQ5039" s="4" t="s">
        <v>1307</v>
      </c>
      <c r="GBR5039" s="4">
        <v>732550</v>
      </c>
    </row>
    <row r="5040" spans="4787:4802" ht="21.95" customHeight="1">
      <c r="GBQ5040" s="4" t="s">
        <v>596</v>
      </c>
      <c r="GBR5040" s="4">
        <v>174298.32</v>
      </c>
    </row>
    <row r="5041" spans="4803:4818" ht="21.95" customHeight="1">
      <c r="GBS5041" s="4" t="s">
        <v>1307</v>
      </c>
      <c r="GBT5041" s="4">
        <v>732550</v>
      </c>
    </row>
    <row r="5042" spans="4803:4818" ht="21.95" customHeight="1">
      <c r="GBS5042" s="4" t="s">
        <v>596</v>
      </c>
      <c r="GBT5042" s="4">
        <v>174298.32</v>
      </c>
    </row>
    <row r="5043" spans="4803:4818" ht="21.95" customHeight="1">
      <c r="GBU5043" s="4" t="s">
        <v>1307</v>
      </c>
      <c r="GBV5043" s="4">
        <v>732550</v>
      </c>
    </row>
    <row r="5044" spans="4803:4818" ht="21.95" customHeight="1">
      <c r="GBU5044" s="4" t="s">
        <v>596</v>
      </c>
      <c r="GBV5044" s="4">
        <v>174298.32</v>
      </c>
    </row>
    <row r="5045" spans="4803:4818" ht="21.95" customHeight="1">
      <c r="GBW5045" s="4" t="s">
        <v>1307</v>
      </c>
      <c r="GBX5045" s="4">
        <v>732550</v>
      </c>
    </row>
    <row r="5046" spans="4803:4818" ht="21.95" customHeight="1">
      <c r="GBW5046" s="4" t="s">
        <v>596</v>
      </c>
      <c r="GBX5046" s="4">
        <v>174298.32</v>
      </c>
    </row>
    <row r="5047" spans="4803:4818" ht="21.95" customHeight="1">
      <c r="GBY5047" s="4" t="s">
        <v>1307</v>
      </c>
      <c r="GBZ5047" s="4">
        <v>732550</v>
      </c>
    </row>
    <row r="5048" spans="4803:4818" ht="21.95" customHeight="1">
      <c r="GBY5048" s="4" t="s">
        <v>596</v>
      </c>
      <c r="GBZ5048" s="4">
        <v>174298.32</v>
      </c>
    </row>
    <row r="5049" spans="4803:4818" ht="21.95" customHeight="1">
      <c r="GCA5049" s="4" t="s">
        <v>1307</v>
      </c>
      <c r="GCB5049" s="4">
        <v>732550</v>
      </c>
    </row>
    <row r="5050" spans="4803:4818" ht="21.95" customHeight="1">
      <c r="GCA5050" s="4" t="s">
        <v>596</v>
      </c>
      <c r="GCB5050" s="4">
        <v>174298.32</v>
      </c>
    </row>
    <row r="5051" spans="4803:4818" ht="21.95" customHeight="1">
      <c r="GCC5051" s="4" t="s">
        <v>1307</v>
      </c>
      <c r="GCD5051" s="4">
        <v>732550</v>
      </c>
    </row>
    <row r="5052" spans="4803:4818" ht="21.95" customHeight="1">
      <c r="GCC5052" s="4" t="s">
        <v>596</v>
      </c>
      <c r="GCD5052" s="4">
        <v>174298.32</v>
      </c>
    </row>
    <row r="5053" spans="4803:4818" ht="21.95" customHeight="1">
      <c r="GCE5053" s="4" t="s">
        <v>1307</v>
      </c>
      <c r="GCF5053" s="4">
        <v>732550</v>
      </c>
    </row>
    <row r="5054" spans="4803:4818" ht="21.95" customHeight="1">
      <c r="GCE5054" s="4" t="s">
        <v>596</v>
      </c>
      <c r="GCF5054" s="4">
        <v>174298.32</v>
      </c>
    </row>
    <row r="5055" spans="4803:4818" ht="21.95" customHeight="1">
      <c r="GCG5055" s="4" t="s">
        <v>1307</v>
      </c>
      <c r="GCH5055" s="4">
        <v>732550</v>
      </c>
    </row>
    <row r="5056" spans="4803:4818" ht="21.95" customHeight="1">
      <c r="GCG5056" s="4" t="s">
        <v>596</v>
      </c>
      <c r="GCH5056" s="4">
        <v>174298.32</v>
      </c>
    </row>
    <row r="5057" spans="4819:4834" ht="21.95" customHeight="1">
      <c r="GCI5057" s="4" t="s">
        <v>1307</v>
      </c>
      <c r="GCJ5057" s="4">
        <v>732550</v>
      </c>
    </row>
    <row r="5058" spans="4819:4834" ht="21.95" customHeight="1">
      <c r="GCI5058" s="4" t="s">
        <v>596</v>
      </c>
      <c r="GCJ5058" s="4">
        <v>174298.32</v>
      </c>
    </row>
    <row r="5059" spans="4819:4834" ht="21.95" customHeight="1">
      <c r="GCK5059" s="4" t="s">
        <v>1307</v>
      </c>
      <c r="GCL5059" s="4">
        <v>732550</v>
      </c>
    </row>
    <row r="5060" spans="4819:4834" ht="21.95" customHeight="1">
      <c r="GCK5060" s="4" t="s">
        <v>596</v>
      </c>
      <c r="GCL5060" s="4">
        <v>174298.32</v>
      </c>
    </row>
    <row r="5061" spans="4819:4834" ht="21.95" customHeight="1">
      <c r="GCM5061" s="4" t="s">
        <v>1307</v>
      </c>
      <c r="GCN5061" s="4">
        <v>732550</v>
      </c>
    </row>
    <row r="5062" spans="4819:4834" ht="21.95" customHeight="1">
      <c r="GCM5062" s="4" t="s">
        <v>596</v>
      </c>
      <c r="GCN5062" s="4">
        <v>174298.32</v>
      </c>
    </row>
    <row r="5063" spans="4819:4834" ht="21.95" customHeight="1">
      <c r="GCO5063" s="4" t="s">
        <v>1307</v>
      </c>
      <c r="GCP5063" s="4">
        <v>732550</v>
      </c>
    </row>
    <row r="5064" spans="4819:4834" ht="21.95" customHeight="1">
      <c r="GCO5064" s="4" t="s">
        <v>596</v>
      </c>
      <c r="GCP5064" s="4">
        <v>174298.32</v>
      </c>
    </row>
    <row r="5065" spans="4819:4834" ht="21.95" customHeight="1">
      <c r="GCQ5065" s="4" t="s">
        <v>1307</v>
      </c>
      <c r="GCR5065" s="4">
        <v>732550</v>
      </c>
    </row>
    <row r="5066" spans="4819:4834" ht="21.95" customHeight="1">
      <c r="GCQ5066" s="4" t="s">
        <v>596</v>
      </c>
      <c r="GCR5066" s="4">
        <v>174298.32</v>
      </c>
    </row>
    <row r="5067" spans="4819:4834" ht="21.95" customHeight="1">
      <c r="GCS5067" s="4" t="s">
        <v>1307</v>
      </c>
      <c r="GCT5067" s="4">
        <v>732550</v>
      </c>
    </row>
    <row r="5068" spans="4819:4834" ht="21.95" customHeight="1">
      <c r="GCS5068" s="4" t="s">
        <v>596</v>
      </c>
      <c r="GCT5068" s="4">
        <v>174298.32</v>
      </c>
    </row>
    <row r="5069" spans="4819:4834" ht="21.95" customHeight="1">
      <c r="GCU5069" s="4" t="s">
        <v>1307</v>
      </c>
      <c r="GCV5069" s="4">
        <v>732550</v>
      </c>
    </row>
    <row r="5070" spans="4819:4834" ht="21.95" customHeight="1">
      <c r="GCU5070" s="4" t="s">
        <v>596</v>
      </c>
      <c r="GCV5070" s="4">
        <v>174298.32</v>
      </c>
    </row>
    <row r="5071" spans="4819:4834" ht="21.95" customHeight="1">
      <c r="GCW5071" s="4" t="s">
        <v>1307</v>
      </c>
      <c r="GCX5071" s="4">
        <v>732550</v>
      </c>
    </row>
    <row r="5072" spans="4819:4834" ht="21.95" customHeight="1">
      <c r="GCW5072" s="4" t="s">
        <v>596</v>
      </c>
      <c r="GCX5072" s="4">
        <v>174298.32</v>
      </c>
    </row>
    <row r="5073" spans="4835:4850" ht="21.95" customHeight="1">
      <c r="GCY5073" s="4" t="s">
        <v>1307</v>
      </c>
      <c r="GCZ5073" s="4">
        <v>732550</v>
      </c>
    </row>
    <row r="5074" spans="4835:4850" ht="21.95" customHeight="1">
      <c r="GCY5074" s="4" t="s">
        <v>596</v>
      </c>
      <c r="GCZ5074" s="4">
        <v>174298.32</v>
      </c>
    </row>
    <row r="5075" spans="4835:4850" ht="21.95" customHeight="1">
      <c r="GDA5075" s="4" t="s">
        <v>1307</v>
      </c>
      <c r="GDB5075" s="4">
        <v>732550</v>
      </c>
    </row>
    <row r="5076" spans="4835:4850" ht="21.95" customHeight="1">
      <c r="GDA5076" s="4" t="s">
        <v>596</v>
      </c>
      <c r="GDB5076" s="4">
        <v>174298.32</v>
      </c>
    </row>
    <row r="5077" spans="4835:4850" ht="21.95" customHeight="1">
      <c r="GDC5077" s="4" t="s">
        <v>1307</v>
      </c>
      <c r="GDD5077" s="4">
        <v>732550</v>
      </c>
    </row>
    <row r="5078" spans="4835:4850" ht="21.95" customHeight="1">
      <c r="GDC5078" s="4" t="s">
        <v>596</v>
      </c>
      <c r="GDD5078" s="4">
        <v>174298.32</v>
      </c>
    </row>
    <row r="5079" spans="4835:4850" ht="21.95" customHeight="1">
      <c r="GDE5079" s="4" t="s">
        <v>1307</v>
      </c>
      <c r="GDF5079" s="4">
        <v>732550</v>
      </c>
    </row>
    <row r="5080" spans="4835:4850" ht="21.95" customHeight="1">
      <c r="GDE5080" s="4" t="s">
        <v>596</v>
      </c>
      <c r="GDF5080" s="4">
        <v>174298.32</v>
      </c>
    </row>
    <row r="5081" spans="4835:4850" ht="21.95" customHeight="1">
      <c r="GDG5081" s="4" t="s">
        <v>1307</v>
      </c>
      <c r="GDH5081" s="4">
        <v>732550</v>
      </c>
    </row>
    <row r="5082" spans="4835:4850" ht="21.95" customHeight="1">
      <c r="GDG5082" s="4" t="s">
        <v>596</v>
      </c>
      <c r="GDH5082" s="4">
        <v>174298.32</v>
      </c>
    </row>
    <row r="5083" spans="4835:4850" ht="21.95" customHeight="1">
      <c r="GDI5083" s="4" t="s">
        <v>1307</v>
      </c>
      <c r="GDJ5083" s="4">
        <v>732550</v>
      </c>
    </row>
    <row r="5084" spans="4835:4850" ht="21.95" customHeight="1">
      <c r="GDI5084" s="4" t="s">
        <v>596</v>
      </c>
      <c r="GDJ5084" s="4">
        <v>174298.32</v>
      </c>
    </row>
    <row r="5085" spans="4835:4850" ht="21.95" customHeight="1">
      <c r="GDK5085" s="4" t="s">
        <v>1307</v>
      </c>
      <c r="GDL5085" s="4">
        <v>732550</v>
      </c>
    </row>
    <row r="5086" spans="4835:4850" ht="21.95" customHeight="1">
      <c r="GDK5086" s="4" t="s">
        <v>596</v>
      </c>
      <c r="GDL5086" s="4">
        <v>174298.32</v>
      </c>
    </row>
    <row r="5087" spans="4835:4850" ht="21.95" customHeight="1">
      <c r="GDM5087" s="4" t="s">
        <v>1307</v>
      </c>
      <c r="GDN5087" s="4">
        <v>732550</v>
      </c>
    </row>
    <row r="5088" spans="4835:4850" ht="21.95" customHeight="1">
      <c r="GDM5088" s="4" t="s">
        <v>596</v>
      </c>
      <c r="GDN5088" s="4">
        <v>174298.32</v>
      </c>
    </row>
    <row r="5089" spans="4851:4866" ht="21.95" customHeight="1">
      <c r="GDO5089" s="4" t="s">
        <v>1307</v>
      </c>
      <c r="GDP5089" s="4">
        <v>732550</v>
      </c>
    </row>
    <row r="5090" spans="4851:4866" ht="21.95" customHeight="1">
      <c r="GDO5090" s="4" t="s">
        <v>596</v>
      </c>
      <c r="GDP5090" s="4">
        <v>174298.32</v>
      </c>
    </row>
    <row r="5091" spans="4851:4866" ht="21.95" customHeight="1">
      <c r="GDQ5091" s="4" t="s">
        <v>1307</v>
      </c>
      <c r="GDR5091" s="4">
        <v>732550</v>
      </c>
    </row>
    <row r="5092" spans="4851:4866" ht="21.95" customHeight="1">
      <c r="GDQ5092" s="4" t="s">
        <v>596</v>
      </c>
      <c r="GDR5092" s="4">
        <v>174298.32</v>
      </c>
    </row>
    <row r="5093" spans="4851:4866" ht="21.95" customHeight="1">
      <c r="GDS5093" s="4" t="s">
        <v>1307</v>
      </c>
      <c r="GDT5093" s="4">
        <v>732550</v>
      </c>
    </row>
    <row r="5094" spans="4851:4866" ht="21.95" customHeight="1">
      <c r="GDS5094" s="4" t="s">
        <v>596</v>
      </c>
      <c r="GDT5094" s="4">
        <v>174298.32</v>
      </c>
    </row>
    <row r="5095" spans="4851:4866" ht="21.95" customHeight="1">
      <c r="GDU5095" s="4" t="s">
        <v>1307</v>
      </c>
      <c r="GDV5095" s="4">
        <v>732550</v>
      </c>
    </row>
    <row r="5096" spans="4851:4866" ht="21.95" customHeight="1">
      <c r="GDU5096" s="4" t="s">
        <v>596</v>
      </c>
      <c r="GDV5096" s="4">
        <v>174298.32</v>
      </c>
    </row>
    <row r="5097" spans="4851:4866" ht="21.95" customHeight="1">
      <c r="GDW5097" s="4" t="s">
        <v>1307</v>
      </c>
      <c r="GDX5097" s="4">
        <v>732550</v>
      </c>
    </row>
    <row r="5098" spans="4851:4866" ht="21.95" customHeight="1">
      <c r="GDW5098" s="4" t="s">
        <v>596</v>
      </c>
      <c r="GDX5098" s="4">
        <v>174298.32</v>
      </c>
    </row>
    <row r="5099" spans="4851:4866" ht="21.95" customHeight="1">
      <c r="GDY5099" s="4" t="s">
        <v>1307</v>
      </c>
      <c r="GDZ5099" s="4">
        <v>732550</v>
      </c>
    </row>
    <row r="5100" spans="4851:4866" ht="21.95" customHeight="1">
      <c r="GDY5100" s="4" t="s">
        <v>596</v>
      </c>
      <c r="GDZ5100" s="4">
        <v>174298.32</v>
      </c>
    </row>
    <row r="5101" spans="4851:4866" ht="21.95" customHeight="1">
      <c r="GEA5101" s="4" t="s">
        <v>1307</v>
      </c>
      <c r="GEB5101" s="4">
        <v>732550</v>
      </c>
    </row>
    <row r="5102" spans="4851:4866" ht="21.95" customHeight="1">
      <c r="GEA5102" s="4" t="s">
        <v>596</v>
      </c>
      <c r="GEB5102" s="4">
        <v>174298.32</v>
      </c>
    </row>
    <row r="5103" spans="4851:4866" ht="21.95" customHeight="1">
      <c r="GEC5103" s="4" t="s">
        <v>1307</v>
      </c>
      <c r="GED5103" s="4">
        <v>732550</v>
      </c>
    </row>
    <row r="5104" spans="4851:4866" ht="21.95" customHeight="1">
      <c r="GEC5104" s="4" t="s">
        <v>596</v>
      </c>
      <c r="GED5104" s="4">
        <v>174298.32</v>
      </c>
    </row>
    <row r="5105" spans="4867:4882" ht="21.95" customHeight="1">
      <c r="GEE5105" s="4" t="s">
        <v>1307</v>
      </c>
      <c r="GEF5105" s="4">
        <v>732550</v>
      </c>
    </row>
    <row r="5106" spans="4867:4882" ht="21.95" customHeight="1">
      <c r="GEE5106" s="4" t="s">
        <v>596</v>
      </c>
      <c r="GEF5106" s="4">
        <v>174298.32</v>
      </c>
    </row>
    <row r="5107" spans="4867:4882" ht="21.95" customHeight="1">
      <c r="GEG5107" s="4" t="s">
        <v>1307</v>
      </c>
      <c r="GEH5107" s="4">
        <v>732550</v>
      </c>
    </row>
    <row r="5108" spans="4867:4882" ht="21.95" customHeight="1">
      <c r="GEG5108" s="4" t="s">
        <v>596</v>
      </c>
      <c r="GEH5108" s="4">
        <v>174298.32</v>
      </c>
    </row>
    <row r="5109" spans="4867:4882" ht="21.95" customHeight="1">
      <c r="GEI5109" s="4" t="s">
        <v>1307</v>
      </c>
      <c r="GEJ5109" s="4">
        <v>732550</v>
      </c>
    </row>
    <row r="5110" spans="4867:4882" ht="21.95" customHeight="1">
      <c r="GEI5110" s="4" t="s">
        <v>596</v>
      </c>
      <c r="GEJ5110" s="4">
        <v>174298.32</v>
      </c>
    </row>
    <row r="5111" spans="4867:4882" ht="21.95" customHeight="1">
      <c r="GEK5111" s="4" t="s">
        <v>1307</v>
      </c>
      <c r="GEL5111" s="4">
        <v>732550</v>
      </c>
    </row>
    <row r="5112" spans="4867:4882" ht="21.95" customHeight="1">
      <c r="GEK5112" s="4" t="s">
        <v>596</v>
      </c>
      <c r="GEL5112" s="4">
        <v>174298.32</v>
      </c>
    </row>
    <row r="5113" spans="4867:4882" ht="21.95" customHeight="1">
      <c r="GEM5113" s="4" t="s">
        <v>1307</v>
      </c>
      <c r="GEN5113" s="4">
        <v>732550</v>
      </c>
    </row>
    <row r="5114" spans="4867:4882" ht="21.95" customHeight="1">
      <c r="GEM5114" s="4" t="s">
        <v>596</v>
      </c>
      <c r="GEN5114" s="4">
        <v>174298.32</v>
      </c>
    </row>
    <row r="5115" spans="4867:4882" ht="21.95" customHeight="1">
      <c r="GEO5115" s="4" t="s">
        <v>1307</v>
      </c>
      <c r="GEP5115" s="4">
        <v>732550</v>
      </c>
    </row>
    <row r="5116" spans="4867:4882" ht="21.95" customHeight="1">
      <c r="GEO5116" s="4" t="s">
        <v>596</v>
      </c>
      <c r="GEP5116" s="4">
        <v>174298.32</v>
      </c>
    </row>
    <row r="5117" spans="4867:4882" ht="21.95" customHeight="1">
      <c r="GEQ5117" s="4" t="s">
        <v>1307</v>
      </c>
      <c r="GER5117" s="4">
        <v>732550</v>
      </c>
    </row>
    <row r="5118" spans="4867:4882" ht="21.95" customHeight="1">
      <c r="GEQ5118" s="4" t="s">
        <v>596</v>
      </c>
      <c r="GER5118" s="4">
        <v>174298.32</v>
      </c>
    </row>
    <row r="5119" spans="4867:4882" ht="21.95" customHeight="1">
      <c r="GES5119" s="4" t="s">
        <v>1307</v>
      </c>
      <c r="GET5119" s="4">
        <v>732550</v>
      </c>
    </row>
    <row r="5120" spans="4867:4882" ht="21.95" customHeight="1">
      <c r="GES5120" s="4" t="s">
        <v>596</v>
      </c>
      <c r="GET5120" s="4">
        <v>174298.32</v>
      </c>
    </row>
    <row r="5121" spans="4883:4898" ht="21.95" customHeight="1">
      <c r="GEU5121" s="4" t="s">
        <v>1307</v>
      </c>
      <c r="GEV5121" s="4">
        <v>732550</v>
      </c>
    </row>
    <row r="5122" spans="4883:4898" ht="21.95" customHeight="1">
      <c r="GEU5122" s="4" t="s">
        <v>596</v>
      </c>
      <c r="GEV5122" s="4">
        <v>174298.32</v>
      </c>
    </row>
    <row r="5123" spans="4883:4898" ht="21.95" customHeight="1">
      <c r="GEW5123" s="4" t="s">
        <v>1307</v>
      </c>
      <c r="GEX5123" s="4">
        <v>732550</v>
      </c>
    </row>
    <row r="5124" spans="4883:4898" ht="21.95" customHeight="1">
      <c r="GEW5124" s="4" t="s">
        <v>596</v>
      </c>
      <c r="GEX5124" s="4">
        <v>174298.32</v>
      </c>
    </row>
    <row r="5125" spans="4883:4898" ht="21.95" customHeight="1">
      <c r="GEY5125" s="4" t="s">
        <v>1307</v>
      </c>
      <c r="GEZ5125" s="4">
        <v>732550</v>
      </c>
    </row>
    <row r="5126" spans="4883:4898" ht="21.95" customHeight="1">
      <c r="GEY5126" s="4" t="s">
        <v>596</v>
      </c>
      <c r="GEZ5126" s="4">
        <v>174298.32</v>
      </c>
    </row>
    <row r="5127" spans="4883:4898" ht="21.95" customHeight="1">
      <c r="GFA5127" s="4" t="s">
        <v>1307</v>
      </c>
      <c r="GFB5127" s="4">
        <v>732550</v>
      </c>
    </row>
    <row r="5128" spans="4883:4898" ht="21.95" customHeight="1">
      <c r="GFA5128" s="4" t="s">
        <v>596</v>
      </c>
      <c r="GFB5128" s="4">
        <v>174298.32</v>
      </c>
    </row>
    <row r="5129" spans="4883:4898" ht="21.95" customHeight="1">
      <c r="GFC5129" s="4" t="s">
        <v>1307</v>
      </c>
      <c r="GFD5129" s="4">
        <v>732550</v>
      </c>
    </row>
    <row r="5130" spans="4883:4898" ht="21.95" customHeight="1">
      <c r="GFC5130" s="4" t="s">
        <v>596</v>
      </c>
      <c r="GFD5130" s="4">
        <v>174298.32</v>
      </c>
    </row>
    <row r="5131" spans="4883:4898" ht="21.95" customHeight="1">
      <c r="GFE5131" s="4" t="s">
        <v>1307</v>
      </c>
      <c r="GFF5131" s="4">
        <v>732550</v>
      </c>
    </row>
    <row r="5132" spans="4883:4898" ht="21.95" customHeight="1">
      <c r="GFE5132" s="4" t="s">
        <v>596</v>
      </c>
      <c r="GFF5132" s="4">
        <v>174298.32</v>
      </c>
    </row>
    <row r="5133" spans="4883:4898" ht="21.95" customHeight="1">
      <c r="GFG5133" s="4" t="s">
        <v>1307</v>
      </c>
      <c r="GFH5133" s="4">
        <v>732550</v>
      </c>
    </row>
    <row r="5134" spans="4883:4898" ht="21.95" customHeight="1">
      <c r="GFG5134" s="4" t="s">
        <v>596</v>
      </c>
      <c r="GFH5134" s="4">
        <v>174298.32</v>
      </c>
    </row>
    <row r="5135" spans="4883:4898" ht="21.95" customHeight="1">
      <c r="GFI5135" s="4" t="s">
        <v>1307</v>
      </c>
      <c r="GFJ5135" s="4">
        <v>732550</v>
      </c>
    </row>
    <row r="5136" spans="4883:4898" ht="21.95" customHeight="1">
      <c r="GFI5136" s="4" t="s">
        <v>596</v>
      </c>
      <c r="GFJ5136" s="4">
        <v>174298.32</v>
      </c>
    </row>
    <row r="5137" spans="4899:4914" ht="21.95" customHeight="1">
      <c r="GFK5137" s="4" t="s">
        <v>1307</v>
      </c>
      <c r="GFL5137" s="4">
        <v>732550</v>
      </c>
    </row>
    <row r="5138" spans="4899:4914" ht="21.95" customHeight="1">
      <c r="GFK5138" s="4" t="s">
        <v>596</v>
      </c>
      <c r="GFL5138" s="4">
        <v>174298.32</v>
      </c>
    </row>
    <row r="5139" spans="4899:4914" ht="21.95" customHeight="1">
      <c r="GFM5139" s="4" t="s">
        <v>1307</v>
      </c>
      <c r="GFN5139" s="4">
        <v>732550</v>
      </c>
    </row>
    <row r="5140" spans="4899:4914" ht="21.95" customHeight="1">
      <c r="GFM5140" s="4" t="s">
        <v>596</v>
      </c>
      <c r="GFN5140" s="4">
        <v>174298.32</v>
      </c>
    </row>
    <row r="5141" spans="4899:4914" ht="21.95" customHeight="1">
      <c r="GFO5141" s="4" t="s">
        <v>1307</v>
      </c>
      <c r="GFP5141" s="4">
        <v>732550</v>
      </c>
    </row>
    <row r="5142" spans="4899:4914" ht="21.95" customHeight="1">
      <c r="GFO5142" s="4" t="s">
        <v>596</v>
      </c>
      <c r="GFP5142" s="4">
        <v>174298.32</v>
      </c>
    </row>
    <row r="5143" spans="4899:4914" ht="21.95" customHeight="1">
      <c r="GFQ5143" s="4" t="s">
        <v>1307</v>
      </c>
      <c r="GFR5143" s="4">
        <v>732550</v>
      </c>
    </row>
    <row r="5144" spans="4899:4914" ht="21.95" customHeight="1">
      <c r="GFQ5144" s="4" t="s">
        <v>596</v>
      </c>
      <c r="GFR5144" s="4">
        <v>174298.32</v>
      </c>
    </row>
    <row r="5145" spans="4899:4914" ht="21.95" customHeight="1">
      <c r="GFS5145" s="4" t="s">
        <v>1307</v>
      </c>
      <c r="GFT5145" s="4">
        <v>732550</v>
      </c>
    </row>
    <row r="5146" spans="4899:4914" ht="21.95" customHeight="1">
      <c r="GFS5146" s="4" t="s">
        <v>596</v>
      </c>
      <c r="GFT5146" s="4">
        <v>174298.32</v>
      </c>
    </row>
    <row r="5147" spans="4899:4914" ht="21.95" customHeight="1">
      <c r="GFU5147" s="4" t="s">
        <v>1307</v>
      </c>
      <c r="GFV5147" s="4">
        <v>732550</v>
      </c>
    </row>
    <row r="5148" spans="4899:4914" ht="21.95" customHeight="1">
      <c r="GFU5148" s="4" t="s">
        <v>596</v>
      </c>
      <c r="GFV5148" s="4">
        <v>174298.32</v>
      </c>
    </row>
    <row r="5149" spans="4899:4914" ht="21.95" customHeight="1">
      <c r="GFW5149" s="4" t="s">
        <v>1307</v>
      </c>
      <c r="GFX5149" s="4">
        <v>732550</v>
      </c>
    </row>
    <row r="5150" spans="4899:4914" ht="21.95" customHeight="1">
      <c r="GFW5150" s="4" t="s">
        <v>596</v>
      </c>
      <c r="GFX5150" s="4">
        <v>174298.32</v>
      </c>
    </row>
    <row r="5151" spans="4899:4914" ht="21.95" customHeight="1">
      <c r="GFY5151" s="4" t="s">
        <v>1307</v>
      </c>
      <c r="GFZ5151" s="4">
        <v>732550</v>
      </c>
    </row>
    <row r="5152" spans="4899:4914" ht="21.95" customHeight="1">
      <c r="GFY5152" s="4" t="s">
        <v>596</v>
      </c>
      <c r="GFZ5152" s="4">
        <v>174298.32</v>
      </c>
    </row>
    <row r="5153" spans="4915:4930" ht="21.95" customHeight="1">
      <c r="GGA5153" s="4" t="s">
        <v>1307</v>
      </c>
      <c r="GGB5153" s="4">
        <v>732550</v>
      </c>
    </row>
    <row r="5154" spans="4915:4930" ht="21.95" customHeight="1">
      <c r="GGA5154" s="4" t="s">
        <v>596</v>
      </c>
      <c r="GGB5154" s="4">
        <v>174298.32</v>
      </c>
    </row>
    <row r="5155" spans="4915:4930" ht="21.95" customHeight="1">
      <c r="GGC5155" s="4" t="s">
        <v>1307</v>
      </c>
      <c r="GGD5155" s="4">
        <v>732550</v>
      </c>
    </row>
    <row r="5156" spans="4915:4930" ht="21.95" customHeight="1">
      <c r="GGC5156" s="4" t="s">
        <v>596</v>
      </c>
      <c r="GGD5156" s="4">
        <v>174298.32</v>
      </c>
    </row>
    <row r="5157" spans="4915:4930" ht="21.95" customHeight="1">
      <c r="GGE5157" s="4" t="s">
        <v>1307</v>
      </c>
      <c r="GGF5157" s="4">
        <v>732550</v>
      </c>
    </row>
    <row r="5158" spans="4915:4930" ht="21.95" customHeight="1">
      <c r="GGE5158" s="4" t="s">
        <v>596</v>
      </c>
      <c r="GGF5158" s="4">
        <v>174298.32</v>
      </c>
    </row>
    <row r="5159" spans="4915:4930" ht="21.95" customHeight="1">
      <c r="GGG5159" s="4" t="s">
        <v>1307</v>
      </c>
      <c r="GGH5159" s="4">
        <v>732550</v>
      </c>
    </row>
    <row r="5160" spans="4915:4930" ht="21.95" customHeight="1">
      <c r="GGG5160" s="4" t="s">
        <v>596</v>
      </c>
      <c r="GGH5160" s="4">
        <v>174298.32</v>
      </c>
    </row>
    <row r="5161" spans="4915:4930" ht="21.95" customHeight="1">
      <c r="GGI5161" s="4" t="s">
        <v>1307</v>
      </c>
      <c r="GGJ5161" s="4">
        <v>732550</v>
      </c>
    </row>
    <row r="5162" spans="4915:4930" ht="21.95" customHeight="1">
      <c r="GGI5162" s="4" t="s">
        <v>596</v>
      </c>
      <c r="GGJ5162" s="4">
        <v>174298.32</v>
      </c>
    </row>
    <row r="5163" spans="4915:4930" ht="21.95" customHeight="1">
      <c r="GGK5163" s="4" t="s">
        <v>1307</v>
      </c>
      <c r="GGL5163" s="4">
        <v>732550</v>
      </c>
    </row>
    <row r="5164" spans="4915:4930" ht="21.95" customHeight="1">
      <c r="GGK5164" s="4" t="s">
        <v>596</v>
      </c>
      <c r="GGL5164" s="4">
        <v>174298.32</v>
      </c>
    </row>
    <row r="5165" spans="4915:4930" ht="21.95" customHeight="1">
      <c r="GGM5165" s="4" t="s">
        <v>1307</v>
      </c>
      <c r="GGN5165" s="4">
        <v>732550</v>
      </c>
    </row>
    <row r="5166" spans="4915:4930" ht="21.95" customHeight="1">
      <c r="GGM5166" s="4" t="s">
        <v>596</v>
      </c>
      <c r="GGN5166" s="4">
        <v>174298.32</v>
      </c>
    </row>
    <row r="5167" spans="4915:4930" ht="21.95" customHeight="1">
      <c r="GGO5167" s="4" t="s">
        <v>1307</v>
      </c>
      <c r="GGP5167" s="4">
        <v>732550</v>
      </c>
    </row>
    <row r="5168" spans="4915:4930" ht="21.95" customHeight="1">
      <c r="GGO5168" s="4" t="s">
        <v>596</v>
      </c>
      <c r="GGP5168" s="4">
        <v>174298.32</v>
      </c>
    </row>
    <row r="5169" spans="4931:4946" ht="21.95" customHeight="1">
      <c r="GGQ5169" s="4" t="s">
        <v>1307</v>
      </c>
      <c r="GGR5169" s="4">
        <v>732550</v>
      </c>
    </row>
    <row r="5170" spans="4931:4946" ht="21.95" customHeight="1">
      <c r="GGQ5170" s="4" t="s">
        <v>596</v>
      </c>
      <c r="GGR5170" s="4">
        <v>174298.32</v>
      </c>
    </row>
    <row r="5171" spans="4931:4946" ht="21.95" customHeight="1">
      <c r="GGS5171" s="4" t="s">
        <v>1307</v>
      </c>
      <c r="GGT5171" s="4">
        <v>732550</v>
      </c>
    </row>
    <row r="5172" spans="4931:4946" ht="21.95" customHeight="1">
      <c r="GGS5172" s="4" t="s">
        <v>596</v>
      </c>
      <c r="GGT5172" s="4">
        <v>174298.32</v>
      </c>
    </row>
    <row r="5173" spans="4931:4946" ht="21.95" customHeight="1">
      <c r="GGU5173" s="4" t="s">
        <v>1307</v>
      </c>
      <c r="GGV5173" s="4">
        <v>732550</v>
      </c>
    </row>
    <row r="5174" spans="4931:4946" ht="21.95" customHeight="1">
      <c r="GGU5174" s="4" t="s">
        <v>596</v>
      </c>
      <c r="GGV5174" s="4">
        <v>174298.32</v>
      </c>
    </row>
    <row r="5175" spans="4931:4946" ht="21.95" customHeight="1">
      <c r="GGW5175" s="4" t="s">
        <v>1307</v>
      </c>
      <c r="GGX5175" s="4">
        <v>732550</v>
      </c>
    </row>
    <row r="5176" spans="4931:4946" ht="21.95" customHeight="1">
      <c r="GGW5176" s="4" t="s">
        <v>596</v>
      </c>
      <c r="GGX5176" s="4">
        <v>174298.32</v>
      </c>
    </row>
    <row r="5177" spans="4931:4946" ht="21.95" customHeight="1">
      <c r="GGY5177" s="4" t="s">
        <v>1307</v>
      </c>
      <c r="GGZ5177" s="4">
        <v>732550</v>
      </c>
    </row>
    <row r="5178" spans="4931:4946" ht="21.95" customHeight="1">
      <c r="GGY5178" s="4" t="s">
        <v>596</v>
      </c>
      <c r="GGZ5178" s="4">
        <v>174298.32</v>
      </c>
    </row>
    <row r="5179" spans="4931:4946" ht="21.95" customHeight="1">
      <c r="GHA5179" s="4" t="s">
        <v>1307</v>
      </c>
      <c r="GHB5179" s="4">
        <v>732550</v>
      </c>
    </row>
    <row r="5180" spans="4931:4946" ht="21.95" customHeight="1">
      <c r="GHA5180" s="4" t="s">
        <v>596</v>
      </c>
      <c r="GHB5180" s="4">
        <v>174298.32</v>
      </c>
    </row>
    <row r="5181" spans="4931:4946" ht="21.95" customHeight="1">
      <c r="GHC5181" s="4" t="s">
        <v>1307</v>
      </c>
      <c r="GHD5181" s="4">
        <v>732550</v>
      </c>
    </row>
    <row r="5182" spans="4931:4946" ht="21.95" customHeight="1">
      <c r="GHC5182" s="4" t="s">
        <v>596</v>
      </c>
      <c r="GHD5182" s="4">
        <v>174298.32</v>
      </c>
    </row>
    <row r="5183" spans="4931:4946" ht="21.95" customHeight="1">
      <c r="GHE5183" s="4" t="s">
        <v>1307</v>
      </c>
      <c r="GHF5183" s="4">
        <v>732550</v>
      </c>
    </row>
    <row r="5184" spans="4931:4946" ht="21.95" customHeight="1">
      <c r="GHE5184" s="4" t="s">
        <v>596</v>
      </c>
      <c r="GHF5184" s="4">
        <v>174298.32</v>
      </c>
    </row>
    <row r="5185" spans="4947:4962" ht="21.95" customHeight="1">
      <c r="GHG5185" s="4" t="s">
        <v>1307</v>
      </c>
      <c r="GHH5185" s="4">
        <v>732550</v>
      </c>
    </row>
    <row r="5186" spans="4947:4962" ht="21.95" customHeight="1">
      <c r="GHG5186" s="4" t="s">
        <v>596</v>
      </c>
      <c r="GHH5186" s="4">
        <v>174298.32</v>
      </c>
    </row>
    <row r="5187" spans="4947:4962" ht="21.95" customHeight="1">
      <c r="GHI5187" s="4" t="s">
        <v>1307</v>
      </c>
      <c r="GHJ5187" s="4">
        <v>732550</v>
      </c>
    </row>
    <row r="5188" spans="4947:4962" ht="21.95" customHeight="1">
      <c r="GHI5188" s="4" t="s">
        <v>596</v>
      </c>
      <c r="GHJ5188" s="4">
        <v>174298.32</v>
      </c>
    </row>
    <row r="5189" spans="4947:4962" ht="21.95" customHeight="1">
      <c r="GHK5189" s="4" t="s">
        <v>1307</v>
      </c>
      <c r="GHL5189" s="4">
        <v>732550</v>
      </c>
    </row>
    <row r="5190" spans="4947:4962" ht="21.95" customHeight="1">
      <c r="GHK5190" s="4" t="s">
        <v>596</v>
      </c>
      <c r="GHL5190" s="4">
        <v>174298.32</v>
      </c>
    </row>
    <row r="5191" spans="4947:4962" ht="21.95" customHeight="1">
      <c r="GHM5191" s="4" t="s">
        <v>1307</v>
      </c>
      <c r="GHN5191" s="4">
        <v>732550</v>
      </c>
    </row>
    <row r="5192" spans="4947:4962" ht="21.95" customHeight="1">
      <c r="GHM5192" s="4" t="s">
        <v>596</v>
      </c>
      <c r="GHN5192" s="4">
        <v>174298.32</v>
      </c>
    </row>
    <row r="5193" spans="4947:4962" ht="21.95" customHeight="1">
      <c r="GHO5193" s="4" t="s">
        <v>1307</v>
      </c>
      <c r="GHP5193" s="4">
        <v>732550</v>
      </c>
    </row>
    <row r="5194" spans="4947:4962" ht="21.95" customHeight="1">
      <c r="GHO5194" s="4" t="s">
        <v>596</v>
      </c>
      <c r="GHP5194" s="4">
        <v>174298.32</v>
      </c>
    </row>
    <row r="5195" spans="4947:4962" ht="21.95" customHeight="1">
      <c r="GHQ5195" s="4" t="s">
        <v>1307</v>
      </c>
      <c r="GHR5195" s="4">
        <v>732550</v>
      </c>
    </row>
    <row r="5196" spans="4947:4962" ht="21.95" customHeight="1">
      <c r="GHQ5196" s="4" t="s">
        <v>596</v>
      </c>
      <c r="GHR5196" s="4">
        <v>174298.32</v>
      </c>
    </row>
    <row r="5197" spans="4947:4962" ht="21.95" customHeight="1">
      <c r="GHS5197" s="4" t="s">
        <v>1307</v>
      </c>
      <c r="GHT5197" s="4">
        <v>732550</v>
      </c>
    </row>
    <row r="5198" spans="4947:4962" ht="21.95" customHeight="1">
      <c r="GHS5198" s="4" t="s">
        <v>596</v>
      </c>
      <c r="GHT5198" s="4">
        <v>174298.32</v>
      </c>
    </row>
    <row r="5199" spans="4947:4962" ht="21.95" customHeight="1">
      <c r="GHU5199" s="4" t="s">
        <v>1307</v>
      </c>
      <c r="GHV5199" s="4">
        <v>732550</v>
      </c>
    </row>
    <row r="5200" spans="4947:4962" ht="21.95" customHeight="1">
      <c r="GHU5200" s="4" t="s">
        <v>596</v>
      </c>
      <c r="GHV5200" s="4">
        <v>174298.32</v>
      </c>
    </row>
    <row r="5201" spans="4963:4978" ht="21.95" customHeight="1">
      <c r="GHW5201" s="4" t="s">
        <v>1307</v>
      </c>
      <c r="GHX5201" s="4">
        <v>732550</v>
      </c>
    </row>
    <row r="5202" spans="4963:4978" ht="21.95" customHeight="1">
      <c r="GHW5202" s="4" t="s">
        <v>596</v>
      </c>
      <c r="GHX5202" s="4">
        <v>174298.32</v>
      </c>
    </row>
    <row r="5203" spans="4963:4978" ht="21.95" customHeight="1">
      <c r="GHY5203" s="4" t="s">
        <v>1307</v>
      </c>
      <c r="GHZ5203" s="4">
        <v>732550</v>
      </c>
    </row>
    <row r="5204" spans="4963:4978" ht="21.95" customHeight="1">
      <c r="GHY5204" s="4" t="s">
        <v>596</v>
      </c>
      <c r="GHZ5204" s="4">
        <v>174298.32</v>
      </c>
    </row>
    <row r="5205" spans="4963:4978" ht="21.95" customHeight="1">
      <c r="GIA5205" s="4" t="s">
        <v>1307</v>
      </c>
      <c r="GIB5205" s="4">
        <v>732550</v>
      </c>
    </row>
    <row r="5206" spans="4963:4978" ht="21.95" customHeight="1">
      <c r="GIA5206" s="4" t="s">
        <v>596</v>
      </c>
      <c r="GIB5206" s="4">
        <v>174298.32</v>
      </c>
    </row>
    <row r="5207" spans="4963:4978" ht="21.95" customHeight="1">
      <c r="GIC5207" s="4" t="s">
        <v>1307</v>
      </c>
      <c r="GID5207" s="4">
        <v>732550</v>
      </c>
    </row>
    <row r="5208" spans="4963:4978" ht="21.95" customHeight="1">
      <c r="GIC5208" s="4" t="s">
        <v>596</v>
      </c>
      <c r="GID5208" s="4">
        <v>174298.32</v>
      </c>
    </row>
    <row r="5209" spans="4963:4978" ht="21.95" customHeight="1">
      <c r="GIE5209" s="4" t="s">
        <v>1307</v>
      </c>
      <c r="GIF5209" s="4">
        <v>732550</v>
      </c>
    </row>
    <row r="5210" spans="4963:4978" ht="21.95" customHeight="1">
      <c r="GIE5210" s="4" t="s">
        <v>596</v>
      </c>
      <c r="GIF5210" s="4">
        <v>174298.32</v>
      </c>
    </row>
    <row r="5211" spans="4963:4978" ht="21.95" customHeight="1">
      <c r="GIG5211" s="4" t="s">
        <v>1307</v>
      </c>
      <c r="GIH5211" s="4">
        <v>732550</v>
      </c>
    </row>
    <row r="5212" spans="4963:4978" ht="21.95" customHeight="1">
      <c r="GIG5212" s="4" t="s">
        <v>596</v>
      </c>
      <c r="GIH5212" s="4">
        <v>174298.32</v>
      </c>
    </row>
    <row r="5213" spans="4963:4978" ht="21.95" customHeight="1">
      <c r="GII5213" s="4" t="s">
        <v>1307</v>
      </c>
      <c r="GIJ5213" s="4">
        <v>732550</v>
      </c>
    </row>
    <row r="5214" spans="4963:4978" ht="21.95" customHeight="1">
      <c r="GII5214" s="4" t="s">
        <v>596</v>
      </c>
      <c r="GIJ5214" s="4">
        <v>174298.32</v>
      </c>
    </row>
    <row r="5215" spans="4963:4978" ht="21.95" customHeight="1">
      <c r="GIK5215" s="4" t="s">
        <v>1307</v>
      </c>
      <c r="GIL5215" s="4">
        <v>732550</v>
      </c>
    </row>
    <row r="5216" spans="4963:4978" ht="21.95" customHeight="1">
      <c r="GIK5216" s="4" t="s">
        <v>596</v>
      </c>
      <c r="GIL5216" s="4">
        <v>174298.32</v>
      </c>
    </row>
    <row r="5217" spans="4979:4994" ht="21.95" customHeight="1">
      <c r="GIM5217" s="4" t="s">
        <v>1307</v>
      </c>
      <c r="GIN5217" s="4">
        <v>732550</v>
      </c>
    </row>
    <row r="5218" spans="4979:4994" ht="21.95" customHeight="1">
      <c r="GIM5218" s="4" t="s">
        <v>596</v>
      </c>
      <c r="GIN5218" s="4">
        <v>174298.32</v>
      </c>
    </row>
    <row r="5219" spans="4979:4994" ht="21.95" customHeight="1">
      <c r="GIO5219" s="4" t="s">
        <v>1307</v>
      </c>
      <c r="GIP5219" s="4">
        <v>732550</v>
      </c>
    </row>
    <row r="5220" spans="4979:4994" ht="21.95" customHeight="1">
      <c r="GIO5220" s="4" t="s">
        <v>596</v>
      </c>
      <c r="GIP5220" s="4">
        <v>174298.32</v>
      </c>
    </row>
    <row r="5221" spans="4979:4994" ht="21.95" customHeight="1">
      <c r="GIQ5221" s="4" t="s">
        <v>1307</v>
      </c>
      <c r="GIR5221" s="4">
        <v>732550</v>
      </c>
    </row>
    <row r="5222" spans="4979:4994" ht="21.95" customHeight="1">
      <c r="GIQ5222" s="4" t="s">
        <v>596</v>
      </c>
      <c r="GIR5222" s="4">
        <v>174298.32</v>
      </c>
    </row>
    <row r="5223" spans="4979:4994" ht="21.95" customHeight="1">
      <c r="GIS5223" s="4" t="s">
        <v>1307</v>
      </c>
      <c r="GIT5223" s="4">
        <v>732550</v>
      </c>
    </row>
    <row r="5224" spans="4979:4994" ht="21.95" customHeight="1">
      <c r="GIS5224" s="4" t="s">
        <v>596</v>
      </c>
      <c r="GIT5224" s="4">
        <v>174298.32</v>
      </c>
    </row>
    <row r="5225" spans="4979:4994" ht="21.95" customHeight="1">
      <c r="GIU5225" s="4" t="s">
        <v>1307</v>
      </c>
      <c r="GIV5225" s="4">
        <v>732550</v>
      </c>
    </row>
    <row r="5226" spans="4979:4994" ht="21.95" customHeight="1">
      <c r="GIU5226" s="4" t="s">
        <v>596</v>
      </c>
      <c r="GIV5226" s="4">
        <v>174298.32</v>
      </c>
    </row>
    <row r="5227" spans="4979:4994" ht="21.95" customHeight="1">
      <c r="GIW5227" s="4" t="s">
        <v>1307</v>
      </c>
      <c r="GIX5227" s="4">
        <v>732550</v>
      </c>
    </row>
    <row r="5228" spans="4979:4994" ht="21.95" customHeight="1">
      <c r="GIW5228" s="4" t="s">
        <v>596</v>
      </c>
      <c r="GIX5228" s="4">
        <v>174298.32</v>
      </c>
    </row>
    <row r="5229" spans="4979:4994" ht="21.95" customHeight="1">
      <c r="GIY5229" s="4" t="s">
        <v>1307</v>
      </c>
      <c r="GIZ5229" s="4">
        <v>732550</v>
      </c>
    </row>
    <row r="5230" spans="4979:4994" ht="21.95" customHeight="1">
      <c r="GIY5230" s="4" t="s">
        <v>596</v>
      </c>
      <c r="GIZ5230" s="4">
        <v>174298.32</v>
      </c>
    </row>
    <row r="5231" spans="4979:4994" ht="21.95" customHeight="1">
      <c r="GJA5231" s="4" t="s">
        <v>1307</v>
      </c>
      <c r="GJB5231" s="4">
        <v>732550</v>
      </c>
    </row>
    <row r="5232" spans="4979:4994" ht="21.95" customHeight="1">
      <c r="GJA5232" s="4" t="s">
        <v>596</v>
      </c>
      <c r="GJB5232" s="4">
        <v>174298.32</v>
      </c>
    </row>
    <row r="5233" spans="4995:5010" ht="21.95" customHeight="1">
      <c r="GJC5233" s="4" t="s">
        <v>1307</v>
      </c>
      <c r="GJD5233" s="4">
        <v>732550</v>
      </c>
    </row>
    <row r="5234" spans="4995:5010" ht="21.95" customHeight="1">
      <c r="GJC5234" s="4" t="s">
        <v>596</v>
      </c>
      <c r="GJD5234" s="4">
        <v>174298.32</v>
      </c>
    </row>
    <row r="5235" spans="4995:5010" ht="21.95" customHeight="1">
      <c r="GJE5235" s="4" t="s">
        <v>1307</v>
      </c>
      <c r="GJF5235" s="4">
        <v>732550</v>
      </c>
    </row>
    <row r="5236" spans="4995:5010" ht="21.95" customHeight="1">
      <c r="GJE5236" s="4" t="s">
        <v>596</v>
      </c>
      <c r="GJF5236" s="4">
        <v>174298.32</v>
      </c>
    </row>
    <row r="5237" spans="4995:5010" ht="21.95" customHeight="1">
      <c r="GJG5237" s="4" t="s">
        <v>1307</v>
      </c>
      <c r="GJH5237" s="4">
        <v>732550</v>
      </c>
    </row>
    <row r="5238" spans="4995:5010" ht="21.95" customHeight="1">
      <c r="GJG5238" s="4" t="s">
        <v>596</v>
      </c>
      <c r="GJH5238" s="4">
        <v>174298.32</v>
      </c>
    </row>
    <row r="5239" spans="4995:5010" ht="21.95" customHeight="1">
      <c r="GJI5239" s="4" t="s">
        <v>1307</v>
      </c>
      <c r="GJJ5239" s="4">
        <v>732550</v>
      </c>
    </row>
    <row r="5240" spans="4995:5010" ht="21.95" customHeight="1">
      <c r="GJI5240" s="4" t="s">
        <v>596</v>
      </c>
      <c r="GJJ5240" s="4">
        <v>174298.32</v>
      </c>
    </row>
    <row r="5241" spans="4995:5010" ht="21.95" customHeight="1">
      <c r="GJK5241" s="4" t="s">
        <v>1307</v>
      </c>
      <c r="GJL5241" s="4">
        <v>732550</v>
      </c>
    </row>
    <row r="5242" spans="4995:5010" ht="21.95" customHeight="1">
      <c r="GJK5242" s="4" t="s">
        <v>596</v>
      </c>
      <c r="GJL5242" s="4">
        <v>174298.32</v>
      </c>
    </row>
    <row r="5243" spans="4995:5010" ht="21.95" customHeight="1">
      <c r="GJM5243" s="4" t="s">
        <v>1307</v>
      </c>
      <c r="GJN5243" s="4">
        <v>732550</v>
      </c>
    </row>
    <row r="5244" spans="4995:5010" ht="21.95" customHeight="1">
      <c r="GJM5244" s="4" t="s">
        <v>596</v>
      </c>
      <c r="GJN5244" s="4">
        <v>174298.32</v>
      </c>
    </row>
    <row r="5245" spans="4995:5010" ht="21.95" customHeight="1">
      <c r="GJO5245" s="4" t="s">
        <v>1307</v>
      </c>
      <c r="GJP5245" s="4">
        <v>732550</v>
      </c>
    </row>
    <row r="5246" spans="4995:5010" ht="21.95" customHeight="1">
      <c r="GJO5246" s="4" t="s">
        <v>596</v>
      </c>
      <c r="GJP5246" s="4">
        <v>174298.32</v>
      </c>
    </row>
    <row r="5247" spans="4995:5010" ht="21.95" customHeight="1">
      <c r="GJQ5247" s="4" t="s">
        <v>1307</v>
      </c>
      <c r="GJR5247" s="4">
        <v>732550</v>
      </c>
    </row>
    <row r="5248" spans="4995:5010" ht="21.95" customHeight="1">
      <c r="GJQ5248" s="4" t="s">
        <v>596</v>
      </c>
      <c r="GJR5248" s="4">
        <v>174298.32</v>
      </c>
    </row>
    <row r="5249" spans="5011:5026" ht="21.95" customHeight="1">
      <c r="GJS5249" s="4" t="s">
        <v>1307</v>
      </c>
      <c r="GJT5249" s="4">
        <v>732550</v>
      </c>
    </row>
    <row r="5250" spans="5011:5026" ht="21.95" customHeight="1">
      <c r="GJS5250" s="4" t="s">
        <v>596</v>
      </c>
      <c r="GJT5250" s="4">
        <v>174298.32</v>
      </c>
    </row>
    <row r="5251" spans="5011:5026" ht="21.95" customHeight="1">
      <c r="GJU5251" s="4" t="s">
        <v>1307</v>
      </c>
      <c r="GJV5251" s="4">
        <v>732550</v>
      </c>
    </row>
    <row r="5252" spans="5011:5026" ht="21.95" customHeight="1">
      <c r="GJU5252" s="4" t="s">
        <v>596</v>
      </c>
      <c r="GJV5252" s="4">
        <v>174298.32</v>
      </c>
    </row>
    <row r="5253" spans="5011:5026" ht="21.95" customHeight="1">
      <c r="GJW5253" s="4" t="s">
        <v>1307</v>
      </c>
      <c r="GJX5253" s="4">
        <v>732550</v>
      </c>
    </row>
    <row r="5254" spans="5011:5026" ht="21.95" customHeight="1">
      <c r="GJW5254" s="4" t="s">
        <v>596</v>
      </c>
      <c r="GJX5254" s="4">
        <v>174298.32</v>
      </c>
    </row>
    <row r="5255" spans="5011:5026" ht="21.95" customHeight="1">
      <c r="GJY5255" s="4" t="s">
        <v>1307</v>
      </c>
      <c r="GJZ5255" s="4">
        <v>732550</v>
      </c>
    </row>
    <row r="5256" spans="5011:5026" ht="21.95" customHeight="1">
      <c r="GJY5256" s="4" t="s">
        <v>596</v>
      </c>
      <c r="GJZ5256" s="4">
        <v>174298.32</v>
      </c>
    </row>
    <row r="5257" spans="5011:5026" ht="21.95" customHeight="1">
      <c r="GKA5257" s="4" t="s">
        <v>1307</v>
      </c>
      <c r="GKB5257" s="4">
        <v>732550</v>
      </c>
    </row>
    <row r="5258" spans="5011:5026" ht="21.95" customHeight="1">
      <c r="GKA5258" s="4" t="s">
        <v>596</v>
      </c>
      <c r="GKB5258" s="4">
        <v>174298.32</v>
      </c>
    </row>
    <row r="5259" spans="5011:5026" ht="21.95" customHeight="1">
      <c r="GKC5259" s="4" t="s">
        <v>1307</v>
      </c>
      <c r="GKD5259" s="4">
        <v>732550</v>
      </c>
    </row>
    <row r="5260" spans="5011:5026" ht="21.95" customHeight="1">
      <c r="GKC5260" s="4" t="s">
        <v>596</v>
      </c>
      <c r="GKD5260" s="4">
        <v>174298.32</v>
      </c>
    </row>
    <row r="5261" spans="5011:5026" ht="21.95" customHeight="1">
      <c r="GKE5261" s="4" t="s">
        <v>1307</v>
      </c>
      <c r="GKF5261" s="4">
        <v>732550</v>
      </c>
    </row>
    <row r="5262" spans="5011:5026" ht="21.95" customHeight="1">
      <c r="GKE5262" s="4" t="s">
        <v>596</v>
      </c>
      <c r="GKF5262" s="4">
        <v>174298.32</v>
      </c>
    </row>
    <row r="5263" spans="5011:5026" ht="21.95" customHeight="1">
      <c r="GKG5263" s="4" t="s">
        <v>1307</v>
      </c>
      <c r="GKH5263" s="4">
        <v>732550</v>
      </c>
    </row>
    <row r="5264" spans="5011:5026" ht="21.95" customHeight="1">
      <c r="GKG5264" s="4" t="s">
        <v>596</v>
      </c>
      <c r="GKH5264" s="4">
        <v>174298.32</v>
      </c>
    </row>
    <row r="5265" spans="5027:5042" ht="21.95" customHeight="1">
      <c r="GKI5265" s="4" t="s">
        <v>1307</v>
      </c>
      <c r="GKJ5265" s="4">
        <v>732550</v>
      </c>
    </row>
    <row r="5266" spans="5027:5042" ht="21.95" customHeight="1">
      <c r="GKI5266" s="4" t="s">
        <v>596</v>
      </c>
      <c r="GKJ5266" s="4">
        <v>174298.32</v>
      </c>
    </row>
    <row r="5267" spans="5027:5042" ht="21.95" customHeight="1">
      <c r="GKK5267" s="4" t="s">
        <v>1307</v>
      </c>
      <c r="GKL5267" s="4">
        <v>732550</v>
      </c>
    </row>
    <row r="5268" spans="5027:5042" ht="21.95" customHeight="1">
      <c r="GKK5268" s="4" t="s">
        <v>596</v>
      </c>
      <c r="GKL5268" s="4">
        <v>174298.32</v>
      </c>
    </row>
    <row r="5269" spans="5027:5042" ht="21.95" customHeight="1">
      <c r="GKM5269" s="4" t="s">
        <v>1307</v>
      </c>
      <c r="GKN5269" s="4">
        <v>732550</v>
      </c>
    </row>
    <row r="5270" spans="5027:5042" ht="21.95" customHeight="1">
      <c r="GKM5270" s="4" t="s">
        <v>596</v>
      </c>
      <c r="GKN5270" s="4">
        <v>174298.32</v>
      </c>
    </row>
    <row r="5271" spans="5027:5042" ht="21.95" customHeight="1">
      <c r="GKO5271" s="4" t="s">
        <v>1307</v>
      </c>
      <c r="GKP5271" s="4">
        <v>732550</v>
      </c>
    </row>
    <row r="5272" spans="5027:5042" ht="21.95" customHeight="1">
      <c r="GKO5272" s="4" t="s">
        <v>596</v>
      </c>
      <c r="GKP5272" s="4">
        <v>174298.32</v>
      </c>
    </row>
    <row r="5273" spans="5027:5042" ht="21.95" customHeight="1">
      <c r="GKQ5273" s="4" t="s">
        <v>1307</v>
      </c>
      <c r="GKR5273" s="4">
        <v>732550</v>
      </c>
    </row>
    <row r="5274" spans="5027:5042" ht="21.95" customHeight="1">
      <c r="GKQ5274" s="4" t="s">
        <v>596</v>
      </c>
      <c r="GKR5274" s="4">
        <v>174298.32</v>
      </c>
    </row>
    <row r="5275" spans="5027:5042" ht="21.95" customHeight="1">
      <c r="GKS5275" s="4" t="s">
        <v>1307</v>
      </c>
      <c r="GKT5275" s="4">
        <v>732550</v>
      </c>
    </row>
    <row r="5276" spans="5027:5042" ht="21.95" customHeight="1">
      <c r="GKS5276" s="4" t="s">
        <v>596</v>
      </c>
      <c r="GKT5276" s="4">
        <v>174298.32</v>
      </c>
    </row>
    <row r="5277" spans="5027:5042" ht="21.95" customHeight="1">
      <c r="GKU5277" s="4" t="s">
        <v>1307</v>
      </c>
      <c r="GKV5277" s="4">
        <v>732550</v>
      </c>
    </row>
    <row r="5278" spans="5027:5042" ht="21.95" customHeight="1">
      <c r="GKU5278" s="4" t="s">
        <v>596</v>
      </c>
      <c r="GKV5278" s="4">
        <v>174298.32</v>
      </c>
    </row>
    <row r="5279" spans="5027:5042" ht="21.95" customHeight="1">
      <c r="GKW5279" s="4" t="s">
        <v>1307</v>
      </c>
      <c r="GKX5279" s="4">
        <v>732550</v>
      </c>
    </row>
    <row r="5280" spans="5027:5042" ht="21.95" customHeight="1">
      <c r="GKW5280" s="4" t="s">
        <v>596</v>
      </c>
      <c r="GKX5280" s="4">
        <v>174298.32</v>
      </c>
    </row>
    <row r="5281" spans="5043:5058" ht="21.95" customHeight="1">
      <c r="GKY5281" s="4" t="s">
        <v>1307</v>
      </c>
      <c r="GKZ5281" s="4">
        <v>732550</v>
      </c>
    </row>
    <row r="5282" spans="5043:5058" ht="21.95" customHeight="1">
      <c r="GKY5282" s="4" t="s">
        <v>596</v>
      </c>
      <c r="GKZ5282" s="4">
        <v>174298.32</v>
      </c>
    </row>
    <row r="5283" spans="5043:5058" ht="21.95" customHeight="1">
      <c r="GLA5283" s="4" t="s">
        <v>1307</v>
      </c>
      <c r="GLB5283" s="4">
        <v>732550</v>
      </c>
    </row>
    <row r="5284" spans="5043:5058" ht="21.95" customHeight="1">
      <c r="GLA5284" s="4" t="s">
        <v>596</v>
      </c>
      <c r="GLB5284" s="4">
        <v>174298.32</v>
      </c>
    </row>
    <row r="5285" spans="5043:5058" ht="21.95" customHeight="1">
      <c r="GLC5285" s="4" t="s">
        <v>1307</v>
      </c>
      <c r="GLD5285" s="4">
        <v>732550</v>
      </c>
    </row>
    <row r="5286" spans="5043:5058" ht="21.95" customHeight="1">
      <c r="GLC5286" s="4" t="s">
        <v>596</v>
      </c>
      <c r="GLD5286" s="4">
        <v>174298.32</v>
      </c>
    </row>
    <row r="5287" spans="5043:5058" ht="21.95" customHeight="1">
      <c r="GLE5287" s="4" t="s">
        <v>1307</v>
      </c>
      <c r="GLF5287" s="4">
        <v>732550</v>
      </c>
    </row>
    <row r="5288" spans="5043:5058" ht="21.95" customHeight="1">
      <c r="GLE5288" s="4" t="s">
        <v>596</v>
      </c>
      <c r="GLF5288" s="4">
        <v>174298.32</v>
      </c>
    </row>
    <row r="5289" spans="5043:5058" ht="21.95" customHeight="1">
      <c r="GLG5289" s="4" t="s">
        <v>1307</v>
      </c>
      <c r="GLH5289" s="4">
        <v>732550</v>
      </c>
    </row>
    <row r="5290" spans="5043:5058" ht="21.95" customHeight="1">
      <c r="GLG5290" s="4" t="s">
        <v>596</v>
      </c>
      <c r="GLH5290" s="4">
        <v>174298.32</v>
      </c>
    </row>
    <row r="5291" spans="5043:5058" ht="21.95" customHeight="1">
      <c r="GLI5291" s="4" t="s">
        <v>1307</v>
      </c>
      <c r="GLJ5291" s="4">
        <v>732550</v>
      </c>
    </row>
    <row r="5292" spans="5043:5058" ht="21.95" customHeight="1">
      <c r="GLI5292" s="4" t="s">
        <v>596</v>
      </c>
      <c r="GLJ5292" s="4">
        <v>174298.32</v>
      </c>
    </row>
    <row r="5293" spans="5043:5058" ht="21.95" customHeight="1">
      <c r="GLK5293" s="4" t="s">
        <v>1307</v>
      </c>
      <c r="GLL5293" s="4">
        <v>732550</v>
      </c>
    </row>
    <row r="5294" spans="5043:5058" ht="21.95" customHeight="1">
      <c r="GLK5294" s="4" t="s">
        <v>596</v>
      </c>
      <c r="GLL5294" s="4">
        <v>174298.32</v>
      </c>
    </row>
    <row r="5295" spans="5043:5058" ht="21.95" customHeight="1">
      <c r="GLM5295" s="4" t="s">
        <v>1307</v>
      </c>
      <c r="GLN5295" s="4">
        <v>732550</v>
      </c>
    </row>
    <row r="5296" spans="5043:5058" ht="21.95" customHeight="1">
      <c r="GLM5296" s="4" t="s">
        <v>596</v>
      </c>
      <c r="GLN5296" s="4">
        <v>174298.32</v>
      </c>
    </row>
    <row r="5297" spans="5059:5074" ht="21.95" customHeight="1">
      <c r="GLO5297" s="4" t="s">
        <v>1307</v>
      </c>
      <c r="GLP5297" s="4">
        <v>732550</v>
      </c>
    </row>
    <row r="5298" spans="5059:5074" ht="21.95" customHeight="1">
      <c r="GLO5298" s="4" t="s">
        <v>596</v>
      </c>
      <c r="GLP5298" s="4">
        <v>174298.32</v>
      </c>
    </row>
    <row r="5299" spans="5059:5074" ht="21.95" customHeight="1">
      <c r="GLQ5299" s="4" t="s">
        <v>1307</v>
      </c>
      <c r="GLR5299" s="4">
        <v>732550</v>
      </c>
    </row>
    <row r="5300" spans="5059:5074" ht="21.95" customHeight="1">
      <c r="GLQ5300" s="4" t="s">
        <v>596</v>
      </c>
      <c r="GLR5300" s="4">
        <v>174298.32</v>
      </c>
    </row>
    <row r="5301" spans="5059:5074" ht="21.95" customHeight="1">
      <c r="GLS5301" s="4" t="s">
        <v>1307</v>
      </c>
      <c r="GLT5301" s="4">
        <v>732550</v>
      </c>
    </row>
    <row r="5302" spans="5059:5074" ht="21.95" customHeight="1">
      <c r="GLS5302" s="4" t="s">
        <v>596</v>
      </c>
      <c r="GLT5302" s="4">
        <v>174298.32</v>
      </c>
    </row>
    <row r="5303" spans="5059:5074" ht="21.95" customHeight="1">
      <c r="GLU5303" s="4" t="s">
        <v>1307</v>
      </c>
      <c r="GLV5303" s="4">
        <v>732550</v>
      </c>
    </row>
    <row r="5304" spans="5059:5074" ht="21.95" customHeight="1">
      <c r="GLU5304" s="4" t="s">
        <v>596</v>
      </c>
      <c r="GLV5304" s="4">
        <v>174298.32</v>
      </c>
    </row>
    <row r="5305" spans="5059:5074" ht="21.95" customHeight="1">
      <c r="GLW5305" s="4" t="s">
        <v>1307</v>
      </c>
      <c r="GLX5305" s="4">
        <v>732550</v>
      </c>
    </row>
    <row r="5306" spans="5059:5074" ht="21.95" customHeight="1">
      <c r="GLW5306" s="4" t="s">
        <v>596</v>
      </c>
      <c r="GLX5306" s="4">
        <v>174298.32</v>
      </c>
    </row>
    <row r="5307" spans="5059:5074" ht="21.95" customHeight="1">
      <c r="GLY5307" s="4" t="s">
        <v>1307</v>
      </c>
      <c r="GLZ5307" s="4">
        <v>732550</v>
      </c>
    </row>
    <row r="5308" spans="5059:5074" ht="21.95" customHeight="1">
      <c r="GLY5308" s="4" t="s">
        <v>596</v>
      </c>
      <c r="GLZ5308" s="4">
        <v>174298.32</v>
      </c>
    </row>
    <row r="5309" spans="5059:5074" ht="21.95" customHeight="1">
      <c r="GMA5309" s="4" t="s">
        <v>1307</v>
      </c>
      <c r="GMB5309" s="4">
        <v>732550</v>
      </c>
    </row>
    <row r="5310" spans="5059:5074" ht="21.95" customHeight="1">
      <c r="GMA5310" s="4" t="s">
        <v>596</v>
      </c>
      <c r="GMB5310" s="4">
        <v>174298.32</v>
      </c>
    </row>
    <row r="5311" spans="5059:5074" ht="21.95" customHeight="1">
      <c r="GMC5311" s="4" t="s">
        <v>1307</v>
      </c>
      <c r="GMD5311" s="4">
        <v>732550</v>
      </c>
    </row>
    <row r="5312" spans="5059:5074" ht="21.95" customHeight="1">
      <c r="GMC5312" s="4" t="s">
        <v>596</v>
      </c>
      <c r="GMD5312" s="4">
        <v>174298.32</v>
      </c>
    </row>
    <row r="5313" spans="5075:5090" ht="21.95" customHeight="1">
      <c r="GME5313" s="4" t="s">
        <v>1307</v>
      </c>
      <c r="GMF5313" s="4">
        <v>732550</v>
      </c>
    </row>
    <row r="5314" spans="5075:5090" ht="21.95" customHeight="1">
      <c r="GME5314" s="4" t="s">
        <v>596</v>
      </c>
      <c r="GMF5314" s="4">
        <v>174298.32</v>
      </c>
    </row>
    <row r="5315" spans="5075:5090" ht="21.95" customHeight="1">
      <c r="GMG5315" s="4" t="s">
        <v>1307</v>
      </c>
      <c r="GMH5315" s="4">
        <v>732550</v>
      </c>
    </row>
    <row r="5316" spans="5075:5090" ht="21.95" customHeight="1">
      <c r="GMG5316" s="4" t="s">
        <v>596</v>
      </c>
      <c r="GMH5316" s="4">
        <v>174298.32</v>
      </c>
    </row>
    <row r="5317" spans="5075:5090" ht="21.95" customHeight="1">
      <c r="GMI5317" s="4" t="s">
        <v>1307</v>
      </c>
      <c r="GMJ5317" s="4">
        <v>732550</v>
      </c>
    </row>
    <row r="5318" spans="5075:5090" ht="21.95" customHeight="1">
      <c r="GMI5318" s="4" t="s">
        <v>596</v>
      </c>
      <c r="GMJ5318" s="4">
        <v>174298.32</v>
      </c>
    </row>
    <row r="5319" spans="5075:5090" ht="21.95" customHeight="1">
      <c r="GMK5319" s="4" t="s">
        <v>1307</v>
      </c>
      <c r="GML5319" s="4">
        <v>732550</v>
      </c>
    </row>
    <row r="5320" spans="5075:5090" ht="21.95" customHeight="1">
      <c r="GMK5320" s="4" t="s">
        <v>596</v>
      </c>
      <c r="GML5320" s="4">
        <v>174298.32</v>
      </c>
    </row>
    <row r="5321" spans="5075:5090" ht="21.95" customHeight="1">
      <c r="GMM5321" s="4" t="s">
        <v>1307</v>
      </c>
      <c r="GMN5321" s="4">
        <v>732550</v>
      </c>
    </row>
    <row r="5322" spans="5075:5090" ht="21.95" customHeight="1">
      <c r="GMM5322" s="4" t="s">
        <v>596</v>
      </c>
      <c r="GMN5322" s="4">
        <v>174298.32</v>
      </c>
    </row>
    <row r="5323" spans="5075:5090" ht="21.95" customHeight="1">
      <c r="GMO5323" s="4" t="s">
        <v>1307</v>
      </c>
      <c r="GMP5323" s="4">
        <v>732550</v>
      </c>
    </row>
    <row r="5324" spans="5075:5090" ht="21.95" customHeight="1">
      <c r="GMO5324" s="4" t="s">
        <v>596</v>
      </c>
      <c r="GMP5324" s="4">
        <v>174298.32</v>
      </c>
    </row>
    <row r="5325" spans="5075:5090" ht="21.95" customHeight="1">
      <c r="GMQ5325" s="4" t="s">
        <v>1307</v>
      </c>
      <c r="GMR5325" s="4">
        <v>732550</v>
      </c>
    </row>
    <row r="5326" spans="5075:5090" ht="21.95" customHeight="1">
      <c r="GMQ5326" s="4" t="s">
        <v>596</v>
      </c>
      <c r="GMR5326" s="4">
        <v>174298.32</v>
      </c>
    </row>
    <row r="5327" spans="5075:5090" ht="21.95" customHeight="1">
      <c r="GMS5327" s="4" t="s">
        <v>1307</v>
      </c>
      <c r="GMT5327" s="4">
        <v>732550</v>
      </c>
    </row>
    <row r="5328" spans="5075:5090" ht="21.95" customHeight="1">
      <c r="GMS5328" s="4" t="s">
        <v>596</v>
      </c>
      <c r="GMT5328" s="4">
        <v>174298.32</v>
      </c>
    </row>
    <row r="5329" spans="5091:5106" ht="21.95" customHeight="1">
      <c r="GMU5329" s="4" t="s">
        <v>1307</v>
      </c>
      <c r="GMV5329" s="4">
        <v>732550</v>
      </c>
    </row>
    <row r="5330" spans="5091:5106" ht="21.95" customHeight="1">
      <c r="GMU5330" s="4" t="s">
        <v>596</v>
      </c>
      <c r="GMV5330" s="4">
        <v>174298.32</v>
      </c>
    </row>
    <row r="5331" spans="5091:5106" ht="21.95" customHeight="1">
      <c r="GMW5331" s="4" t="s">
        <v>1307</v>
      </c>
      <c r="GMX5331" s="4">
        <v>732550</v>
      </c>
    </row>
    <row r="5332" spans="5091:5106" ht="21.95" customHeight="1">
      <c r="GMW5332" s="4" t="s">
        <v>596</v>
      </c>
      <c r="GMX5332" s="4">
        <v>174298.32</v>
      </c>
    </row>
    <row r="5333" spans="5091:5106" ht="21.95" customHeight="1">
      <c r="GMY5333" s="4" t="s">
        <v>1307</v>
      </c>
      <c r="GMZ5333" s="4">
        <v>732550</v>
      </c>
    </row>
    <row r="5334" spans="5091:5106" ht="21.95" customHeight="1">
      <c r="GMY5334" s="4" t="s">
        <v>596</v>
      </c>
      <c r="GMZ5334" s="4">
        <v>174298.32</v>
      </c>
    </row>
    <row r="5335" spans="5091:5106" ht="21.95" customHeight="1">
      <c r="GNA5335" s="4" t="s">
        <v>1307</v>
      </c>
      <c r="GNB5335" s="4">
        <v>732550</v>
      </c>
    </row>
    <row r="5336" spans="5091:5106" ht="21.95" customHeight="1">
      <c r="GNA5336" s="4" t="s">
        <v>596</v>
      </c>
      <c r="GNB5336" s="4">
        <v>174298.32</v>
      </c>
    </row>
    <row r="5337" spans="5091:5106" ht="21.95" customHeight="1">
      <c r="GNC5337" s="4" t="s">
        <v>1307</v>
      </c>
      <c r="GND5337" s="4">
        <v>732550</v>
      </c>
    </row>
    <row r="5338" spans="5091:5106" ht="21.95" customHeight="1">
      <c r="GNC5338" s="4" t="s">
        <v>596</v>
      </c>
      <c r="GND5338" s="4">
        <v>174298.32</v>
      </c>
    </row>
    <row r="5339" spans="5091:5106" ht="21.95" customHeight="1">
      <c r="GNE5339" s="4" t="s">
        <v>1307</v>
      </c>
      <c r="GNF5339" s="4">
        <v>732550</v>
      </c>
    </row>
    <row r="5340" spans="5091:5106" ht="21.95" customHeight="1">
      <c r="GNE5340" s="4" t="s">
        <v>596</v>
      </c>
      <c r="GNF5340" s="4">
        <v>174298.32</v>
      </c>
    </row>
    <row r="5341" spans="5091:5106" ht="21.95" customHeight="1">
      <c r="GNG5341" s="4" t="s">
        <v>1307</v>
      </c>
      <c r="GNH5341" s="4">
        <v>732550</v>
      </c>
    </row>
    <row r="5342" spans="5091:5106" ht="21.95" customHeight="1">
      <c r="GNG5342" s="4" t="s">
        <v>596</v>
      </c>
      <c r="GNH5342" s="4">
        <v>174298.32</v>
      </c>
    </row>
    <row r="5343" spans="5091:5106" ht="21.95" customHeight="1">
      <c r="GNI5343" s="4" t="s">
        <v>1307</v>
      </c>
      <c r="GNJ5343" s="4">
        <v>732550</v>
      </c>
    </row>
    <row r="5344" spans="5091:5106" ht="21.95" customHeight="1">
      <c r="GNI5344" s="4" t="s">
        <v>596</v>
      </c>
      <c r="GNJ5344" s="4">
        <v>174298.32</v>
      </c>
    </row>
    <row r="5345" spans="5107:5122" ht="21.95" customHeight="1">
      <c r="GNK5345" s="4" t="s">
        <v>1307</v>
      </c>
      <c r="GNL5345" s="4">
        <v>732550</v>
      </c>
    </row>
    <row r="5346" spans="5107:5122" ht="21.95" customHeight="1">
      <c r="GNK5346" s="4" t="s">
        <v>596</v>
      </c>
      <c r="GNL5346" s="4">
        <v>174298.32</v>
      </c>
    </row>
    <row r="5347" spans="5107:5122" ht="21.95" customHeight="1">
      <c r="GNM5347" s="4" t="s">
        <v>1307</v>
      </c>
      <c r="GNN5347" s="4">
        <v>732550</v>
      </c>
    </row>
    <row r="5348" spans="5107:5122" ht="21.95" customHeight="1">
      <c r="GNM5348" s="4" t="s">
        <v>596</v>
      </c>
      <c r="GNN5348" s="4">
        <v>174298.32</v>
      </c>
    </row>
    <row r="5349" spans="5107:5122" ht="21.95" customHeight="1">
      <c r="GNO5349" s="4" t="s">
        <v>1307</v>
      </c>
      <c r="GNP5349" s="4">
        <v>732550</v>
      </c>
    </row>
    <row r="5350" spans="5107:5122" ht="21.95" customHeight="1">
      <c r="GNO5350" s="4" t="s">
        <v>596</v>
      </c>
      <c r="GNP5350" s="4">
        <v>174298.32</v>
      </c>
    </row>
    <row r="5351" spans="5107:5122" ht="21.95" customHeight="1">
      <c r="GNQ5351" s="4" t="s">
        <v>1307</v>
      </c>
      <c r="GNR5351" s="4">
        <v>732550</v>
      </c>
    </row>
    <row r="5352" spans="5107:5122" ht="21.95" customHeight="1">
      <c r="GNQ5352" s="4" t="s">
        <v>596</v>
      </c>
      <c r="GNR5352" s="4">
        <v>174298.32</v>
      </c>
    </row>
    <row r="5353" spans="5107:5122" ht="21.95" customHeight="1">
      <c r="GNS5353" s="4" t="s">
        <v>1307</v>
      </c>
      <c r="GNT5353" s="4">
        <v>732550</v>
      </c>
    </row>
    <row r="5354" spans="5107:5122" ht="21.95" customHeight="1">
      <c r="GNS5354" s="4" t="s">
        <v>596</v>
      </c>
      <c r="GNT5354" s="4">
        <v>174298.32</v>
      </c>
    </row>
    <row r="5355" spans="5107:5122" ht="21.95" customHeight="1">
      <c r="GNU5355" s="4" t="s">
        <v>1307</v>
      </c>
      <c r="GNV5355" s="4">
        <v>732550</v>
      </c>
    </row>
    <row r="5356" spans="5107:5122" ht="21.95" customHeight="1">
      <c r="GNU5356" s="4" t="s">
        <v>596</v>
      </c>
      <c r="GNV5356" s="4">
        <v>174298.32</v>
      </c>
    </row>
    <row r="5357" spans="5107:5122" ht="21.95" customHeight="1">
      <c r="GNW5357" s="4" t="s">
        <v>1307</v>
      </c>
      <c r="GNX5357" s="4">
        <v>732550</v>
      </c>
    </row>
    <row r="5358" spans="5107:5122" ht="21.95" customHeight="1">
      <c r="GNW5358" s="4" t="s">
        <v>596</v>
      </c>
      <c r="GNX5358" s="4">
        <v>174298.32</v>
      </c>
    </row>
    <row r="5359" spans="5107:5122" ht="21.95" customHeight="1">
      <c r="GNY5359" s="4" t="s">
        <v>1307</v>
      </c>
      <c r="GNZ5359" s="4">
        <v>732550</v>
      </c>
    </row>
    <row r="5360" spans="5107:5122" ht="21.95" customHeight="1">
      <c r="GNY5360" s="4" t="s">
        <v>596</v>
      </c>
      <c r="GNZ5360" s="4">
        <v>174298.32</v>
      </c>
    </row>
    <row r="5361" spans="5123:5138" ht="21.95" customHeight="1">
      <c r="GOA5361" s="4" t="s">
        <v>1307</v>
      </c>
      <c r="GOB5361" s="4">
        <v>732550</v>
      </c>
    </row>
    <row r="5362" spans="5123:5138" ht="21.95" customHeight="1">
      <c r="GOA5362" s="4" t="s">
        <v>596</v>
      </c>
      <c r="GOB5362" s="4">
        <v>174298.32</v>
      </c>
    </row>
    <row r="5363" spans="5123:5138" ht="21.95" customHeight="1">
      <c r="GOC5363" s="4" t="s">
        <v>1307</v>
      </c>
      <c r="GOD5363" s="4">
        <v>732550</v>
      </c>
    </row>
    <row r="5364" spans="5123:5138" ht="21.95" customHeight="1">
      <c r="GOC5364" s="4" t="s">
        <v>596</v>
      </c>
      <c r="GOD5364" s="4">
        <v>174298.32</v>
      </c>
    </row>
    <row r="5365" spans="5123:5138" ht="21.95" customHeight="1">
      <c r="GOE5365" s="4" t="s">
        <v>1307</v>
      </c>
      <c r="GOF5365" s="4">
        <v>732550</v>
      </c>
    </row>
    <row r="5366" spans="5123:5138" ht="21.95" customHeight="1">
      <c r="GOE5366" s="4" t="s">
        <v>596</v>
      </c>
      <c r="GOF5366" s="4">
        <v>174298.32</v>
      </c>
    </row>
    <row r="5367" spans="5123:5138" ht="21.95" customHeight="1">
      <c r="GOG5367" s="4" t="s">
        <v>1307</v>
      </c>
      <c r="GOH5367" s="4">
        <v>732550</v>
      </c>
    </row>
    <row r="5368" spans="5123:5138" ht="21.95" customHeight="1">
      <c r="GOG5368" s="4" t="s">
        <v>596</v>
      </c>
      <c r="GOH5368" s="4">
        <v>174298.32</v>
      </c>
    </row>
    <row r="5369" spans="5123:5138" ht="21.95" customHeight="1">
      <c r="GOI5369" s="4" t="s">
        <v>1307</v>
      </c>
      <c r="GOJ5369" s="4">
        <v>732550</v>
      </c>
    </row>
    <row r="5370" spans="5123:5138" ht="21.95" customHeight="1">
      <c r="GOI5370" s="4" t="s">
        <v>596</v>
      </c>
      <c r="GOJ5370" s="4">
        <v>174298.32</v>
      </c>
    </row>
    <row r="5371" spans="5123:5138" ht="21.95" customHeight="1">
      <c r="GOK5371" s="4" t="s">
        <v>1307</v>
      </c>
      <c r="GOL5371" s="4">
        <v>732550</v>
      </c>
    </row>
    <row r="5372" spans="5123:5138" ht="21.95" customHeight="1">
      <c r="GOK5372" s="4" t="s">
        <v>596</v>
      </c>
      <c r="GOL5372" s="4">
        <v>174298.32</v>
      </c>
    </row>
    <row r="5373" spans="5123:5138" ht="21.95" customHeight="1">
      <c r="GOM5373" s="4" t="s">
        <v>1307</v>
      </c>
      <c r="GON5373" s="4">
        <v>732550</v>
      </c>
    </row>
    <row r="5374" spans="5123:5138" ht="21.95" customHeight="1">
      <c r="GOM5374" s="4" t="s">
        <v>596</v>
      </c>
      <c r="GON5374" s="4">
        <v>174298.32</v>
      </c>
    </row>
    <row r="5375" spans="5123:5138" ht="21.95" customHeight="1">
      <c r="GOO5375" s="4" t="s">
        <v>1307</v>
      </c>
      <c r="GOP5375" s="4">
        <v>732550</v>
      </c>
    </row>
    <row r="5376" spans="5123:5138" ht="21.95" customHeight="1">
      <c r="GOO5376" s="4" t="s">
        <v>596</v>
      </c>
      <c r="GOP5376" s="4">
        <v>174298.32</v>
      </c>
    </row>
    <row r="5377" spans="5139:5154" ht="21.95" customHeight="1">
      <c r="GOQ5377" s="4" t="s">
        <v>1307</v>
      </c>
      <c r="GOR5377" s="4">
        <v>732550</v>
      </c>
    </row>
    <row r="5378" spans="5139:5154" ht="21.95" customHeight="1">
      <c r="GOQ5378" s="4" t="s">
        <v>596</v>
      </c>
      <c r="GOR5378" s="4">
        <v>174298.32</v>
      </c>
    </row>
    <row r="5379" spans="5139:5154" ht="21.95" customHeight="1">
      <c r="GOS5379" s="4" t="s">
        <v>1307</v>
      </c>
      <c r="GOT5379" s="4">
        <v>732550</v>
      </c>
    </row>
    <row r="5380" spans="5139:5154" ht="21.95" customHeight="1">
      <c r="GOS5380" s="4" t="s">
        <v>596</v>
      </c>
      <c r="GOT5380" s="4">
        <v>174298.32</v>
      </c>
    </row>
    <row r="5381" spans="5139:5154" ht="21.95" customHeight="1">
      <c r="GOU5381" s="4" t="s">
        <v>1307</v>
      </c>
      <c r="GOV5381" s="4">
        <v>732550</v>
      </c>
    </row>
    <row r="5382" spans="5139:5154" ht="21.95" customHeight="1">
      <c r="GOU5382" s="4" t="s">
        <v>596</v>
      </c>
      <c r="GOV5382" s="4">
        <v>174298.32</v>
      </c>
    </row>
    <row r="5383" spans="5139:5154" ht="21.95" customHeight="1">
      <c r="GOW5383" s="4" t="s">
        <v>1307</v>
      </c>
      <c r="GOX5383" s="4">
        <v>732550</v>
      </c>
    </row>
    <row r="5384" spans="5139:5154" ht="21.95" customHeight="1">
      <c r="GOW5384" s="4" t="s">
        <v>596</v>
      </c>
      <c r="GOX5384" s="4">
        <v>174298.32</v>
      </c>
    </row>
    <row r="5385" spans="5139:5154" ht="21.95" customHeight="1">
      <c r="GOY5385" s="4" t="s">
        <v>1307</v>
      </c>
      <c r="GOZ5385" s="4">
        <v>732550</v>
      </c>
    </row>
    <row r="5386" spans="5139:5154" ht="21.95" customHeight="1">
      <c r="GOY5386" s="4" t="s">
        <v>596</v>
      </c>
      <c r="GOZ5386" s="4">
        <v>174298.32</v>
      </c>
    </row>
    <row r="5387" spans="5139:5154" ht="21.95" customHeight="1">
      <c r="GPA5387" s="4" t="s">
        <v>1307</v>
      </c>
      <c r="GPB5387" s="4">
        <v>732550</v>
      </c>
    </row>
    <row r="5388" spans="5139:5154" ht="21.95" customHeight="1">
      <c r="GPA5388" s="4" t="s">
        <v>596</v>
      </c>
      <c r="GPB5388" s="4">
        <v>174298.32</v>
      </c>
    </row>
    <row r="5389" spans="5139:5154" ht="21.95" customHeight="1">
      <c r="GPC5389" s="4" t="s">
        <v>1307</v>
      </c>
      <c r="GPD5389" s="4">
        <v>732550</v>
      </c>
    </row>
    <row r="5390" spans="5139:5154" ht="21.95" customHeight="1">
      <c r="GPC5390" s="4" t="s">
        <v>596</v>
      </c>
      <c r="GPD5390" s="4">
        <v>174298.32</v>
      </c>
    </row>
    <row r="5391" spans="5139:5154" ht="21.95" customHeight="1">
      <c r="GPE5391" s="4" t="s">
        <v>1307</v>
      </c>
      <c r="GPF5391" s="4">
        <v>732550</v>
      </c>
    </row>
    <row r="5392" spans="5139:5154" ht="21.95" customHeight="1">
      <c r="GPE5392" s="4" t="s">
        <v>596</v>
      </c>
      <c r="GPF5392" s="4">
        <v>174298.32</v>
      </c>
    </row>
    <row r="5393" spans="5155:5170" ht="21.95" customHeight="1">
      <c r="GPG5393" s="4" t="s">
        <v>1307</v>
      </c>
      <c r="GPH5393" s="4">
        <v>732550</v>
      </c>
    </row>
    <row r="5394" spans="5155:5170" ht="21.95" customHeight="1">
      <c r="GPG5394" s="4" t="s">
        <v>596</v>
      </c>
      <c r="GPH5394" s="4">
        <v>174298.32</v>
      </c>
    </row>
    <row r="5395" spans="5155:5170" ht="21.95" customHeight="1">
      <c r="GPI5395" s="4" t="s">
        <v>1307</v>
      </c>
      <c r="GPJ5395" s="4">
        <v>732550</v>
      </c>
    </row>
    <row r="5396" spans="5155:5170" ht="21.95" customHeight="1">
      <c r="GPI5396" s="4" t="s">
        <v>596</v>
      </c>
      <c r="GPJ5396" s="4">
        <v>174298.32</v>
      </c>
    </row>
    <row r="5397" spans="5155:5170" ht="21.95" customHeight="1">
      <c r="GPK5397" s="4" t="s">
        <v>1307</v>
      </c>
      <c r="GPL5397" s="4">
        <v>732550</v>
      </c>
    </row>
    <row r="5398" spans="5155:5170" ht="21.95" customHeight="1">
      <c r="GPK5398" s="4" t="s">
        <v>596</v>
      </c>
      <c r="GPL5398" s="4">
        <v>174298.32</v>
      </c>
    </row>
    <row r="5399" spans="5155:5170" ht="21.95" customHeight="1">
      <c r="GPM5399" s="4" t="s">
        <v>1307</v>
      </c>
      <c r="GPN5399" s="4">
        <v>732550</v>
      </c>
    </row>
    <row r="5400" spans="5155:5170" ht="21.95" customHeight="1">
      <c r="GPM5400" s="4" t="s">
        <v>596</v>
      </c>
      <c r="GPN5400" s="4">
        <v>174298.32</v>
      </c>
    </row>
    <row r="5401" spans="5155:5170" ht="21.95" customHeight="1">
      <c r="GPO5401" s="4" t="s">
        <v>1307</v>
      </c>
      <c r="GPP5401" s="4">
        <v>732550</v>
      </c>
    </row>
    <row r="5402" spans="5155:5170" ht="21.95" customHeight="1">
      <c r="GPO5402" s="4" t="s">
        <v>596</v>
      </c>
      <c r="GPP5402" s="4">
        <v>174298.32</v>
      </c>
    </row>
    <row r="5403" spans="5155:5170" ht="21.95" customHeight="1">
      <c r="GPQ5403" s="4" t="s">
        <v>1307</v>
      </c>
      <c r="GPR5403" s="4">
        <v>732550</v>
      </c>
    </row>
    <row r="5404" spans="5155:5170" ht="21.95" customHeight="1">
      <c r="GPQ5404" s="4" t="s">
        <v>596</v>
      </c>
      <c r="GPR5404" s="4">
        <v>174298.32</v>
      </c>
    </row>
    <row r="5405" spans="5155:5170" ht="21.95" customHeight="1">
      <c r="GPS5405" s="4" t="s">
        <v>1307</v>
      </c>
      <c r="GPT5405" s="4">
        <v>732550</v>
      </c>
    </row>
    <row r="5406" spans="5155:5170" ht="21.95" customHeight="1">
      <c r="GPS5406" s="4" t="s">
        <v>596</v>
      </c>
      <c r="GPT5406" s="4">
        <v>174298.32</v>
      </c>
    </row>
    <row r="5407" spans="5155:5170" ht="21.95" customHeight="1">
      <c r="GPU5407" s="4" t="s">
        <v>1307</v>
      </c>
      <c r="GPV5407" s="4">
        <v>732550</v>
      </c>
    </row>
    <row r="5408" spans="5155:5170" ht="21.95" customHeight="1">
      <c r="GPU5408" s="4" t="s">
        <v>596</v>
      </c>
      <c r="GPV5408" s="4">
        <v>174298.32</v>
      </c>
    </row>
    <row r="5409" spans="5171:5186" ht="21.95" customHeight="1">
      <c r="GPW5409" s="4" t="s">
        <v>1307</v>
      </c>
      <c r="GPX5409" s="4">
        <v>732550</v>
      </c>
    </row>
    <row r="5410" spans="5171:5186" ht="21.95" customHeight="1">
      <c r="GPW5410" s="4" t="s">
        <v>596</v>
      </c>
      <c r="GPX5410" s="4">
        <v>174298.32</v>
      </c>
    </row>
    <row r="5411" spans="5171:5186" ht="21.95" customHeight="1">
      <c r="GPY5411" s="4" t="s">
        <v>1307</v>
      </c>
      <c r="GPZ5411" s="4">
        <v>732550</v>
      </c>
    </row>
    <row r="5412" spans="5171:5186" ht="21.95" customHeight="1">
      <c r="GPY5412" s="4" t="s">
        <v>596</v>
      </c>
      <c r="GPZ5412" s="4">
        <v>174298.32</v>
      </c>
    </row>
    <row r="5413" spans="5171:5186" ht="21.95" customHeight="1">
      <c r="GQA5413" s="4" t="s">
        <v>1307</v>
      </c>
      <c r="GQB5413" s="4">
        <v>732550</v>
      </c>
    </row>
    <row r="5414" spans="5171:5186" ht="21.95" customHeight="1">
      <c r="GQA5414" s="4" t="s">
        <v>596</v>
      </c>
      <c r="GQB5414" s="4">
        <v>174298.32</v>
      </c>
    </row>
    <row r="5415" spans="5171:5186" ht="21.95" customHeight="1">
      <c r="GQC5415" s="4" t="s">
        <v>1307</v>
      </c>
      <c r="GQD5415" s="4">
        <v>732550</v>
      </c>
    </row>
    <row r="5416" spans="5171:5186" ht="21.95" customHeight="1">
      <c r="GQC5416" s="4" t="s">
        <v>596</v>
      </c>
      <c r="GQD5416" s="4">
        <v>174298.32</v>
      </c>
    </row>
    <row r="5417" spans="5171:5186" ht="21.95" customHeight="1">
      <c r="GQE5417" s="4" t="s">
        <v>1307</v>
      </c>
      <c r="GQF5417" s="4">
        <v>732550</v>
      </c>
    </row>
    <row r="5418" spans="5171:5186" ht="21.95" customHeight="1">
      <c r="GQE5418" s="4" t="s">
        <v>596</v>
      </c>
      <c r="GQF5418" s="4">
        <v>174298.32</v>
      </c>
    </row>
    <row r="5419" spans="5171:5186" ht="21.95" customHeight="1">
      <c r="GQG5419" s="4" t="s">
        <v>1307</v>
      </c>
      <c r="GQH5419" s="4">
        <v>732550</v>
      </c>
    </row>
    <row r="5420" spans="5171:5186" ht="21.95" customHeight="1">
      <c r="GQG5420" s="4" t="s">
        <v>596</v>
      </c>
      <c r="GQH5420" s="4">
        <v>174298.32</v>
      </c>
    </row>
    <row r="5421" spans="5171:5186" ht="21.95" customHeight="1">
      <c r="GQI5421" s="4" t="s">
        <v>1307</v>
      </c>
      <c r="GQJ5421" s="4">
        <v>732550</v>
      </c>
    </row>
    <row r="5422" spans="5171:5186" ht="21.95" customHeight="1">
      <c r="GQI5422" s="4" t="s">
        <v>596</v>
      </c>
      <c r="GQJ5422" s="4">
        <v>174298.32</v>
      </c>
    </row>
    <row r="5423" spans="5171:5186" ht="21.95" customHeight="1">
      <c r="GQK5423" s="4" t="s">
        <v>1307</v>
      </c>
      <c r="GQL5423" s="4">
        <v>732550</v>
      </c>
    </row>
    <row r="5424" spans="5171:5186" ht="21.95" customHeight="1">
      <c r="GQK5424" s="4" t="s">
        <v>596</v>
      </c>
      <c r="GQL5424" s="4">
        <v>174298.32</v>
      </c>
    </row>
    <row r="5425" spans="5187:5202" ht="21.95" customHeight="1">
      <c r="GQM5425" s="4" t="s">
        <v>1307</v>
      </c>
      <c r="GQN5425" s="4">
        <v>732550</v>
      </c>
    </row>
    <row r="5426" spans="5187:5202" ht="21.95" customHeight="1">
      <c r="GQM5426" s="4" t="s">
        <v>596</v>
      </c>
      <c r="GQN5426" s="4">
        <v>174298.32</v>
      </c>
    </row>
    <row r="5427" spans="5187:5202" ht="21.95" customHeight="1">
      <c r="GQO5427" s="4" t="s">
        <v>1307</v>
      </c>
      <c r="GQP5427" s="4">
        <v>732550</v>
      </c>
    </row>
    <row r="5428" spans="5187:5202" ht="21.95" customHeight="1">
      <c r="GQO5428" s="4" t="s">
        <v>596</v>
      </c>
      <c r="GQP5428" s="4">
        <v>174298.32</v>
      </c>
    </row>
    <row r="5429" spans="5187:5202" ht="21.95" customHeight="1">
      <c r="GQQ5429" s="4" t="s">
        <v>1307</v>
      </c>
      <c r="GQR5429" s="4">
        <v>732550</v>
      </c>
    </row>
    <row r="5430" spans="5187:5202" ht="21.95" customHeight="1">
      <c r="GQQ5430" s="4" t="s">
        <v>596</v>
      </c>
      <c r="GQR5430" s="4">
        <v>174298.32</v>
      </c>
    </row>
    <row r="5431" spans="5187:5202" ht="21.95" customHeight="1">
      <c r="GQS5431" s="4" t="s">
        <v>1307</v>
      </c>
      <c r="GQT5431" s="4">
        <v>732550</v>
      </c>
    </row>
    <row r="5432" spans="5187:5202" ht="21.95" customHeight="1">
      <c r="GQS5432" s="4" t="s">
        <v>596</v>
      </c>
      <c r="GQT5432" s="4">
        <v>174298.32</v>
      </c>
    </row>
    <row r="5433" spans="5187:5202" ht="21.95" customHeight="1">
      <c r="GQU5433" s="4" t="s">
        <v>1307</v>
      </c>
      <c r="GQV5433" s="4">
        <v>732550</v>
      </c>
    </row>
    <row r="5434" spans="5187:5202" ht="21.95" customHeight="1">
      <c r="GQU5434" s="4" t="s">
        <v>596</v>
      </c>
      <c r="GQV5434" s="4">
        <v>174298.32</v>
      </c>
    </row>
    <row r="5435" spans="5187:5202" ht="21.95" customHeight="1">
      <c r="GQW5435" s="4" t="s">
        <v>1307</v>
      </c>
      <c r="GQX5435" s="4">
        <v>732550</v>
      </c>
    </row>
    <row r="5436" spans="5187:5202" ht="21.95" customHeight="1">
      <c r="GQW5436" s="4" t="s">
        <v>596</v>
      </c>
      <c r="GQX5436" s="4">
        <v>174298.32</v>
      </c>
    </row>
    <row r="5437" spans="5187:5202" ht="21.95" customHeight="1">
      <c r="GQY5437" s="4" t="s">
        <v>1307</v>
      </c>
      <c r="GQZ5437" s="4">
        <v>732550</v>
      </c>
    </row>
    <row r="5438" spans="5187:5202" ht="21.95" customHeight="1">
      <c r="GQY5438" s="4" t="s">
        <v>596</v>
      </c>
      <c r="GQZ5438" s="4">
        <v>174298.32</v>
      </c>
    </row>
    <row r="5439" spans="5187:5202" ht="21.95" customHeight="1">
      <c r="GRA5439" s="4" t="s">
        <v>1307</v>
      </c>
      <c r="GRB5439" s="4">
        <v>732550</v>
      </c>
    </row>
    <row r="5440" spans="5187:5202" ht="21.95" customHeight="1">
      <c r="GRA5440" s="4" t="s">
        <v>596</v>
      </c>
      <c r="GRB5440" s="4">
        <v>174298.32</v>
      </c>
    </row>
    <row r="5441" spans="5203:5218" ht="21.95" customHeight="1">
      <c r="GRC5441" s="4" t="s">
        <v>1307</v>
      </c>
      <c r="GRD5441" s="4">
        <v>732550</v>
      </c>
    </row>
    <row r="5442" spans="5203:5218" ht="21.95" customHeight="1">
      <c r="GRC5442" s="4" t="s">
        <v>596</v>
      </c>
      <c r="GRD5442" s="4">
        <v>174298.32</v>
      </c>
    </row>
    <row r="5443" spans="5203:5218" ht="21.95" customHeight="1">
      <c r="GRE5443" s="4" t="s">
        <v>1307</v>
      </c>
      <c r="GRF5443" s="4">
        <v>732550</v>
      </c>
    </row>
    <row r="5444" spans="5203:5218" ht="21.95" customHeight="1">
      <c r="GRE5444" s="4" t="s">
        <v>596</v>
      </c>
      <c r="GRF5444" s="4">
        <v>174298.32</v>
      </c>
    </row>
    <row r="5445" spans="5203:5218" ht="21.95" customHeight="1">
      <c r="GRG5445" s="4" t="s">
        <v>1307</v>
      </c>
      <c r="GRH5445" s="4">
        <v>732550</v>
      </c>
    </row>
    <row r="5446" spans="5203:5218" ht="21.95" customHeight="1">
      <c r="GRG5446" s="4" t="s">
        <v>596</v>
      </c>
      <c r="GRH5446" s="4">
        <v>174298.32</v>
      </c>
    </row>
    <row r="5447" spans="5203:5218" ht="21.95" customHeight="1">
      <c r="GRI5447" s="4" t="s">
        <v>1307</v>
      </c>
      <c r="GRJ5447" s="4">
        <v>732550</v>
      </c>
    </row>
    <row r="5448" spans="5203:5218" ht="21.95" customHeight="1">
      <c r="GRI5448" s="4" t="s">
        <v>596</v>
      </c>
      <c r="GRJ5448" s="4">
        <v>174298.32</v>
      </c>
    </row>
    <row r="5449" spans="5203:5218" ht="21.95" customHeight="1">
      <c r="GRK5449" s="4" t="s">
        <v>1307</v>
      </c>
      <c r="GRL5449" s="4">
        <v>732550</v>
      </c>
    </row>
    <row r="5450" spans="5203:5218" ht="21.95" customHeight="1">
      <c r="GRK5450" s="4" t="s">
        <v>596</v>
      </c>
      <c r="GRL5450" s="4">
        <v>174298.32</v>
      </c>
    </row>
    <row r="5451" spans="5203:5218" ht="21.95" customHeight="1">
      <c r="GRM5451" s="4" t="s">
        <v>1307</v>
      </c>
      <c r="GRN5451" s="4">
        <v>732550</v>
      </c>
    </row>
    <row r="5452" spans="5203:5218" ht="21.95" customHeight="1">
      <c r="GRM5452" s="4" t="s">
        <v>596</v>
      </c>
      <c r="GRN5452" s="4">
        <v>174298.32</v>
      </c>
    </row>
    <row r="5453" spans="5203:5218" ht="21.95" customHeight="1">
      <c r="GRO5453" s="4" t="s">
        <v>1307</v>
      </c>
      <c r="GRP5453" s="4">
        <v>732550</v>
      </c>
    </row>
    <row r="5454" spans="5203:5218" ht="21.95" customHeight="1">
      <c r="GRO5454" s="4" t="s">
        <v>596</v>
      </c>
      <c r="GRP5454" s="4">
        <v>174298.32</v>
      </c>
    </row>
    <row r="5455" spans="5203:5218" ht="21.95" customHeight="1">
      <c r="GRQ5455" s="4" t="s">
        <v>1307</v>
      </c>
      <c r="GRR5455" s="4">
        <v>732550</v>
      </c>
    </row>
    <row r="5456" spans="5203:5218" ht="21.95" customHeight="1">
      <c r="GRQ5456" s="4" t="s">
        <v>596</v>
      </c>
      <c r="GRR5456" s="4">
        <v>174298.32</v>
      </c>
    </row>
    <row r="5457" spans="5219:5234" ht="21.95" customHeight="1">
      <c r="GRS5457" s="4" t="s">
        <v>1307</v>
      </c>
      <c r="GRT5457" s="4">
        <v>732550</v>
      </c>
    </row>
    <row r="5458" spans="5219:5234" ht="21.95" customHeight="1">
      <c r="GRS5458" s="4" t="s">
        <v>596</v>
      </c>
      <c r="GRT5458" s="4">
        <v>174298.32</v>
      </c>
    </row>
    <row r="5459" spans="5219:5234" ht="21.95" customHeight="1">
      <c r="GRU5459" s="4" t="s">
        <v>1307</v>
      </c>
      <c r="GRV5459" s="4">
        <v>732550</v>
      </c>
    </row>
    <row r="5460" spans="5219:5234" ht="21.95" customHeight="1">
      <c r="GRU5460" s="4" t="s">
        <v>596</v>
      </c>
      <c r="GRV5460" s="4">
        <v>174298.32</v>
      </c>
    </row>
    <row r="5461" spans="5219:5234" ht="21.95" customHeight="1">
      <c r="GRW5461" s="4" t="s">
        <v>1307</v>
      </c>
      <c r="GRX5461" s="4">
        <v>732550</v>
      </c>
    </row>
    <row r="5462" spans="5219:5234" ht="21.95" customHeight="1">
      <c r="GRW5462" s="4" t="s">
        <v>596</v>
      </c>
      <c r="GRX5462" s="4">
        <v>174298.32</v>
      </c>
    </row>
    <row r="5463" spans="5219:5234" ht="21.95" customHeight="1">
      <c r="GRY5463" s="4" t="s">
        <v>1307</v>
      </c>
      <c r="GRZ5463" s="4">
        <v>732550</v>
      </c>
    </row>
    <row r="5464" spans="5219:5234" ht="21.95" customHeight="1">
      <c r="GRY5464" s="4" t="s">
        <v>596</v>
      </c>
      <c r="GRZ5464" s="4">
        <v>174298.32</v>
      </c>
    </row>
    <row r="5465" spans="5219:5234" ht="21.95" customHeight="1">
      <c r="GSA5465" s="4" t="s">
        <v>1307</v>
      </c>
      <c r="GSB5465" s="4">
        <v>732550</v>
      </c>
    </row>
    <row r="5466" spans="5219:5234" ht="21.95" customHeight="1">
      <c r="GSA5466" s="4" t="s">
        <v>596</v>
      </c>
      <c r="GSB5466" s="4">
        <v>174298.32</v>
      </c>
    </row>
    <row r="5467" spans="5219:5234" ht="21.95" customHeight="1">
      <c r="GSC5467" s="4" t="s">
        <v>1307</v>
      </c>
      <c r="GSD5467" s="4">
        <v>732550</v>
      </c>
    </row>
    <row r="5468" spans="5219:5234" ht="21.95" customHeight="1">
      <c r="GSC5468" s="4" t="s">
        <v>596</v>
      </c>
      <c r="GSD5468" s="4">
        <v>174298.32</v>
      </c>
    </row>
    <row r="5469" spans="5219:5234" ht="21.95" customHeight="1">
      <c r="GSE5469" s="4" t="s">
        <v>1307</v>
      </c>
      <c r="GSF5469" s="4">
        <v>732550</v>
      </c>
    </row>
    <row r="5470" spans="5219:5234" ht="21.95" customHeight="1">
      <c r="GSE5470" s="4" t="s">
        <v>596</v>
      </c>
      <c r="GSF5470" s="4">
        <v>174298.32</v>
      </c>
    </row>
    <row r="5471" spans="5219:5234" ht="21.95" customHeight="1">
      <c r="GSG5471" s="4" t="s">
        <v>1307</v>
      </c>
      <c r="GSH5471" s="4">
        <v>732550</v>
      </c>
    </row>
    <row r="5472" spans="5219:5234" ht="21.95" customHeight="1">
      <c r="GSG5472" s="4" t="s">
        <v>596</v>
      </c>
      <c r="GSH5472" s="4">
        <v>174298.32</v>
      </c>
    </row>
    <row r="5473" spans="5235:5250" ht="21.95" customHeight="1">
      <c r="GSI5473" s="4" t="s">
        <v>1307</v>
      </c>
      <c r="GSJ5473" s="4">
        <v>732550</v>
      </c>
    </row>
    <row r="5474" spans="5235:5250" ht="21.95" customHeight="1">
      <c r="GSI5474" s="4" t="s">
        <v>596</v>
      </c>
      <c r="GSJ5474" s="4">
        <v>174298.32</v>
      </c>
    </row>
    <row r="5475" spans="5235:5250" ht="21.95" customHeight="1">
      <c r="GSK5475" s="4" t="s">
        <v>1307</v>
      </c>
      <c r="GSL5475" s="4">
        <v>732550</v>
      </c>
    </row>
    <row r="5476" spans="5235:5250" ht="21.95" customHeight="1">
      <c r="GSK5476" s="4" t="s">
        <v>596</v>
      </c>
      <c r="GSL5476" s="4">
        <v>174298.32</v>
      </c>
    </row>
    <row r="5477" spans="5235:5250" ht="21.95" customHeight="1">
      <c r="GSM5477" s="4" t="s">
        <v>1307</v>
      </c>
      <c r="GSN5477" s="4">
        <v>732550</v>
      </c>
    </row>
    <row r="5478" spans="5235:5250" ht="21.95" customHeight="1">
      <c r="GSM5478" s="4" t="s">
        <v>596</v>
      </c>
      <c r="GSN5478" s="4">
        <v>174298.32</v>
      </c>
    </row>
    <row r="5479" spans="5235:5250" ht="21.95" customHeight="1">
      <c r="GSO5479" s="4" t="s">
        <v>1307</v>
      </c>
      <c r="GSP5479" s="4">
        <v>732550</v>
      </c>
    </row>
    <row r="5480" spans="5235:5250" ht="21.95" customHeight="1">
      <c r="GSO5480" s="4" t="s">
        <v>596</v>
      </c>
      <c r="GSP5480" s="4">
        <v>174298.32</v>
      </c>
    </row>
    <row r="5481" spans="5235:5250" ht="21.95" customHeight="1">
      <c r="GSQ5481" s="4" t="s">
        <v>1307</v>
      </c>
      <c r="GSR5481" s="4">
        <v>732550</v>
      </c>
    </row>
    <row r="5482" spans="5235:5250" ht="21.95" customHeight="1">
      <c r="GSQ5482" s="4" t="s">
        <v>596</v>
      </c>
      <c r="GSR5482" s="4">
        <v>174298.32</v>
      </c>
    </row>
    <row r="5483" spans="5235:5250" ht="21.95" customHeight="1">
      <c r="GSS5483" s="4" t="s">
        <v>1307</v>
      </c>
      <c r="GST5483" s="4">
        <v>732550</v>
      </c>
    </row>
    <row r="5484" spans="5235:5250" ht="21.95" customHeight="1">
      <c r="GSS5484" s="4" t="s">
        <v>596</v>
      </c>
      <c r="GST5484" s="4">
        <v>174298.32</v>
      </c>
    </row>
    <row r="5485" spans="5235:5250" ht="21.95" customHeight="1">
      <c r="GSU5485" s="4" t="s">
        <v>1307</v>
      </c>
      <c r="GSV5485" s="4">
        <v>732550</v>
      </c>
    </row>
    <row r="5486" spans="5235:5250" ht="21.95" customHeight="1">
      <c r="GSU5486" s="4" t="s">
        <v>596</v>
      </c>
      <c r="GSV5486" s="4">
        <v>174298.32</v>
      </c>
    </row>
    <row r="5487" spans="5235:5250" ht="21.95" customHeight="1">
      <c r="GSW5487" s="4" t="s">
        <v>1307</v>
      </c>
      <c r="GSX5487" s="4">
        <v>732550</v>
      </c>
    </row>
    <row r="5488" spans="5235:5250" ht="21.95" customHeight="1">
      <c r="GSW5488" s="4" t="s">
        <v>596</v>
      </c>
      <c r="GSX5488" s="4">
        <v>174298.32</v>
      </c>
    </row>
    <row r="5489" spans="5251:5266" ht="21.95" customHeight="1">
      <c r="GSY5489" s="4" t="s">
        <v>1307</v>
      </c>
      <c r="GSZ5489" s="4">
        <v>732550</v>
      </c>
    </row>
    <row r="5490" spans="5251:5266" ht="21.95" customHeight="1">
      <c r="GSY5490" s="4" t="s">
        <v>596</v>
      </c>
      <c r="GSZ5490" s="4">
        <v>174298.32</v>
      </c>
    </row>
    <row r="5491" spans="5251:5266" ht="21.95" customHeight="1">
      <c r="GTA5491" s="4" t="s">
        <v>1307</v>
      </c>
      <c r="GTB5491" s="4">
        <v>732550</v>
      </c>
    </row>
    <row r="5492" spans="5251:5266" ht="21.95" customHeight="1">
      <c r="GTA5492" s="4" t="s">
        <v>596</v>
      </c>
      <c r="GTB5492" s="4">
        <v>174298.32</v>
      </c>
    </row>
    <row r="5493" spans="5251:5266" ht="21.95" customHeight="1">
      <c r="GTC5493" s="4" t="s">
        <v>1307</v>
      </c>
      <c r="GTD5493" s="4">
        <v>732550</v>
      </c>
    </row>
    <row r="5494" spans="5251:5266" ht="21.95" customHeight="1">
      <c r="GTC5494" s="4" t="s">
        <v>596</v>
      </c>
      <c r="GTD5494" s="4">
        <v>174298.32</v>
      </c>
    </row>
    <row r="5495" spans="5251:5266" ht="21.95" customHeight="1">
      <c r="GTE5495" s="4" t="s">
        <v>1307</v>
      </c>
      <c r="GTF5495" s="4">
        <v>732550</v>
      </c>
    </row>
    <row r="5496" spans="5251:5266" ht="21.95" customHeight="1">
      <c r="GTE5496" s="4" t="s">
        <v>596</v>
      </c>
      <c r="GTF5496" s="4">
        <v>174298.32</v>
      </c>
    </row>
    <row r="5497" spans="5251:5266" ht="21.95" customHeight="1">
      <c r="GTG5497" s="4" t="s">
        <v>1307</v>
      </c>
      <c r="GTH5497" s="4">
        <v>732550</v>
      </c>
    </row>
    <row r="5498" spans="5251:5266" ht="21.95" customHeight="1">
      <c r="GTG5498" s="4" t="s">
        <v>596</v>
      </c>
      <c r="GTH5498" s="4">
        <v>174298.32</v>
      </c>
    </row>
    <row r="5499" spans="5251:5266" ht="21.95" customHeight="1">
      <c r="GTI5499" s="4" t="s">
        <v>1307</v>
      </c>
      <c r="GTJ5499" s="4">
        <v>732550</v>
      </c>
    </row>
    <row r="5500" spans="5251:5266" ht="21.95" customHeight="1">
      <c r="GTI5500" s="4" t="s">
        <v>596</v>
      </c>
      <c r="GTJ5500" s="4">
        <v>174298.32</v>
      </c>
    </row>
    <row r="5501" spans="5251:5266" ht="21.95" customHeight="1">
      <c r="GTK5501" s="4" t="s">
        <v>1307</v>
      </c>
      <c r="GTL5501" s="4">
        <v>732550</v>
      </c>
    </row>
    <row r="5502" spans="5251:5266" ht="21.95" customHeight="1">
      <c r="GTK5502" s="4" t="s">
        <v>596</v>
      </c>
      <c r="GTL5502" s="4">
        <v>174298.32</v>
      </c>
    </row>
    <row r="5503" spans="5251:5266" ht="21.95" customHeight="1">
      <c r="GTM5503" s="4" t="s">
        <v>1307</v>
      </c>
      <c r="GTN5503" s="4">
        <v>732550</v>
      </c>
    </row>
    <row r="5504" spans="5251:5266" ht="21.95" customHeight="1">
      <c r="GTM5504" s="4" t="s">
        <v>596</v>
      </c>
      <c r="GTN5504" s="4">
        <v>174298.32</v>
      </c>
    </row>
    <row r="5505" spans="5267:5282" ht="21.95" customHeight="1">
      <c r="GTO5505" s="4" t="s">
        <v>1307</v>
      </c>
      <c r="GTP5505" s="4">
        <v>732550</v>
      </c>
    </row>
    <row r="5506" spans="5267:5282" ht="21.95" customHeight="1">
      <c r="GTO5506" s="4" t="s">
        <v>596</v>
      </c>
      <c r="GTP5506" s="4">
        <v>174298.32</v>
      </c>
    </row>
    <row r="5507" spans="5267:5282" ht="21.95" customHeight="1">
      <c r="GTQ5507" s="4" t="s">
        <v>1307</v>
      </c>
      <c r="GTR5507" s="4">
        <v>732550</v>
      </c>
    </row>
    <row r="5508" spans="5267:5282" ht="21.95" customHeight="1">
      <c r="GTQ5508" s="4" t="s">
        <v>596</v>
      </c>
      <c r="GTR5508" s="4">
        <v>174298.32</v>
      </c>
    </row>
    <row r="5509" spans="5267:5282" ht="21.95" customHeight="1">
      <c r="GTS5509" s="4" t="s">
        <v>1307</v>
      </c>
      <c r="GTT5509" s="4">
        <v>732550</v>
      </c>
    </row>
    <row r="5510" spans="5267:5282" ht="21.95" customHeight="1">
      <c r="GTS5510" s="4" t="s">
        <v>596</v>
      </c>
      <c r="GTT5510" s="4">
        <v>174298.32</v>
      </c>
    </row>
    <row r="5511" spans="5267:5282" ht="21.95" customHeight="1">
      <c r="GTU5511" s="4" t="s">
        <v>1307</v>
      </c>
      <c r="GTV5511" s="4">
        <v>732550</v>
      </c>
    </row>
    <row r="5512" spans="5267:5282" ht="21.95" customHeight="1">
      <c r="GTU5512" s="4" t="s">
        <v>596</v>
      </c>
      <c r="GTV5512" s="4">
        <v>174298.32</v>
      </c>
    </row>
    <row r="5513" spans="5267:5282" ht="21.95" customHeight="1">
      <c r="GTW5513" s="4" t="s">
        <v>1307</v>
      </c>
      <c r="GTX5513" s="4">
        <v>732550</v>
      </c>
    </row>
    <row r="5514" spans="5267:5282" ht="21.95" customHeight="1">
      <c r="GTW5514" s="4" t="s">
        <v>596</v>
      </c>
      <c r="GTX5514" s="4">
        <v>174298.32</v>
      </c>
    </row>
    <row r="5515" spans="5267:5282" ht="21.95" customHeight="1">
      <c r="GTY5515" s="4" t="s">
        <v>1307</v>
      </c>
      <c r="GTZ5515" s="4">
        <v>732550</v>
      </c>
    </row>
    <row r="5516" spans="5267:5282" ht="21.95" customHeight="1">
      <c r="GTY5516" s="4" t="s">
        <v>596</v>
      </c>
      <c r="GTZ5516" s="4">
        <v>174298.32</v>
      </c>
    </row>
    <row r="5517" spans="5267:5282" ht="21.95" customHeight="1">
      <c r="GUA5517" s="4" t="s">
        <v>1307</v>
      </c>
      <c r="GUB5517" s="4">
        <v>732550</v>
      </c>
    </row>
    <row r="5518" spans="5267:5282" ht="21.95" customHeight="1">
      <c r="GUA5518" s="4" t="s">
        <v>596</v>
      </c>
      <c r="GUB5518" s="4">
        <v>174298.32</v>
      </c>
    </row>
    <row r="5519" spans="5267:5282" ht="21.95" customHeight="1">
      <c r="GUC5519" s="4" t="s">
        <v>1307</v>
      </c>
      <c r="GUD5519" s="4">
        <v>732550</v>
      </c>
    </row>
    <row r="5520" spans="5267:5282" ht="21.95" customHeight="1">
      <c r="GUC5520" s="4" t="s">
        <v>596</v>
      </c>
      <c r="GUD5520" s="4">
        <v>174298.32</v>
      </c>
    </row>
    <row r="5521" spans="5283:5298" ht="21.95" customHeight="1">
      <c r="GUE5521" s="4" t="s">
        <v>1307</v>
      </c>
      <c r="GUF5521" s="4">
        <v>732550</v>
      </c>
    </row>
    <row r="5522" spans="5283:5298" ht="21.95" customHeight="1">
      <c r="GUE5522" s="4" t="s">
        <v>596</v>
      </c>
      <c r="GUF5522" s="4">
        <v>174298.32</v>
      </c>
    </row>
    <row r="5523" spans="5283:5298" ht="21.95" customHeight="1">
      <c r="GUG5523" s="4" t="s">
        <v>1307</v>
      </c>
      <c r="GUH5523" s="4">
        <v>732550</v>
      </c>
    </row>
    <row r="5524" spans="5283:5298" ht="21.95" customHeight="1">
      <c r="GUG5524" s="4" t="s">
        <v>596</v>
      </c>
      <c r="GUH5524" s="4">
        <v>174298.32</v>
      </c>
    </row>
    <row r="5525" spans="5283:5298" ht="21.95" customHeight="1">
      <c r="GUI5525" s="4" t="s">
        <v>1307</v>
      </c>
      <c r="GUJ5525" s="4">
        <v>732550</v>
      </c>
    </row>
    <row r="5526" spans="5283:5298" ht="21.95" customHeight="1">
      <c r="GUI5526" s="4" t="s">
        <v>596</v>
      </c>
      <c r="GUJ5526" s="4">
        <v>174298.32</v>
      </c>
    </row>
    <row r="5527" spans="5283:5298" ht="21.95" customHeight="1">
      <c r="GUK5527" s="4" t="s">
        <v>1307</v>
      </c>
      <c r="GUL5527" s="4">
        <v>732550</v>
      </c>
    </row>
    <row r="5528" spans="5283:5298" ht="21.95" customHeight="1">
      <c r="GUK5528" s="4" t="s">
        <v>596</v>
      </c>
      <c r="GUL5528" s="4">
        <v>174298.32</v>
      </c>
    </row>
    <row r="5529" spans="5283:5298" ht="21.95" customHeight="1">
      <c r="GUM5529" s="4" t="s">
        <v>1307</v>
      </c>
      <c r="GUN5529" s="4">
        <v>732550</v>
      </c>
    </row>
    <row r="5530" spans="5283:5298" ht="21.95" customHeight="1">
      <c r="GUM5530" s="4" t="s">
        <v>596</v>
      </c>
      <c r="GUN5530" s="4">
        <v>174298.32</v>
      </c>
    </row>
    <row r="5531" spans="5283:5298" ht="21.95" customHeight="1">
      <c r="GUO5531" s="4" t="s">
        <v>1307</v>
      </c>
      <c r="GUP5531" s="4">
        <v>732550</v>
      </c>
    </row>
    <row r="5532" spans="5283:5298" ht="21.95" customHeight="1">
      <c r="GUO5532" s="4" t="s">
        <v>596</v>
      </c>
      <c r="GUP5532" s="4">
        <v>174298.32</v>
      </c>
    </row>
    <row r="5533" spans="5283:5298" ht="21.95" customHeight="1">
      <c r="GUQ5533" s="4" t="s">
        <v>1307</v>
      </c>
      <c r="GUR5533" s="4">
        <v>732550</v>
      </c>
    </row>
    <row r="5534" spans="5283:5298" ht="21.95" customHeight="1">
      <c r="GUQ5534" s="4" t="s">
        <v>596</v>
      </c>
      <c r="GUR5534" s="4">
        <v>174298.32</v>
      </c>
    </row>
    <row r="5535" spans="5283:5298" ht="21.95" customHeight="1">
      <c r="GUS5535" s="4" t="s">
        <v>1307</v>
      </c>
      <c r="GUT5535" s="4">
        <v>732550</v>
      </c>
    </row>
    <row r="5536" spans="5283:5298" ht="21.95" customHeight="1">
      <c r="GUS5536" s="4" t="s">
        <v>596</v>
      </c>
      <c r="GUT5536" s="4">
        <v>174298.32</v>
      </c>
    </row>
    <row r="5537" spans="5299:5314" ht="21.95" customHeight="1">
      <c r="GUU5537" s="4" t="s">
        <v>1307</v>
      </c>
      <c r="GUV5537" s="4">
        <v>732550</v>
      </c>
    </row>
    <row r="5538" spans="5299:5314" ht="21.95" customHeight="1">
      <c r="GUU5538" s="4" t="s">
        <v>596</v>
      </c>
      <c r="GUV5538" s="4">
        <v>174298.32</v>
      </c>
    </row>
    <row r="5539" spans="5299:5314" ht="21.95" customHeight="1">
      <c r="GUW5539" s="4" t="s">
        <v>1307</v>
      </c>
      <c r="GUX5539" s="4">
        <v>732550</v>
      </c>
    </row>
    <row r="5540" spans="5299:5314" ht="21.95" customHeight="1">
      <c r="GUW5540" s="4" t="s">
        <v>596</v>
      </c>
      <c r="GUX5540" s="4">
        <v>174298.32</v>
      </c>
    </row>
    <row r="5541" spans="5299:5314" ht="21.95" customHeight="1">
      <c r="GUY5541" s="4" t="s">
        <v>1307</v>
      </c>
      <c r="GUZ5541" s="4">
        <v>732550</v>
      </c>
    </row>
    <row r="5542" spans="5299:5314" ht="21.95" customHeight="1">
      <c r="GUY5542" s="4" t="s">
        <v>596</v>
      </c>
      <c r="GUZ5542" s="4">
        <v>174298.32</v>
      </c>
    </row>
    <row r="5543" spans="5299:5314" ht="21.95" customHeight="1">
      <c r="GVA5543" s="4" t="s">
        <v>1307</v>
      </c>
      <c r="GVB5543" s="4">
        <v>732550</v>
      </c>
    </row>
    <row r="5544" spans="5299:5314" ht="21.95" customHeight="1">
      <c r="GVA5544" s="4" t="s">
        <v>596</v>
      </c>
      <c r="GVB5544" s="4">
        <v>174298.32</v>
      </c>
    </row>
    <row r="5545" spans="5299:5314" ht="21.95" customHeight="1">
      <c r="GVC5545" s="4" t="s">
        <v>1307</v>
      </c>
      <c r="GVD5545" s="4">
        <v>732550</v>
      </c>
    </row>
    <row r="5546" spans="5299:5314" ht="21.95" customHeight="1">
      <c r="GVC5546" s="4" t="s">
        <v>596</v>
      </c>
      <c r="GVD5546" s="4">
        <v>174298.32</v>
      </c>
    </row>
    <row r="5547" spans="5299:5314" ht="21.95" customHeight="1">
      <c r="GVE5547" s="4" t="s">
        <v>1307</v>
      </c>
      <c r="GVF5547" s="4">
        <v>732550</v>
      </c>
    </row>
    <row r="5548" spans="5299:5314" ht="21.95" customHeight="1">
      <c r="GVE5548" s="4" t="s">
        <v>596</v>
      </c>
      <c r="GVF5548" s="4">
        <v>174298.32</v>
      </c>
    </row>
    <row r="5549" spans="5299:5314" ht="21.95" customHeight="1">
      <c r="GVG5549" s="4" t="s">
        <v>1307</v>
      </c>
      <c r="GVH5549" s="4">
        <v>732550</v>
      </c>
    </row>
    <row r="5550" spans="5299:5314" ht="21.95" customHeight="1">
      <c r="GVG5550" s="4" t="s">
        <v>596</v>
      </c>
      <c r="GVH5550" s="4">
        <v>174298.32</v>
      </c>
    </row>
    <row r="5551" spans="5299:5314" ht="21.95" customHeight="1">
      <c r="GVI5551" s="4" t="s">
        <v>1307</v>
      </c>
      <c r="GVJ5551" s="4">
        <v>732550</v>
      </c>
    </row>
    <row r="5552" spans="5299:5314" ht="21.95" customHeight="1">
      <c r="GVI5552" s="4" t="s">
        <v>596</v>
      </c>
      <c r="GVJ5552" s="4">
        <v>174298.32</v>
      </c>
    </row>
    <row r="5553" spans="5315:5330" ht="21.95" customHeight="1">
      <c r="GVK5553" s="4" t="s">
        <v>1307</v>
      </c>
      <c r="GVL5553" s="4">
        <v>732550</v>
      </c>
    </row>
    <row r="5554" spans="5315:5330" ht="21.95" customHeight="1">
      <c r="GVK5554" s="4" t="s">
        <v>596</v>
      </c>
      <c r="GVL5554" s="4">
        <v>174298.32</v>
      </c>
    </row>
    <row r="5555" spans="5315:5330" ht="21.95" customHeight="1">
      <c r="GVM5555" s="4" t="s">
        <v>1307</v>
      </c>
      <c r="GVN5555" s="4">
        <v>732550</v>
      </c>
    </row>
    <row r="5556" spans="5315:5330" ht="21.95" customHeight="1">
      <c r="GVM5556" s="4" t="s">
        <v>596</v>
      </c>
      <c r="GVN5556" s="4">
        <v>174298.32</v>
      </c>
    </row>
    <row r="5557" spans="5315:5330" ht="21.95" customHeight="1">
      <c r="GVO5557" s="4" t="s">
        <v>1307</v>
      </c>
      <c r="GVP5557" s="4">
        <v>732550</v>
      </c>
    </row>
    <row r="5558" spans="5315:5330" ht="21.95" customHeight="1">
      <c r="GVO5558" s="4" t="s">
        <v>596</v>
      </c>
      <c r="GVP5558" s="4">
        <v>174298.32</v>
      </c>
    </row>
    <row r="5559" spans="5315:5330" ht="21.95" customHeight="1">
      <c r="GVQ5559" s="4" t="s">
        <v>1307</v>
      </c>
      <c r="GVR5559" s="4">
        <v>732550</v>
      </c>
    </row>
    <row r="5560" spans="5315:5330" ht="21.95" customHeight="1">
      <c r="GVQ5560" s="4" t="s">
        <v>596</v>
      </c>
      <c r="GVR5560" s="4">
        <v>174298.32</v>
      </c>
    </row>
    <row r="5561" spans="5315:5330" ht="21.95" customHeight="1">
      <c r="GVS5561" s="4" t="s">
        <v>1307</v>
      </c>
      <c r="GVT5561" s="4">
        <v>732550</v>
      </c>
    </row>
    <row r="5562" spans="5315:5330" ht="21.95" customHeight="1">
      <c r="GVS5562" s="4" t="s">
        <v>596</v>
      </c>
      <c r="GVT5562" s="4">
        <v>174298.32</v>
      </c>
    </row>
    <row r="5563" spans="5315:5330" ht="21.95" customHeight="1">
      <c r="GVU5563" s="4" t="s">
        <v>1307</v>
      </c>
      <c r="GVV5563" s="4">
        <v>732550</v>
      </c>
    </row>
    <row r="5564" spans="5315:5330" ht="21.95" customHeight="1">
      <c r="GVU5564" s="4" t="s">
        <v>596</v>
      </c>
      <c r="GVV5564" s="4">
        <v>174298.32</v>
      </c>
    </row>
    <row r="5565" spans="5315:5330" ht="21.95" customHeight="1">
      <c r="GVW5565" s="4" t="s">
        <v>1307</v>
      </c>
      <c r="GVX5565" s="4">
        <v>732550</v>
      </c>
    </row>
    <row r="5566" spans="5315:5330" ht="21.95" customHeight="1">
      <c r="GVW5566" s="4" t="s">
        <v>596</v>
      </c>
      <c r="GVX5566" s="4">
        <v>174298.32</v>
      </c>
    </row>
    <row r="5567" spans="5315:5330" ht="21.95" customHeight="1">
      <c r="GVY5567" s="4" t="s">
        <v>1307</v>
      </c>
      <c r="GVZ5567" s="4">
        <v>732550</v>
      </c>
    </row>
    <row r="5568" spans="5315:5330" ht="21.95" customHeight="1">
      <c r="GVY5568" s="4" t="s">
        <v>596</v>
      </c>
      <c r="GVZ5568" s="4">
        <v>174298.32</v>
      </c>
    </row>
    <row r="5569" spans="5331:5346" ht="21.95" customHeight="1">
      <c r="GWA5569" s="4" t="s">
        <v>1307</v>
      </c>
      <c r="GWB5569" s="4">
        <v>732550</v>
      </c>
    </row>
    <row r="5570" spans="5331:5346" ht="21.95" customHeight="1">
      <c r="GWA5570" s="4" t="s">
        <v>596</v>
      </c>
      <c r="GWB5570" s="4">
        <v>174298.32</v>
      </c>
    </row>
    <row r="5571" spans="5331:5346" ht="21.95" customHeight="1">
      <c r="GWC5571" s="4" t="s">
        <v>1307</v>
      </c>
      <c r="GWD5571" s="4">
        <v>732550</v>
      </c>
    </row>
    <row r="5572" spans="5331:5346" ht="21.95" customHeight="1">
      <c r="GWC5572" s="4" t="s">
        <v>596</v>
      </c>
      <c r="GWD5572" s="4">
        <v>174298.32</v>
      </c>
    </row>
    <row r="5573" spans="5331:5346" ht="21.95" customHeight="1">
      <c r="GWE5573" s="4" t="s">
        <v>1307</v>
      </c>
      <c r="GWF5573" s="4">
        <v>732550</v>
      </c>
    </row>
    <row r="5574" spans="5331:5346" ht="21.95" customHeight="1">
      <c r="GWE5574" s="4" t="s">
        <v>596</v>
      </c>
      <c r="GWF5574" s="4">
        <v>174298.32</v>
      </c>
    </row>
    <row r="5575" spans="5331:5346" ht="21.95" customHeight="1">
      <c r="GWG5575" s="4" t="s">
        <v>1307</v>
      </c>
      <c r="GWH5575" s="4">
        <v>732550</v>
      </c>
    </row>
    <row r="5576" spans="5331:5346" ht="21.95" customHeight="1">
      <c r="GWG5576" s="4" t="s">
        <v>596</v>
      </c>
      <c r="GWH5576" s="4">
        <v>174298.32</v>
      </c>
    </row>
    <row r="5577" spans="5331:5346" ht="21.95" customHeight="1">
      <c r="GWI5577" s="4" t="s">
        <v>1307</v>
      </c>
      <c r="GWJ5577" s="4">
        <v>732550</v>
      </c>
    </row>
    <row r="5578" spans="5331:5346" ht="21.95" customHeight="1">
      <c r="GWI5578" s="4" t="s">
        <v>596</v>
      </c>
      <c r="GWJ5578" s="4">
        <v>174298.32</v>
      </c>
    </row>
    <row r="5579" spans="5331:5346" ht="21.95" customHeight="1">
      <c r="GWK5579" s="4" t="s">
        <v>1307</v>
      </c>
      <c r="GWL5579" s="4">
        <v>732550</v>
      </c>
    </row>
    <row r="5580" spans="5331:5346" ht="21.95" customHeight="1">
      <c r="GWK5580" s="4" t="s">
        <v>596</v>
      </c>
      <c r="GWL5580" s="4">
        <v>174298.32</v>
      </c>
    </row>
    <row r="5581" spans="5331:5346" ht="21.95" customHeight="1">
      <c r="GWM5581" s="4" t="s">
        <v>1307</v>
      </c>
      <c r="GWN5581" s="4">
        <v>732550</v>
      </c>
    </row>
    <row r="5582" spans="5331:5346" ht="21.95" customHeight="1">
      <c r="GWM5582" s="4" t="s">
        <v>596</v>
      </c>
      <c r="GWN5582" s="4">
        <v>174298.32</v>
      </c>
    </row>
    <row r="5583" spans="5331:5346" ht="21.95" customHeight="1">
      <c r="GWO5583" s="4" t="s">
        <v>1307</v>
      </c>
      <c r="GWP5583" s="4">
        <v>732550</v>
      </c>
    </row>
    <row r="5584" spans="5331:5346" ht="21.95" customHeight="1">
      <c r="GWO5584" s="4" t="s">
        <v>596</v>
      </c>
      <c r="GWP5584" s="4">
        <v>174298.32</v>
      </c>
    </row>
    <row r="5585" spans="5347:5362" ht="21.95" customHeight="1">
      <c r="GWQ5585" s="4" t="s">
        <v>1307</v>
      </c>
      <c r="GWR5585" s="4">
        <v>732550</v>
      </c>
    </row>
    <row r="5586" spans="5347:5362" ht="21.95" customHeight="1">
      <c r="GWQ5586" s="4" t="s">
        <v>596</v>
      </c>
      <c r="GWR5586" s="4">
        <v>174298.32</v>
      </c>
    </row>
    <row r="5587" spans="5347:5362" ht="21.95" customHeight="1">
      <c r="GWS5587" s="4" t="s">
        <v>1307</v>
      </c>
      <c r="GWT5587" s="4">
        <v>732550</v>
      </c>
    </row>
    <row r="5588" spans="5347:5362" ht="21.95" customHeight="1">
      <c r="GWS5588" s="4" t="s">
        <v>596</v>
      </c>
      <c r="GWT5588" s="4">
        <v>174298.32</v>
      </c>
    </row>
    <row r="5589" spans="5347:5362" ht="21.95" customHeight="1">
      <c r="GWU5589" s="4" t="s">
        <v>1307</v>
      </c>
      <c r="GWV5589" s="4">
        <v>732550</v>
      </c>
    </row>
    <row r="5590" spans="5347:5362" ht="21.95" customHeight="1">
      <c r="GWU5590" s="4" t="s">
        <v>596</v>
      </c>
      <c r="GWV5590" s="4">
        <v>174298.32</v>
      </c>
    </row>
    <row r="5591" spans="5347:5362" ht="21.95" customHeight="1">
      <c r="GWW5591" s="4" t="s">
        <v>1307</v>
      </c>
      <c r="GWX5591" s="4">
        <v>732550</v>
      </c>
    </row>
    <row r="5592" spans="5347:5362" ht="21.95" customHeight="1">
      <c r="GWW5592" s="4" t="s">
        <v>596</v>
      </c>
      <c r="GWX5592" s="4">
        <v>174298.32</v>
      </c>
    </row>
    <row r="5593" spans="5347:5362" ht="21.95" customHeight="1">
      <c r="GWY5593" s="4" t="s">
        <v>1307</v>
      </c>
      <c r="GWZ5593" s="4">
        <v>732550</v>
      </c>
    </row>
    <row r="5594" spans="5347:5362" ht="21.95" customHeight="1">
      <c r="GWY5594" s="4" t="s">
        <v>596</v>
      </c>
      <c r="GWZ5594" s="4">
        <v>174298.32</v>
      </c>
    </row>
    <row r="5595" spans="5347:5362" ht="21.95" customHeight="1">
      <c r="GXA5595" s="4" t="s">
        <v>1307</v>
      </c>
      <c r="GXB5595" s="4">
        <v>732550</v>
      </c>
    </row>
    <row r="5596" spans="5347:5362" ht="21.95" customHeight="1">
      <c r="GXA5596" s="4" t="s">
        <v>596</v>
      </c>
      <c r="GXB5596" s="4">
        <v>174298.32</v>
      </c>
    </row>
    <row r="5597" spans="5347:5362" ht="21.95" customHeight="1">
      <c r="GXC5597" s="4" t="s">
        <v>1307</v>
      </c>
      <c r="GXD5597" s="4">
        <v>732550</v>
      </c>
    </row>
    <row r="5598" spans="5347:5362" ht="21.95" customHeight="1">
      <c r="GXC5598" s="4" t="s">
        <v>596</v>
      </c>
      <c r="GXD5598" s="4">
        <v>174298.32</v>
      </c>
    </row>
    <row r="5599" spans="5347:5362" ht="21.95" customHeight="1">
      <c r="GXE5599" s="4" t="s">
        <v>1307</v>
      </c>
      <c r="GXF5599" s="4">
        <v>732550</v>
      </c>
    </row>
    <row r="5600" spans="5347:5362" ht="21.95" customHeight="1">
      <c r="GXE5600" s="4" t="s">
        <v>596</v>
      </c>
      <c r="GXF5600" s="4">
        <v>174298.32</v>
      </c>
    </row>
    <row r="5601" spans="5363:5378" ht="21.95" customHeight="1">
      <c r="GXG5601" s="4" t="s">
        <v>1307</v>
      </c>
      <c r="GXH5601" s="4">
        <v>732550</v>
      </c>
    </row>
    <row r="5602" spans="5363:5378" ht="21.95" customHeight="1">
      <c r="GXG5602" s="4" t="s">
        <v>596</v>
      </c>
      <c r="GXH5602" s="4">
        <v>174298.32</v>
      </c>
    </row>
    <row r="5603" spans="5363:5378" ht="21.95" customHeight="1">
      <c r="GXI5603" s="4" t="s">
        <v>1307</v>
      </c>
      <c r="GXJ5603" s="4">
        <v>732550</v>
      </c>
    </row>
    <row r="5604" spans="5363:5378" ht="21.95" customHeight="1">
      <c r="GXI5604" s="4" t="s">
        <v>596</v>
      </c>
      <c r="GXJ5604" s="4">
        <v>174298.32</v>
      </c>
    </row>
    <row r="5605" spans="5363:5378" ht="21.95" customHeight="1">
      <c r="GXK5605" s="4" t="s">
        <v>1307</v>
      </c>
      <c r="GXL5605" s="4">
        <v>732550</v>
      </c>
    </row>
    <row r="5606" spans="5363:5378" ht="21.95" customHeight="1">
      <c r="GXK5606" s="4" t="s">
        <v>596</v>
      </c>
      <c r="GXL5606" s="4">
        <v>174298.32</v>
      </c>
    </row>
    <row r="5607" spans="5363:5378" ht="21.95" customHeight="1">
      <c r="GXM5607" s="4" t="s">
        <v>1307</v>
      </c>
      <c r="GXN5607" s="4">
        <v>732550</v>
      </c>
    </row>
    <row r="5608" spans="5363:5378" ht="21.95" customHeight="1">
      <c r="GXM5608" s="4" t="s">
        <v>596</v>
      </c>
      <c r="GXN5608" s="4">
        <v>174298.32</v>
      </c>
    </row>
    <row r="5609" spans="5363:5378" ht="21.95" customHeight="1">
      <c r="GXO5609" s="4" t="s">
        <v>1307</v>
      </c>
      <c r="GXP5609" s="4">
        <v>732550</v>
      </c>
    </row>
    <row r="5610" spans="5363:5378" ht="21.95" customHeight="1">
      <c r="GXO5610" s="4" t="s">
        <v>596</v>
      </c>
      <c r="GXP5610" s="4">
        <v>174298.32</v>
      </c>
    </row>
    <row r="5611" spans="5363:5378" ht="21.95" customHeight="1">
      <c r="GXQ5611" s="4" t="s">
        <v>1307</v>
      </c>
      <c r="GXR5611" s="4">
        <v>732550</v>
      </c>
    </row>
    <row r="5612" spans="5363:5378" ht="21.95" customHeight="1">
      <c r="GXQ5612" s="4" t="s">
        <v>596</v>
      </c>
      <c r="GXR5612" s="4">
        <v>174298.32</v>
      </c>
    </row>
    <row r="5613" spans="5363:5378" ht="21.95" customHeight="1">
      <c r="GXS5613" s="4" t="s">
        <v>1307</v>
      </c>
      <c r="GXT5613" s="4">
        <v>732550</v>
      </c>
    </row>
    <row r="5614" spans="5363:5378" ht="21.95" customHeight="1">
      <c r="GXS5614" s="4" t="s">
        <v>596</v>
      </c>
      <c r="GXT5614" s="4">
        <v>174298.32</v>
      </c>
    </row>
    <row r="5615" spans="5363:5378" ht="21.95" customHeight="1">
      <c r="GXU5615" s="4" t="s">
        <v>1307</v>
      </c>
      <c r="GXV5615" s="4">
        <v>732550</v>
      </c>
    </row>
    <row r="5616" spans="5363:5378" ht="21.95" customHeight="1">
      <c r="GXU5616" s="4" t="s">
        <v>596</v>
      </c>
      <c r="GXV5616" s="4">
        <v>174298.32</v>
      </c>
    </row>
    <row r="5617" spans="5379:5394" ht="21.95" customHeight="1">
      <c r="GXW5617" s="4" t="s">
        <v>1307</v>
      </c>
      <c r="GXX5617" s="4">
        <v>732550</v>
      </c>
    </row>
    <row r="5618" spans="5379:5394" ht="21.95" customHeight="1">
      <c r="GXW5618" s="4" t="s">
        <v>596</v>
      </c>
      <c r="GXX5618" s="4">
        <v>174298.32</v>
      </c>
    </row>
    <row r="5619" spans="5379:5394" ht="21.95" customHeight="1">
      <c r="GXY5619" s="4" t="s">
        <v>1307</v>
      </c>
      <c r="GXZ5619" s="4">
        <v>732550</v>
      </c>
    </row>
    <row r="5620" spans="5379:5394" ht="21.95" customHeight="1">
      <c r="GXY5620" s="4" t="s">
        <v>596</v>
      </c>
      <c r="GXZ5620" s="4">
        <v>174298.32</v>
      </c>
    </row>
    <row r="5621" spans="5379:5394" ht="21.95" customHeight="1">
      <c r="GYA5621" s="4" t="s">
        <v>1307</v>
      </c>
      <c r="GYB5621" s="4">
        <v>732550</v>
      </c>
    </row>
    <row r="5622" spans="5379:5394" ht="21.95" customHeight="1">
      <c r="GYA5622" s="4" t="s">
        <v>596</v>
      </c>
      <c r="GYB5622" s="4">
        <v>174298.32</v>
      </c>
    </row>
    <row r="5623" spans="5379:5394" ht="21.95" customHeight="1">
      <c r="GYC5623" s="4" t="s">
        <v>1307</v>
      </c>
      <c r="GYD5623" s="4">
        <v>732550</v>
      </c>
    </row>
    <row r="5624" spans="5379:5394" ht="21.95" customHeight="1">
      <c r="GYC5624" s="4" t="s">
        <v>596</v>
      </c>
      <c r="GYD5624" s="4">
        <v>174298.32</v>
      </c>
    </row>
    <row r="5625" spans="5379:5394" ht="21.95" customHeight="1">
      <c r="GYE5625" s="4" t="s">
        <v>1307</v>
      </c>
      <c r="GYF5625" s="4">
        <v>732550</v>
      </c>
    </row>
    <row r="5626" spans="5379:5394" ht="21.95" customHeight="1">
      <c r="GYE5626" s="4" t="s">
        <v>596</v>
      </c>
      <c r="GYF5626" s="4">
        <v>174298.32</v>
      </c>
    </row>
    <row r="5627" spans="5379:5394" ht="21.95" customHeight="1">
      <c r="GYG5627" s="4" t="s">
        <v>1307</v>
      </c>
      <c r="GYH5627" s="4">
        <v>732550</v>
      </c>
    </row>
    <row r="5628" spans="5379:5394" ht="21.95" customHeight="1">
      <c r="GYG5628" s="4" t="s">
        <v>596</v>
      </c>
      <c r="GYH5628" s="4">
        <v>174298.32</v>
      </c>
    </row>
    <row r="5629" spans="5379:5394" ht="21.95" customHeight="1">
      <c r="GYI5629" s="4" t="s">
        <v>1307</v>
      </c>
      <c r="GYJ5629" s="4">
        <v>732550</v>
      </c>
    </row>
    <row r="5630" spans="5379:5394" ht="21.95" customHeight="1">
      <c r="GYI5630" s="4" t="s">
        <v>596</v>
      </c>
      <c r="GYJ5630" s="4">
        <v>174298.32</v>
      </c>
    </row>
    <row r="5631" spans="5379:5394" ht="21.95" customHeight="1">
      <c r="GYK5631" s="4" t="s">
        <v>1307</v>
      </c>
      <c r="GYL5631" s="4">
        <v>732550</v>
      </c>
    </row>
    <row r="5632" spans="5379:5394" ht="21.95" customHeight="1">
      <c r="GYK5632" s="4" t="s">
        <v>596</v>
      </c>
      <c r="GYL5632" s="4">
        <v>174298.32</v>
      </c>
    </row>
    <row r="5633" spans="5395:5410" ht="21.95" customHeight="1">
      <c r="GYM5633" s="4" t="s">
        <v>1307</v>
      </c>
      <c r="GYN5633" s="4">
        <v>732550</v>
      </c>
    </row>
    <row r="5634" spans="5395:5410" ht="21.95" customHeight="1">
      <c r="GYM5634" s="4" t="s">
        <v>596</v>
      </c>
      <c r="GYN5634" s="4">
        <v>174298.32</v>
      </c>
    </row>
    <row r="5635" spans="5395:5410" ht="21.95" customHeight="1">
      <c r="GYO5635" s="4" t="s">
        <v>1307</v>
      </c>
      <c r="GYP5635" s="4">
        <v>732550</v>
      </c>
    </row>
    <row r="5636" spans="5395:5410" ht="21.95" customHeight="1">
      <c r="GYO5636" s="4" t="s">
        <v>596</v>
      </c>
      <c r="GYP5636" s="4">
        <v>174298.32</v>
      </c>
    </row>
    <row r="5637" spans="5395:5410" ht="21.95" customHeight="1">
      <c r="GYQ5637" s="4" t="s">
        <v>1307</v>
      </c>
      <c r="GYR5637" s="4">
        <v>732550</v>
      </c>
    </row>
    <row r="5638" spans="5395:5410" ht="21.95" customHeight="1">
      <c r="GYQ5638" s="4" t="s">
        <v>596</v>
      </c>
      <c r="GYR5638" s="4">
        <v>174298.32</v>
      </c>
    </row>
    <row r="5639" spans="5395:5410" ht="21.95" customHeight="1">
      <c r="GYS5639" s="4" t="s">
        <v>1307</v>
      </c>
      <c r="GYT5639" s="4">
        <v>732550</v>
      </c>
    </row>
    <row r="5640" spans="5395:5410" ht="21.95" customHeight="1">
      <c r="GYS5640" s="4" t="s">
        <v>596</v>
      </c>
      <c r="GYT5640" s="4">
        <v>174298.32</v>
      </c>
    </row>
    <row r="5641" spans="5395:5410" ht="21.95" customHeight="1">
      <c r="GYU5641" s="4" t="s">
        <v>1307</v>
      </c>
      <c r="GYV5641" s="4">
        <v>732550</v>
      </c>
    </row>
    <row r="5642" spans="5395:5410" ht="21.95" customHeight="1">
      <c r="GYU5642" s="4" t="s">
        <v>596</v>
      </c>
      <c r="GYV5642" s="4">
        <v>174298.32</v>
      </c>
    </row>
    <row r="5643" spans="5395:5410" ht="21.95" customHeight="1">
      <c r="GYW5643" s="4" t="s">
        <v>1307</v>
      </c>
      <c r="GYX5643" s="4">
        <v>732550</v>
      </c>
    </row>
    <row r="5644" spans="5395:5410" ht="21.95" customHeight="1">
      <c r="GYW5644" s="4" t="s">
        <v>596</v>
      </c>
      <c r="GYX5644" s="4">
        <v>174298.32</v>
      </c>
    </row>
    <row r="5645" spans="5395:5410" ht="21.95" customHeight="1">
      <c r="GYY5645" s="4" t="s">
        <v>1307</v>
      </c>
      <c r="GYZ5645" s="4">
        <v>732550</v>
      </c>
    </row>
    <row r="5646" spans="5395:5410" ht="21.95" customHeight="1">
      <c r="GYY5646" s="4" t="s">
        <v>596</v>
      </c>
      <c r="GYZ5646" s="4">
        <v>174298.32</v>
      </c>
    </row>
    <row r="5647" spans="5395:5410" ht="21.95" customHeight="1">
      <c r="GZA5647" s="4" t="s">
        <v>1307</v>
      </c>
      <c r="GZB5647" s="4">
        <v>732550</v>
      </c>
    </row>
    <row r="5648" spans="5395:5410" ht="21.95" customHeight="1">
      <c r="GZA5648" s="4" t="s">
        <v>596</v>
      </c>
      <c r="GZB5648" s="4">
        <v>174298.32</v>
      </c>
    </row>
    <row r="5649" spans="5411:5426" ht="21.95" customHeight="1">
      <c r="GZC5649" s="4" t="s">
        <v>1307</v>
      </c>
      <c r="GZD5649" s="4">
        <v>732550</v>
      </c>
    </row>
    <row r="5650" spans="5411:5426" ht="21.95" customHeight="1">
      <c r="GZC5650" s="4" t="s">
        <v>596</v>
      </c>
      <c r="GZD5650" s="4">
        <v>174298.32</v>
      </c>
    </row>
    <row r="5651" spans="5411:5426" ht="21.95" customHeight="1">
      <c r="GZE5651" s="4" t="s">
        <v>1307</v>
      </c>
      <c r="GZF5651" s="4">
        <v>732550</v>
      </c>
    </row>
    <row r="5652" spans="5411:5426" ht="21.95" customHeight="1">
      <c r="GZE5652" s="4" t="s">
        <v>596</v>
      </c>
      <c r="GZF5652" s="4">
        <v>174298.32</v>
      </c>
    </row>
    <row r="5653" spans="5411:5426" ht="21.95" customHeight="1">
      <c r="GZG5653" s="4" t="s">
        <v>1307</v>
      </c>
      <c r="GZH5653" s="4">
        <v>732550</v>
      </c>
    </row>
    <row r="5654" spans="5411:5426" ht="21.95" customHeight="1">
      <c r="GZG5654" s="4" t="s">
        <v>596</v>
      </c>
      <c r="GZH5654" s="4">
        <v>174298.32</v>
      </c>
    </row>
    <row r="5655" spans="5411:5426" ht="21.95" customHeight="1">
      <c r="GZI5655" s="4" t="s">
        <v>1307</v>
      </c>
      <c r="GZJ5655" s="4">
        <v>732550</v>
      </c>
    </row>
    <row r="5656" spans="5411:5426" ht="21.95" customHeight="1">
      <c r="GZI5656" s="4" t="s">
        <v>596</v>
      </c>
      <c r="GZJ5656" s="4">
        <v>174298.32</v>
      </c>
    </row>
    <row r="5657" spans="5411:5426" ht="21.95" customHeight="1">
      <c r="GZK5657" s="4" t="s">
        <v>1307</v>
      </c>
      <c r="GZL5657" s="4">
        <v>732550</v>
      </c>
    </row>
    <row r="5658" spans="5411:5426" ht="21.95" customHeight="1">
      <c r="GZK5658" s="4" t="s">
        <v>596</v>
      </c>
      <c r="GZL5658" s="4">
        <v>174298.32</v>
      </c>
    </row>
    <row r="5659" spans="5411:5426" ht="21.95" customHeight="1">
      <c r="GZM5659" s="4" t="s">
        <v>1307</v>
      </c>
      <c r="GZN5659" s="4">
        <v>732550</v>
      </c>
    </row>
    <row r="5660" spans="5411:5426" ht="21.95" customHeight="1">
      <c r="GZM5660" s="4" t="s">
        <v>596</v>
      </c>
      <c r="GZN5660" s="4">
        <v>174298.32</v>
      </c>
    </row>
    <row r="5661" spans="5411:5426" ht="21.95" customHeight="1">
      <c r="GZO5661" s="4" t="s">
        <v>1307</v>
      </c>
      <c r="GZP5661" s="4">
        <v>732550</v>
      </c>
    </row>
    <row r="5662" spans="5411:5426" ht="21.95" customHeight="1">
      <c r="GZO5662" s="4" t="s">
        <v>596</v>
      </c>
      <c r="GZP5662" s="4">
        <v>174298.32</v>
      </c>
    </row>
    <row r="5663" spans="5411:5426" ht="21.95" customHeight="1">
      <c r="GZQ5663" s="4" t="s">
        <v>1307</v>
      </c>
      <c r="GZR5663" s="4">
        <v>732550</v>
      </c>
    </row>
    <row r="5664" spans="5411:5426" ht="21.95" customHeight="1">
      <c r="GZQ5664" s="4" t="s">
        <v>596</v>
      </c>
      <c r="GZR5664" s="4">
        <v>174298.32</v>
      </c>
    </row>
    <row r="5665" spans="5427:5442" ht="21.95" customHeight="1">
      <c r="GZS5665" s="4" t="s">
        <v>1307</v>
      </c>
      <c r="GZT5665" s="4">
        <v>732550</v>
      </c>
    </row>
    <row r="5666" spans="5427:5442" ht="21.95" customHeight="1">
      <c r="GZS5666" s="4" t="s">
        <v>596</v>
      </c>
      <c r="GZT5666" s="4">
        <v>174298.32</v>
      </c>
    </row>
    <row r="5667" spans="5427:5442" ht="21.95" customHeight="1">
      <c r="GZU5667" s="4" t="s">
        <v>1307</v>
      </c>
      <c r="GZV5667" s="4">
        <v>732550</v>
      </c>
    </row>
    <row r="5668" spans="5427:5442" ht="21.95" customHeight="1">
      <c r="GZU5668" s="4" t="s">
        <v>596</v>
      </c>
      <c r="GZV5668" s="4">
        <v>174298.32</v>
      </c>
    </row>
    <row r="5669" spans="5427:5442" ht="21.95" customHeight="1">
      <c r="GZW5669" s="4" t="s">
        <v>1307</v>
      </c>
      <c r="GZX5669" s="4">
        <v>732550</v>
      </c>
    </row>
    <row r="5670" spans="5427:5442" ht="21.95" customHeight="1">
      <c r="GZW5670" s="4" t="s">
        <v>596</v>
      </c>
      <c r="GZX5670" s="4">
        <v>174298.32</v>
      </c>
    </row>
    <row r="5671" spans="5427:5442" ht="21.95" customHeight="1">
      <c r="GZY5671" s="4" t="s">
        <v>1307</v>
      </c>
      <c r="GZZ5671" s="4">
        <v>732550</v>
      </c>
    </row>
    <row r="5672" spans="5427:5442" ht="21.95" customHeight="1">
      <c r="GZY5672" s="4" t="s">
        <v>596</v>
      </c>
      <c r="GZZ5672" s="4">
        <v>174298.32</v>
      </c>
    </row>
    <row r="5673" spans="5427:5442" ht="21.95" customHeight="1">
      <c r="HAA5673" s="4" t="s">
        <v>1307</v>
      </c>
      <c r="HAB5673" s="4">
        <v>732550</v>
      </c>
    </row>
    <row r="5674" spans="5427:5442" ht="21.95" customHeight="1">
      <c r="HAA5674" s="4" t="s">
        <v>596</v>
      </c>
      <c r="HAB5674" s="4">
        <v>174298.32</v>
      </c>
    </row>
    <row r="5675" spans="5427:5442" ht="21.95" customHeight="1">
      <c r="HAC5675" s="4" t="s">
        <v>1307</v>
      </c>
      <c r="HAD5675" s="4">
        <v>732550</v>
      </c>
    </row>
    <row r="5676" spans="5427:5442" ht="21.95" customHeight="1">
      <c r="HAC5676" s="4" t="s">
        <v>596</v>
      </c>
      <c r="HAD5676" s="4">
        <v>174298.32</v>
      </c>
    </row>
    <row r="5677" spans="5427:5442" ht="21.95" customHeight="1">
      <c r="HAE5677" s="4" t="s">
        <v>1307</v>
      </c>
      <c r="HAF5677" s="4">
        <v>732550</v>
      </c>
    </row>
    <row r="5678" spans="5427:5442" ht="21.95" customHeight="1">
      <c r="HAE5678" s="4" t="s">
        <v>596</v>
      </c>
      <c r="HAF5678" s="4">
        <v>174298.32</v>
      </c>
    </row>
    <row r="5679" spans="5427:5442" ht="21.95" customHeight="1">
      <c r="HAG5679" s="4" t="s">
        <v>1307</v>
      </c>
      <c r="HAH5679" s="4">
        <v>732550</v>
      </c>
    </row>
    <row r="5680" spans="5427:5442" ht="21.95" customHeight="1">
      <c r="HAG5680" s="4" t="s">
        <v>596</v>
      </c>
      <c r="HAH5680" s="4">
        <v>174298.32</v>
      </c>
    </row>
    <row r="5681" spans="5443:5458" ht="21.95" customHeight="1">
      <c r="HAI5681" s="4" t="s">
        <v>1307</v>
      </c>
      <c r="HAJ5681" s="4">
        <v>732550</v>
      </c>
    </row>
    <row r="5682" spans="5443:5458" ht="21.95" customHeight="1">
      <c r="HAI5682" s="4" t="s">
        <v>596</v>
      </c>
      <c r="HAJ5682" s="4">
        <v>174298.32</v>
      </c>
    </row>
    <row r="5683" spans="5443:5458" ht="21.95" customHeight="1">
      <c r="HAK5683" s="4" t="s">
        <v>1307</v>
      </c>
      <c r="HAL5683" s="4">
        <v>732550</v>
      </c>
    </row>
    <row r="5684" spans="5443:5458" ht="21.95" customHeight="1">
      <c r="HAK5684" s="4" t="s">
        <v>596</v>
      </c>
      <c r="HAL5684" s="4">
        <v>174298.32</v>
      </c>
    </row>
    <row r="5685" spans="5443:5458" ht="21.95" customHeight="1">
      <c r="HAM5685" s="4" t="s">
        <v>1307</v>
      </c>
      <c r="HAN5685" s="4">
        <v>732550</v>
      </c>
    </row>
    <row r="5686" spans="5443:5458" ht="21.95" customHeight="1">
      <c r="HAM5686" s="4" t="s">
        <v>596</v>
      </c>
      <c r="HAN5686" s="4">
        <v>174298.32</v>
      </c>
    </row>
    <row r="5687" spans="5443:5458" ht="21.95" customHeight="1">
      <c r="HAO5687" s="4" t="s">
        <v>1307</v>
      </c>
      <c r="HAP5687" s="4">
        <v>732550</v>
      </c>
    </row>
    <row r="5688" spans="5443:5458" ht="21.95" customHeight="1">
      <c r="HAO5688" s="4" t="s">
        <v>596</v>
      </c>
      <c r="HAP5688" s="4">
        <v>174298.32</v>
      </c>
    </row>
    <row r="5689" spans="5443:5458" ht="21.95" customHeight="1">
      <c r="HAQ5689" s="4" t="s">
        <v>1307</v>
      </c>
      <c r="HAR5689" s="4">
        <v>732550</v>
      </c>
    </row>
    <row r="5690" spans="5443:5458" ht="21.95" customHeight="1">
      <c r="HAQ5690" s="4" t="s">
        <v>596</v>
      </c>
      <c r="HAR5690" s="4">
        <v>174298.32</v>
      </c>
    </row>
    <row r="5691" spans="5443:5458" ht="21.95" customHeight="1">
      <c r="HAS5691" s="4" t="s">
        <v>1307</v>
      </c>
      <c r="HAT5691" s="4">
        <v>732550</v>
      </c>
    </row>
    <row r="5692" spans="5443:5458" ht="21.95" customHeight="1">
      <c r="HAS5692" s="4" t="s">
        <v>596</v>
      </c>
      <c r="HAT5692" s="4">
        <v>174298.32</v>
      </c>
    </row>
    <row r="5693" spans="5443:5458" ht="21.95" customHeight="1">
      <c r="HAU5693" s="4" t="s">
        <v>1307</v>
      </c>
      <c r="HAV5693" s="4">
        <v>732550</v>
      </c>
    </row>
    <row r="5694" spans="5443:5458" ht="21.95" customHeight="1">
      <c r="HAU5694" s="4" t="s">
        <v>596</v>
      </c>
      <c r="HAV5694" s="4">
        <v>174298.32</v>
      </c>
    </row>
    <row r="5695" spans="5443:5458" ht="21.95" customHeight="1">
      <c r="HAW5695" s="4" t="s">
        <v>1307</v>
      </c>
      <c r="HAX5695" s="4">
        <v>732550</v>
      </c>
    </row>
    <row r="5696" spans="5443:5458" ht="21.95" customHeight="1">
      <c r="HAW5696" s="4" t="s">
        <v>596</v>
      </c>
      <c r="HAX5696" s="4">
        <v>174298.32</v>
      </c>
    </row>
    <row r="5697" spans="5459:5474" ht="21.95" customHeight="1">
      <c r="HAY5697" s="4" t="s">
        <v>1307</v>
      </c>
      <c r="HAZ5697" s="4">
        <v>732550</v>
      </c>
    </row>
    <row r="5698" spans="5459:5474" ht="21.95" customHeight="1">
      <c r="HAY5698" s="4" t="s">
        <v>596</v>
      </c>
      <c r="HAZ5698" s="4">
        <v>174298.32</v>
      </c>
    </row>
    <row r="5699" spans="5459:5474" ht="21.95" customHeight="1">
      <c r="HBA5699" s="4" t="s">
        <v>1307</v>
      </c>
      <c r="HBB5699" s="4">
        <v>732550</v>
      </c>
    </row>
    <row r="5700" spans="5459:5474" ht="21.95" customHeight="1">
      <c r="HBA5700" s="4" t="s">
        <v>596</v>
      </c>
      <c r="HBB5700" s="4">
        <v>174298.32</v>
      </c>
    </row>
    <row r="5701" spans="5459:5474" ht="21.95" customHeight="1">
      <c r="HBC5701" s="4" t="s">
        <v>1307</v>
      </c>
      <c r="HBD5701" s="4">
        <v>732550</v>
      </c>
    </row>
    <row r="5702" spans="5459:5474" ht="21.95" customHeight="1">
      <c r="HBC5702" s="4" t="s">
        <v>596</v>
      </c>
      <c r="HBD5702" s="4">
        <v>174298.32</v>
      </c>
    </row>
    <row r="5703" spans="5459:5474" ht="21.95" customHeight="1">
      <c r="HBE5703" s="4" t="s">
        <v>1307</v>
      </c>
      <c r="HBF5703" s="4">
        <v>732550</v>
      </c>
    </row>
    <row r="5704" spans="5459:5474" ht="21.95" customHeight="1">
      <c r="HBE5704" s="4" t="s">
        <v>596</v>
      </c>
      <c r="HBF5704" s="4">
        <v>174298.32</v>
      </c>
    </row>
    <row r="5705" spans="5459:5474" ht="21.95" customHeight="1">
      <c r="HBG5705" s="4" t="s">
        <v>1307</v>
      </c>
      <c r="HBH5705" s="4">
        <v>732550</v>
      </c>
    </row>
    <row r="5706" spans="5459:5474" ht="21.95" customHeight="1">
      <c r="HBG5706" s="4" t="s">
        <v>596</v>
      </c>
      <c r="HBH5706" s="4">
        <v>174298.32</v>
      </c>
    </row>
    <row r="5707" spans="5459:5474" ht="21.95" customHeight="1">
      <c r="HBI5707" s="4" t="s">
        <v>1307</v>
      </c>
      <c r="HBJ5707" s="4">
        <v>732550</v>
      </c>
    </row>
    <row r="5708" spans="5459:5474" ht="21.95" customHeight="1">
      <c r="HBI5708" s="4" t="s">
        <v>596</v>
      </c>
      <c r="HBJ5708" s="4">
        <v>174298.32</v>
      </c>
    </row>
    <row r="5709" spans="5459:5474" ht="21.95" customHeight="1">
      <c r="HBK5709" s="4" t="s">
        <v>1307</v>
      </c>
      <c r="HBL5709" s="4">
        <v>732550</v>
      </c>
    </row>
    <row r="5710" spans="5459:5474" ht="21.95" customHeight="1">
      <c r="HBK5710" s="4" t="s">
        <v>596</v>
      </c>
      <c r="HBL5710" s="4">
        <v>174298.32</v>
      </c>
    </row>
    <row r="5711" spans="5459:5474" ht="21.95" customHeight="1">
      <c r="HBM5711" s="4" t="s">
        <v>1307</v>
      </c>
      <c r="HBN5711" s="4">
        <v>732550</v>
      </c>
    </row>
    <row r="5712" spans="5459:5474" ht="21.95" customHeight="1">
      <c r="HBM5712" s="4" t="s">
        <v>596</v>
      </c>
      <c r="HBN5712" s="4">
        <v>174298.32</v>
      </c>
    </row>
    <row r="5713" spans="5475:5490" ht="21.95" customHeight="1">
      <c r="HBO5713" s="4" t="s">
        <v>1307</v>
      </c>
      <c r="HBP5713" s="4">
        <v>732550</v>
      </c>
    </row>
    <row r="5714" spans="5475:5490" ht="21.95" customHeight="1">
      <c r="HBO5714" s="4" t="s">
        <v>596</v>
      </c>
      <c r="HBP5714" s="4">
        <v>174298.32</v>
      </c>
    </row>
    <row r="5715" spans="5475:5490" ht="21.95" customHeight="1">
      <c r="HBQ5715" s="4" t="s">
        <v>1307</v>
      </c>
      <c r="HBR5715" s="4">
        <v>732550</v>
      </c>
    </row>
    <row r="5716" spans="5475:5490" ht="21.95" customHeight="1">
      <c r="HBQ5716" s="4" t="s">
        <v>596</v>
      </c>
      <c r="HBR5716" s="4">
        <v>174298.32</v>
      </c>
    </row>
    <row r="5717" spans="5475:5490" ht="21.95" customHeight="1">
      <c r="HBS5717" s="4" t="s">
        <v>1307</v>
      </c>
      <c r="HBT5717" s="4">
        <v>732550</v>
      </c>
    </row>
    <row r="5718" spans="5475:5490" ht="21.95" customHeight="1">
      <c r="HBS5718" s="4" t="s">
        <v>596</v>
      </c>
      <c r="HBT5718" s="4">
        <v>174298.32</v>
      </c>
    </row>
    <row r="5719" spans="5475:5490" ht="21.95" customHeight="1">
      <c r="HBU5719" s="4" t="s">
        <v>1307</v>
      </c>
      <c r="HBV5719" s="4">
        <v>732550</v>
      </c>
    </row>
    <row r="5720" spans="5475:5490" ht="21.95" customHeight="1">
      <c r="HBU5720" s="4" t="s">
        <v>596</v>
      </c>
      <c r="HBV5720" s="4">
        <v>174298.32</v>
      </c>
    </row>
    <row r="5721" spans="5475:5490" ht="21.95" customHeight="1">
      <c r="HBW5721" s="4" t="s">
        <v>1307</v>
      </c>
      <c r="HBX5721" s="4">
        <v>732550</v>
      </c>
    </row>
    <row r="5722" spans="5475:5490" ht="21.95" customHeight="1">
      <c r="HBW5722" s="4" t="s">
        <v>596</v>
      </c>
      <c r="HBX5722" s="4">
        <v>174298.32</v>
      </c>
    </row>
    <row r="5723" spans="5475:5490" ht="21.95" customHeight="1">
      <c r="HBY5723" s="4" t="s">
        <v>1307</v>
      </c>
      <c r="HBZ5723" s="4">
        <v>732550</v>
      </c>
    </row>
    <row r="5724" spans="5475:5490" ht="21.95" customHeight="1">
      <c r="HBY5724" s="4" t="s">
        <v>596</v>
      </c>
      <c r="HBZ5724" s="4">
        <v>174298.32</v>
      </c>
    </row>
    <row r="5725" spans="5475:5490" ht="21.95" customHeight="1">
      <c r="HCA5725" s="4" t="s">
        <v>1307</v>
      </c>
      <c r="HCB5725" s="4">
        <v>732550</v>
      </c>
    </row>
    <row r="5726" spans="5475:5490" ht="21.95" customHeight="1">
      <c r="HCA5726" s="4" t="s">
        <v>596</v>
      </c>
      <c r="HCB5726" s="4">
        <v>174298.32</v>
      </c>
    </row>
    <row r="5727" spans="5475:5490" ht="21.95" customHeight="1">
      <c r="HCC5727" s="4" t="s">
        <v>1307</v>
      </c>
      <c r="HCD5727" s="4">
        <v>732550</v>
      </c>
    </row>
    <row r="5728" spans="5475:5490" ht="21.95" customHeight="1">
      <c r="HCC5728" s="4" t="s">
        <v>596</v>
      </c>
      <c r="HCD5728" s="4">
        <v>174298.32</v>
      </c>
    </row>
    <row r="5729" spans="5491:5506" ht="21.95" customHeight="1">
      <c r="HCE5729" s="4" t="s">
        <v>1307</v>
      </c>
      <c r="HCF5729" s="4">
        <v>732550</v>
      </c>
    </row>
    <row r="5730" spans="5491:5506" ht="21.95" customHeight="1">
      <c r="HCE5730" s="4" t="s">
        <v>596</v>
      </c>
      <c r="HCF5730" s="4">
        <v>174298.32</v>
      </c>
    </row>
    <row r="5731" spans="5491:5506" ht="21.95" customHeight="1">
      <c r="HCG5731" s="4" t="s">
        <v>1307</v>
      </c>
      <c r="HCH5731" s="4">
        <v>732550</v>
      </c>
    </row>
    <row r="5732" spans="5491:5506" ht="21.95" customHeight="1">
      <c r="HCG5732" s="4" t="s">
        <v>596</v>
      </c>
      <c r="HCH5732" s="4">
        <v>174298.32</v>
      </c>
    </row>
    <row r="5733" spans="5491:5506" ht="21.95" customHeight="1">
      <c r="HCI5733" s="4" t="s">
        <v>1307</v>
      </c>
      <c r="HCJ5733" s="4">
        <v>732550</v>
      </c>
    </row>
    <row r="5734" spans="5491:5506" ht="21.95" customHeight="1">
      <c r="HCI5734" s="4" t="s">
        <v>596</v>
      </c>
      <c r="HCJ5734" s="4">
        <v>174298.32</v>
      </c>
    </row>
    <row r="5735" spans="5491:5506" ht="21.95" customHeight="1">
      <c r="HCK5735" s="4" t="s">
        <v>1307</v>
      </c>
      <c r="HCL5735" s="4">
        <v>732550</v>
      </c>
    </row>
    <row r="5736" spans="5491:5506" ht="21.95" customHeight="1">
      <c r="HCK5736" s="4" t="s">
        <v>596</v>
      </c>
      <c r="HCL5736" s="4">
        <v>174298.32</v>
      </c>
    </row>
    <row r="5737" spans="5491:5506" ht="21.95" customHeight="1">
      <c r="HCM5737" s="4" t="s">
        <v>1307</v>
      </c>
      <c r="HCN5737" s="4">
        <v>732550</v>
      </c>
    </row>
    <row r="5738" spans="5491:5506" ht="21.95" customHeight="1">
      <c r="HCM5738" s="4" t="s">
        <v>596</v>
      </c>
      <c r="HCN5738" s="4">
        <v>174298.32</v>
      </c>
    </row>
    <row r="5739" spans="5491:5506" ht="21.95" customHeight="1">
      <c r="HCO5739" s="4" t="s">
        <v>1307</v>
      </c>
      <c r="HCP5739" s="4">
        <v>732550</v>
      </c>
    </row>
    <row r="5740" spans="5491:5506" ht="21.95" customHeight="1">
      <c r="HCO5740" s="4" t="s">
        <v>596</v>
      </c>
      <c r="HCP5740" s="4">
        <v>174298.32</v>
      </c>
    </row>
    <row r="5741" spans="5491:5506" ht="21.95" customHeight="1">
      <c r="HCQ5741" s="4" t="s">
        <v>1307</v>
      </c>
      <c r="HCR5741" s="4">
        <v>732550</v>
      </c>
    </row>
    <row r="5742" spans="5491:5506" ht="21.95" customHeight="1">
      <c r="HCQ5742" s="4" t="s">
        <v>596</v>
      </c>
      <c r="HCR5742" s="4">
        <v>174298.32</v>
      </c>
    </row>
    <row r="5743" spans="5491:5506" ht="21.95" customHeight="1">
      <c r="HCS5743" s="4" t="s">
        <v>1307</v>
      </c>
      <c r="HCT5743" s="4">
        <v>732550</v>
      </c>
    </row>
    <row r="5744" spans="5491:5506" ht="21.95" customHeight="1">
      <c r="HCS5744" s="4" t="s">
        <v>596</v>
      </c>
      <c r="HCT5744" s="4">
        <v>174298.32</v>
      </c>
    </row>
    <row r="5745" spans="5507:5522" ht="21.95" customHeight="1">
      <c r="HCU5745" s="4" t="s">
        <v>1307</v>
      </c>
      <c r="HCV5745" s="4">
        <v>732550</v>
      </c>
    </row>
    <row r="5746" spans="5507:5522" ht="21.95" customHeight="1">
      <c r="HCU5746" s="4" t="s">
        <v>596</v>
      </c>
      <c r="HCV5746" s="4">
        <v>174298.32</v>
      </c>
    </row>
    <row r="5747" spans="5507:5522" ht="21.95" customHeight="1">
      <c r="HCW5747" s="4" t="s">
        <v>1307</v>
      </c>
      <c r="HCX5747" s="4">
        <v>732550</v>
      </c>
    </row>
    <row r="5748" spans="5507:5522" ht="21.95" customHeight="1">
      <c r="HCW5748" s="4" t="s">
        <v>596</v>
      </c>
      <c r="HCX5748" s="4">
        <v>174298.32</v>
      </c>
    </row>
    <row r="5749" spans="5507:5522" ht="21.95" customHeight="1">
      <c r="HCY5749" s="4" t="s">
        <v>1307</v>
      </c>
      <c r="HCZ5749" s="4">
        <v>732550</v>
      </c>
    </row>
    <row r="5750" spans="5507:5522" ht="21.95" customHeight="1">
      <c r="HCY5750" s="4" t="s">
        <v>596</v>
      </c>
      <c r="HCZ5750" s="4">
        <v>174298.32</v>
      </c>
    </row>
    <row r="5751" spans="5507:5522" ht="21.95" customHeight="1">
      <c r="HDA5751" s="4" t="s">
        <v>1307</v>
      </c>
      <c r="HDB5751" s="4">
        <v>732550</v>
      </c>
    </row>
    <row r="5752" spans="5507:5522" ht="21.95" customHeight="1">
      <c r="HDA5752" s="4" t="s">
        <v>596</v>
      </c>
      <c r="HDB5752" s="4">
        <v>174298.32</v>
      </c>
    </row>
    <row r="5753" spans="5507:5522" ht="21.95" customHeight="1">
      <c r="HDC5753" s="4" t="s">
        <v>1307</v>
      </c>
      <c r="HDD5753" s="4">
        <v>732550</v>
      </c>
    </row>
    <row r="5754" spans="5507:5522" ht="21.95" customHeight="1">
      <c r="HDC5754" s="4" t="s">
        <v>596</v>
      </c>
      <c r="HDD5754" s="4">
        <v>174298.32</v>
      </c>
    </row>
    <row r="5755" spans="5507:5522" ht="21.95" customHeight="1">
      <c r="HDE5755" s="4" t="s">
        <v>1307</v>
      </c>
      <c r="HDF5755" s="4">
        <v>732550</v>
      </c>
    </row>
    <row r="5756" spans="5507:5522" ht="21.95" customHeight="1">
      <c r="HDE5756" s="4" t="s">
        <v>596</v>
      </c>
      <c r="HDF5756" s="4">
        <v>174298.32</v>
      </c>
    </row>
    <row r="5757" spans="5507:5522" ht="21.95" customHeight="1">
      <c r="HDG5757" s="4" t="s">
        <v>1307</v>
      </c>
      <c r="HDH5757" s="4">
        <v>732550</v>
      </c>
    </row>
    <row r="5758" spans="5507:5522" ht="21.95" customHeight="1">
      <c r="HDG5758" s="4" t="s">
        <v>596</v>
      </c>
      <c r="HDH5758" s="4">
        <v>174298.32</v>
      </c>
    </row>
    <row r="5759" spans="5507:5522" ht="21.95" customHeight="1">
      <c r="HDI5759" s="4" t="s">
        <v>1307</v>
      </c>
      <c r="HDJ5759" s="4">
        <v>732550</v>
      </c>
    </row>
    <row r="5760" spans="5507:5522" ht="21.95" customHeight="1">
      <c r="HDI5760" s="4" t="s">
        <v>596</v>
      </c>
      <c r="HDJ5760" s="4">
        <v>174298.32</v>
      </c>
    </row>
    <row r="5761" spans="5523:5538" ht="21.95" customHeight="1">
      <c r="HDK5761" s="4" t="s">
        <v>1307</v>
      </c>
      <c r="HDL5761" s="4">
        <v>732550</v>
      </c>
    </row>
    <row r="5762" spans="5523:5538" ht="21.95" customHeight="1">
      <c r="HDK5762" s="4" t="s">
        <v>596</v>
      </c>
      <c r="HDL5762" s="4">
        <v>174298.32</v>
      </c>
    </row>
    <row r="5763" spans="5523:5538" ht="21.95" customHeight="1">
      <c r="HDM5763" s="4" t="s">
        <v>1307</v>
      </c>
      <c r="HDN5763" s="4">
        <v>732550</v>
      </c>
    </row>
    <row r="5764" spans="5523:5538" ht="21.95" customHeight="1">
      <c r="HDM5764" s="4" t="s">
        <v>596</v>
      </c>
      <c r="HDN5764" s="4">
        <v>174298.32</v>
      </c>
    </row>
    <row r="5765" spans="5523:5538" ht="21.95" customHeight="1">
      <c r="HDO5765" s="4" t="s">
        <v>1307</v>
      </c>
      <c r="HDP5765" s="4">
        <v>732550</v>
      </c>
    </row>
    <row r="5766" spans="5523:5538" ht="21.95" customHeight="1">
      <c r="HDO5766" s="4" t="s">
        <v>596</v>
      </c>
      <c r="HDP5766" s="4">
        <v>174298.32</v>
      </c>
    </row>
    <row r="5767" spans="5523:5538" ht="21.95" customHeight="1">
      <c r="HDQ5767" s="4" t="s">
        <v>1307</v>
      </c>
      <c r="HDR5767" s="4">
        <v>732550</v>
      </c>
    </row>
    <row r="5768" spans="5523:5538" ht="21.95" customHeight="1">
      <c r="HDQ5768" s="4" t="s">
        <v>596</v>
      </c>
      <c r="HDR5768" s="4">
        <v>174298.32</v>
      </c>
    </row>
    <row r="5769" spans="5523:5538" ht="21.95" customHeight="1">
      <c r="HDS5769" s="4" t="s">
        <v>1307</v>
      </c>
      <c r="HDT5769" s="4">
        <v>732550</v>
      </c>
    </row>
    <row r="5770" spans="5523:5538" ht="21.95" customHeight="1">
      <c r="HDS5770" s="4" t="s">
        <v>596</v>
      </c>
      <c r="HDT5770" s="4">
        <v>174298.32</v>
      </c>
    </row>
    <row r="5771" spans="5523:5538" ht="21.95" customHeight="1">
      <c r="HDU5771" s="4" t="s">
        <v>1307</v>
      </c>
      <c r="HDV5771" s="4">
        <v>732550</v>
      </c>
    </row>
    <row r="5772" spans="5523:5538" ht="21.95" customHeight="1">
      <c r="HDU5772" s="4" t="s">
        <v>596</v>
      </c>
      <c r="HDV5772" s="4">
        <v>174298.32</v>
      </c>
    </row>
    <row r="5773" spans="5523:5538" ht="21.95" customHeight="1">
      <c r="HDW5773" s="4" t="s">
        <v>1307</v>
      </c>
      <c r="HDX5773" s="4">
        <v>732550</v>
      </c>
    </row>
    <row r="5774" spans="5523:5538" ht="21.95" customHeight="1">
      <c r="HDW5774" s="4" t="s">
        <v>596</v>
      </c>
      <c r="HDX5774" s="4">
        <v>174298.32</v>
      </c>
    </row>
    <row r="5775" spans="5523:5538" ht="21.95" customHeight="1">
      <c r="HDY5775" s="4" t="s">
        <v>1307</v>
      </c>
      <c r="HDZ5775" s="4">
        <v>732550</v>
      </c>
    </row>
    <row r="5776" spans="5523:5538" ht="21.95" customHeight="1">
      <c r="HDY5776" s="4" t="s">
        <v>596</v>
      </c>
      <c r="HDZ5776" s="4">
        <v>174298.32</v>
      </c>
    </row>
    <row r="5777" spans="5539:5554" ht="21.95" customHeight="1">
      <c r="HEA5777" s="4" t="s">
        <v>1307</v>
      </c>
      <c r="HEB5777" s="4">
        <v>732550</v>
      </c>
    </row>
    <row r="5778" spans="5539:5554" ht="21.95" customHeight="1">
      <c r="HEA5778" s="4" t="s">
        <v>596</v>
      </c>
      <c r="HEB5778" s="4">
        <v>174298.32</v>
      </c>
    </row>
    <row r="5779" spans="5539:5554" ht="21.95" customHeight="1">
      <c r="HEC5779" s="4" t="s">
        <v>1307</v>
      </c>
      <c r="HED5779" s="4">
        <v>732550</v>
      </c>
    </row>
    <row r="5780" spans="5539:5554" ht="21.95" customHeight="1">
      <c r="HEC5780" s="4" t="s">
        <v>596</v>
      </c>
      <c r="HED5780" s="4">
        <v>174298.32</v>
      </c>
    </row>
    <row r="5781" spans="5539:5554" ht="21.95" customHeight="1">
      <c r="HEE5781" s="4" t="s">
        <v>1307</v>
      </c>
      <c r="HEF5781" s="4">
        <v>732550</v>
      </c>
    </row>
    <row r="5782" spans="5539:5554" ht="21.95" customHeight="1">
      <c r="HEE5782" s="4" t="s">
        <v>596</v>
      </c>
      <c r="HEF5782" s="4">
        <v>174298.32</v>
      </c>
    </row>
    <row r="5783" spans="5539:5554" ht="21.95" customHeight="1">
      <c r="HEG5783" s="4" t="s">
        <v>1307</v>
      </c>
      <c r="HEH5783" s="4">
        <v>732550</v>
      </c>
    </row>
    <row r="5784" spans="5539:5554" ht="21.95" customHeight="1">
      <c r="HEG5784" s="4" t="s">
        <v>596</v>
      </c>
      <c r="HEH5784" s="4">
        <v>174298.32</v>
      </c>
    </row>
    <row r="5785" spans="5539:5554" ht="21.95" customHeight="1">
      <c r="HEI5785" s="4" t="s">
        <v>1307</v>
      </c>
      <c r="HEJ5785" s="4">
        <v>732550</v>
      </c>
    </row>
    <row r="5786" spans="5539:5554" ht="21.95" customHeight="1">
      <c r="HEI5786" s="4" t="s">
        <v>596</v>
      </c>
      <c r="HEJ5786" s="4">
        <v>174298.32</v>
      </c>
    </row>
    <row r="5787" spans="5539:5554" ht="21.95" customHeight="1">
      <c r="HEK5787" s="4" t="s">
        <v>1307</v>
      </c>
      <c r="HEL5787" s="4">
        <v>732550</v>
      </c>
    </row>
    <row r="5788" spans="5539:5554" ht="21.95" customHeight="1">
      <c r="HEK5788" s="4" t="s">
        <v>596</v>
      </c>
      <c r="HEL5788" s="4">
        <v>174298.32</v>
      </c>
    </row>
    <row r="5789" spans="5539:5554" ht="21.95" customHeight="1">
      <c r="HEM5789" s="4" t="s">
        <v>1307</v>
      </c>
      <c r="HEN5789" s="4">
        <v>732550</v>
      </c>
    </row>
    <row r="5790" spans="5539:5554" ht="21.95" customHeight="1">
      <c r="HEM5790" s="4" t="s">
        <v>596</v>
      </c>
      <c r="HEN5790" s="4">
        <v>174298.32</v>
      </c>
    </row>
    <row r="5791" spans="5539:5554" ht="21.95" customHeight="1">
      <c r="HEO5791" s="4" t="s">
        <v>1307</v>
      </c>
      <c r="HEP5791" s="4">
        <v>732550</v>
      </c>
    </row>
    <row r="5792" spans="5539:5554" ht="21.95" customHeight="1">
      <c r="HEO5792" s="4" t="s">
        <v>596</v>
      </c>
      <c r="HEP5792" s="4">
        <v>174298.32</v>
      </c>
    </row>
    <row r="5793" spans="5555:5570" ht="21.95" customHeight="1">
      <c r="HEQ5793" s="4" t="s">
        <v>1307</v>
      </c>
      <c r="HER5793" s="4">
        <v>732550</v>
      </c>
    </row>
    <row r="5794" spans="5555:5570" ht="21.95" customHeight="1">
      <c r="HEQ5794" s="4" t="s">
        <v>596</v>
      </c>
      <c r="HER5794" s="4">
        <v>174298.32</v>
      </c>
    </row>
    <row r="5795" spans="5555:5570" ht="21.95" customHeight="1">
      <c r="HES5795" s="4" t="s">
        <v>1307</v>
      </c>
      <c r="HET5795" s="4">
        <v>732550</v>
      </c>
    </row>
    <row r="5796" spans="5555:5570" ht="21.95" customHeight="1">
      <c r="HES5796" s="4" t="s">
        <v>596</v>
      </c>
      <c r="HET5796" s="4">
        <v>174298.32</v>
      </c>
    </row>
    <row r="5797" spans="5555:5570" ht="21.95" customHeight="1">
      <c r="HEU5797" s="4" t="s">
        <v>1307</v>
      </c>
      <c r="HEV5797" s="4">
        <v>732550</v>
      </c>
    </row>
    <row r="5798" spans="5555:5570" ht="21.95" customHeight="1">
      <c r="HEU5798" s="4" t="s">
        <v>596</v>
      </c>
      <c r="HEV5798" s="4">
        <v>174298.32</v>
      </c>
    </row>
    <row r="5799" spans="5555:5570" ht="21.95" customHeight="1">
      <c r="HEW5799" s="4" t="s">
        <v>1307</v>
      </c>
      <c r="HEX5799" s="4">
        <v>732550</v>
      </c>
    </row>
    <row r="5800" spans="5555:5570" ht="21.95" customHeight="1">
      <c r="HEW5800" s="4" t="s">
        <v>596</v>
      </c>
      <c r="HEX5800" s="4">
        <v>174298.32</v>
      </c>
    </row>
    <row r="5801" spans="5555:5570" ht="21.95" customHeight="1">
      <c r="HEY5801" s="4" t="s">
        <v>1307</v>
      </c>
      <c r="HEZ5801" s="4">
        <v>732550</v>
      </c>
    </row>
    <row r="5802" spans="5555:5570" ht="21.95" customHeight="1">
      <c r="HEY5802" s="4" t="s">
        <v>596</v>
      </c>
      <c r="HEZ5802" s="4">
        <v>174298.32</v>
      </c>
    </row>
    <row r="5803" spans="5555:5570" ht="21.95" customHeight="1">
      <c r="HFA5803" s="4" t="s">
        <v>1307</v>
      </c>
      <c r="HFB5803" s="4">
        <v>732550</v>
      </c>
    </row>
    <row r="5804" spans="5555:5570" ht="21.95" customHeight="1">
      <c r="HFA5804" s="4" t="s">
        <v>596</v>
      </c>
      <c r="HFB5804" s="4">
        <v>174298.32</v>
      </c>
    </row>
    <row r="5805" spans="5555:5570" ht="21.95" customHeight="1">
      <c r="HFC5805" s="4" t="s">
        <v>1307</v>
      </c>
      <c r="HFD5805" s="4">
        <v>732550</v>
      </c>
    </row>
    <row r="5806" spans="5555:5570" ht="21.95" customHeight="1">
      <c r="HFC5806" s="4" t="s">
        <v>596</v>
      </c>
      <c r="HFD5806" s="4">
        <v>174298.32</v>
      </c>
    </row>
    <row r="5807" spans="5555:5570" ht="21.95" customHeight="1">
      <c r="HFE5807" s="4" t="s">
        <v>1307</v>
      </c>
      <c r="HFF5807" s="4">
        <v>732550</v>
      </c>
    </row>
    <row r="5808" spans="5555:5570" ht="21.95" customHeight="1">
      <c r="HFE5808" s="4" t="s">
        <v>596</v>
      </c>
      <c r="HFF5808" s="4">
        <v>174298.32</v>
      </c>
    </row>
    <row r="5809" spans="5571:5586" ht="21.95" customHeight="1">
      <c r="HFG5809" s="4" t="s">
        <v>1307</v>
      </c>
      <c r="HFH5809" s="4">
        <v>732550</v>
      </c>
    </row>
    <row r="5810" spans="5571:5586" ht="21.95" customHeight="1">
      <c r="HFG5810" s="4" t="s">
        <v>596</v>
      </c>
      <c r="HFH5810" s="4">
        <v>174298.32</v>
      </c>
    </row>
    <row r="5811" spans="5571:5586" ht="21.95" customHeight="1">
      <c r="HFI5811" s="4" t="s">
        <v>1307</v>
      </c>
      <c r="HFJ5811" s="4">
        <v>732550</v>
      </c>
    </row>
    <row r="5812" spans="5571:5586" ht="21.95" customHeight="1">
      <c r="HFI5812" s="4" t="s">
        <v>596</v>
      </c>
      <c r="HFJ5812" s="4">
        <v>174298.32</v>
      </c>
    </row>
    <row r="5813" spans="5571:5586" ht="21.95" customHeight="1">
      <c r="HFK5813" s="4" t="s">
        <v>1307</v>
      </c>
      <c r="HFL5813" s="4">
        <v>732550</v>
      </c>
    </row>
    <row r="5814" spans="5571:5586" ht="21.95" customHeight="1">
      <c r="HFK5814" s="4" t="s">
        <v>596</v>
      </c>
      <c r="HFL5814" s="4">
        <v>174298.32</v>
      </c>
    </row>
    <row r="5815" spans="5571:5586" ht="21.95" customHeight="1">
      <c r="HFM5815" s="4" t="s">
        <v>1307</v>
      </c>
      <c r="HFN5815" s="4">
        <v>732550</v>
      </c>
    </row>
    <row r="5816" spans="5571:5586" ht="21.95" customHeight="1">
      <c r="HFM5816" s="4" t="s">
        <v>596</v>
      </c>
      <c r="HFN5816" s="4">
        <v>174298.32</v>
      </c>
    </row>
    <row r="5817" spans="5571:5586" ht="21.95" customHeight="1">
      <c r="HFO5817" s="4" t="s">
        <v>1307</v>
      </c>
      <c r="HFP5817" s="4">
        <v>732550</v>
      </c>
    </row>
    <row r="5818" spans="5571:5586" ht="21.95" customHeight="1">
      <c r="HFO5818" s="4" t="s">
        <v>596</v>
      </c>
      <c r="HFP5818" s="4">
        <v>174298.32</v>
      </c>
    </row>
    <row r="5819" spans="5571:5586" ht="21.95" customHeight="1">
      <c r="HFQ5819" s="4" t="s">
        <v>1307</v>
      </c>
      <c r="HFR5819" s="4">
        <v>732550</v>
      </c>
    </row>
    <row r="5820" spans="5571:5586" ht="21.95" customHeight="1">
      <c r="HFQ5820" s="4" t="s">
        <v>596</v>
      </c>
      <c r="HFR5820" s="4">
        <v>174298.32</v>
      </c>
    </row>
    <row r="5821" spans="5571:5586" ht="21.95" customHeight="1">
      <c r="HFS5821" s="4" t="s">
        <v>1307</v>
      </c>
      <c r="HFT5821" s="4">
        <v>732550</v>
      </c>
    </row>
    <row r="5822" spans="5571:5586" ht="21.95" customHeight="1">
      <c r="HFS5822" s="4" t="s">
        <v>596</v>
      </c>
      <c r="HFT5822" s="4">
        <v>174298.32</v>
      </c>
    </row>
    <row r="5823" spans="5571:5586" ht="21.95" customHeight="1">
      <c r="HFU5823" s="4" t="s">
        <v>1307</v>
      </c>
      <c r="HFV5823" s="4">
        <v>732550</v>
      </c>
    </row>
    <row r="5824" spans="5571:5586" ht="21.95" customHeight="1">
      <c r="HFU5824" s="4" t="s">
        <v>596</v>
      </c>
      <c r="HFV5824" s="4">
        <v>174298.32</v>
      </c>
    </row>
    <row r="5825" spans="5587:5602" ht="21.95" customHeight="1">
      <c r="HFW5825" s="4" t="s">
        <v>1307</v>
      </c>
      <c r="HFX5825" s="4">
        <v>732550</v>
      </c>
    </row>
    <row r="5826" spans="5587:5602" ht="21.95" customHeight="1">
      <c r="HFW5826" s="4" t="s">
        <v>596</v>
      </c>
      <c r="HFX5826" s="4">
        <v>174298.32</v>
      </c>
    </row>
    <row r="5827" spans="5587:5602" ht="21.95" customHeight="1">
      <c r="HFY5827" s="4" t="s">
        <v>1307</v>
      </c>
      <c r="HFZ5827" s="4">
        <v>732550</v>
      </c>
    </row>
    <row r="5828" spans="5587:5602" ht="21.95" customHeight="1">
      <c r="HFY5828" s="4" t="s">
        <v>596</v>
      </c>
      <c r="HFZ5828" s="4">
        <v>174298.32</v>
      </c>
    </row>
    <row r="5829" spans="5587:5602" ht="21.95" customHeight="1">
      <c r="HGA5829" s="4" t="s">
        <v>1307</v>
      </c>
      <c r="HGB5829" s="4">
        <v>732550</v>
      </c>
    </row>
    <row r="5830" spans="5587:5602" ht="21.95" customHeight="1">
      <c r="HGA5830" s="4" t="s">
        <v>596</v>
      </c>
      <c r="HGB5830" s="4">
        <v>174298.32</v>
      </c>
    </row>
    <row r="5831" spans="5587:5602" ht="21.95" customHeight="1">
      <c r="HGC5831" s="4" t="s">
        <v>1307</v>
      </c>
      <c r="HGD5831" s="4">
        <v>732550</v>
      </c>
    </row>
    <row r="5832" spans="5587:5602" ht="21.95" customHeight="1">
      <c r="HGC5832" s="4" t="s">
        <v>596</v>
      </c>
      <c r="HGD5832" s="4">
        <v>174298.32</v>
      </c>
    </row>
    <row r="5833" spans="5587:5602" ht="21.95" customHeight="1">
      <c r="HGE5833" s="4" t="s">
        <v>1307</v>
      </c>
      <c r="HGF5833" s="4">
        <v>732550</v>
      </c>
    </row>
    <row r="5834" spans="5587:5602" ht="21.95" customHeight="1">
      <c r="HGE5834" s="4" t="s">
        <v>596</v>
      </c>
      <c r="HGF5834" s="4">
        <v>174298.32</v>
      </c>
    </row>
    <row r="5835" spans="5587:5602" ht="21.95" customHeight="1">
      <c r="HGG5835" s="4" t="s">
        <v>1307</v>
      </c>
      <c r="HGH5835" s="4">
        <v>732550</v>
      </c>
    </row>
    <row r="5836" spans="5587:5602" ht="21.95" customHeight="1">
      <c r="HGG5836" s="4" t="s">
        <v>596</v>
      </c>
      <c r="HGH5836" s="4">
        <v>174298.32</v>
      </c>
    </row>
    <row r="5837" spans="5587:5602" ht="21.95" customHeight="1">
      <c r="HGI5837" s="4" t="s">
        <v>1307</v>
      </c>
      <c r="HGJ5837" s="4">
        <v>732550</v>
      </c>
    </row>
    <row r="5838" spans="5587:5602" ht="21.95" customHeight="1">
      <c r="HGI5838" s="4" t="s">
        <v>596</v>
      </c>
      <c r="HGJ5838" s="4">
        <v>174298.32</v>
      </c>
    </row>
    <row r="5839" spans="5587:5602" ht="21.95" customHeight="1">
      <c r="HGK5839" s="4" t="s">
        <v>1307</v>
      </c>
      <c r="HGL5839" s="4">
        <v>732550</v>
      </c>
    </row>
    <row r="5840" spans="5587:5602" ht="21.95" customHeight="1">
      <c r="HGK5840" s="4" t="s">
        <v>596</v>
      </c>
      <c r="HGL5840" s="4">
        <v>174298.32</v>
      </c>
    </row>
    <row r="5841" spans="5603:5618" ht="21.95" customHeight="1">
      <c r="HGM5841" s="4" t="s">
        <v>1307</v>
      </c>
      <c r="HGN5841" s="4">
        <v>732550</v>
      </c>
    </row>
    <row r="5842" spans="5603:5618" ht="21.95" customHeight="1">
      <c r="HGM5842" s="4" t="s">
        <v>596</v>
      </c>
      <c r="HGN5842" s="4">
        <v>174298.32</v>
      </c>
    </row>
    <row r="5843" spans="5603:5618" ht="21.95" customHeight="1">
      <c r="HGO5843" s="4" t="s">
        <v>1307</v>
      </c>
      <c r="HGP5843" s="4">
        <v>732550</v>
      </c>
    </row>
    <row r="5844" spans="5603:5618" ht="21.95" customHeight="1">
      <c r="HGO5844" s="4" t="s">
        <v>596</v>
      </c>
      <c r="HGP5844" s="4">
        <v>174298.32</v>
      </c>
    </row>
    <row r="5845" spans="5603:5618" ht="21.95" customHeight="1">
      <c r="HGQ5845" s="4" t="s">
        <v>1307</v>
      </c>
      <c r="HGR5845" s="4">
        <v>732550</v>
      </c>
    </row>
    <row r="5846" spans="5603:5618" ht="21.95" customHeight="1">
      <c r="HGQ5846" s="4" t="s">
        <v>596</v>
      </c>
      <c r="HGR5846" s="4">
        <v>174298.32</v>
      </c>
    </row>
    <row r="5847" spans="5603:5618" ht="21.95" customHeight="1">
      <c r="HGS5847" s="4" t="s">
        <v>1307</v>
      </c>
      <c r="HGT5847" s="4">
        <v>732550</v>
      </c>
    </row>
    <row r="5848" spans="5603:5618" ht="21.95" customHeight="1">
      <c r="HGS5848" s="4" t="s">
        <v>596</v>
      </c>
      <c r="HGT5848" s="4">
        <v>174298.32</v>
      </c>
    </row>
    <row r="5849" spans="5603:5618" ht="21.95" customHeight="1">
      <c r="HGU5849" s="4" t="s">
        <v>1307</v>
      </c>
      <c r="HGV5849" s="4">
        <v>732550</v>
      </c>
    </row>
    <row r="5850" spans="5603:5618" ht="21.95" customHeight="1">
      <c r="HGU5850" s="4" t="s">
        <v>596</v>
      </c>
      <c r="HGV5850" s="4">
        <v>174298.32</v>
      </c>
    </row>
    <row r="5851" spans="5603:5618" ht="21.95" customHeight="1">
      <c r="HGW5851" s="4" t="s">
        <v>1307</v>
      </c>
      <c r="HGX5851" s="4">
        <v>732550</v>
      </c>
    </row>
    <row r="5852" spans="5603:5618" ht="21.95" customHeight="1">
      <c r="HGW5852" s="4" t="s">
        <v>596</v>
      </c>
      <c r="HGX5852" s="4">
        <v>174298.32</v>
      </c>
    </row>
    <row r="5853" spans="5603:5618" ht="21.95" customHeight="1">
      <c r="HGY5853" s="4" t="s">
        <v>1307</v>
      </c>
      <c r="HGZ5853" s="4">
        <v>732550</v>
      </c>
    </row>
    <row r="5854" spans="5603:5618" ht="21.95" customHeight="1">
      <c r="HGY5854" s="4" t="s">
        <v>596</v>
      </c>
      <c r="HGZ5854" s="4">
        <v>174298.32</v>
      </c>
    </row>
    <row r="5855" spans="5603:5618" ht="21.95" customHeight="1">
      <c r="HHA5855" s="4" t="s">
        <v>1307</v>
      </c>
      <c r="HHB5855" s="4">
        <v>732550</v>
      </c>
    </row>
    <row r="5856" spans="5603:5618" ht="21.95" customHeight="1">
      <c r="HHA5856" s="4" t="s">
        <v>596</v>
      </c>
      <c r="HHB5856" s="4">
        <v>174298.32</v>
      </c>
    </row>
    <row r="5857" spans="5619:5634" ht="21.95" customHeight="1">
      <c r="HHC5857" s="4" t="s">
        <v>1307</v>
      </c>
      <c r="HHD5857" s="4">
        <v>732550</v>
      </c>
    </row>
    <row r="5858" spans="5619:5634" ht="21.95" customHeight="1">
      <c r="HHC5858" s="4" t="s">
        <v>596</v>
      </c>
      <c r="HHD5858" s="4">
        <v>174298.32</v>
      </c>
    </row>
    <row r="5859" spans="5619:5634" ht="21.95" customHeight="1">
      <c r="HHE5859" s="4" t="s">
        <v>1307</v>
      </c>
      <c r="HHF5859" s="4">
        <v>732550</v>
      </c>
    </row>
    <row r="5860" spans="5619:5634" ht="21.95" customHeight="1">
      <c r="HHE5860" s="4" t="s">
        <v>596</v>
      </c>
      <c r="HHF5860" s="4">
        <v>174298.32</v>
      </c>
    </row>
    <row r="5861" spans="5619:5634" ht="21.95" customHeight="1">
      <c r="HHG5861" s="4" t="s">
        <v>1307</v>
      </c>
      <c r="HHH5861" s="4">
        <v>732550</v>
      </c>
    </row>
    <row r="5862" spans="5619:5634" ht="21.95" customHeight="1">
      <c r="HHG5862" s="4" t="s">
        <v>596</v>
      </c>
      <c r="HHH5862" s="4">
        <v>174298.32</v>
      </c>
    </row>
    <row r="5863" spans="5619:5634" ht="21.95" customHeight="1">
      <c r="HHI5863" s="4" t="s">
        <v>1307</v>
      </c>
      <c r="HHJ5863" s="4">
        <v>732550</v>
      </c>
    </row>
    <row r="5864" spans="5619:5634" ht="21.95" customHeight="1">
      <c r="HHI5864" s="4" t="s">
        <v>596</v>
      </c>
      <c r="HHJ5864" s="4">
        <v>174298.32</v>
      </c>
    </row>
    <row r="5865" spans="5619:5634" ht="21.95" customHeight="1">
      <c r="HHK5865" s="4" t="s">
        <v>1307</v>
      </c>
      <c r="HHL5865" s="4">
        <v>732550</v>
      </c>
    </row>
    <row r="5866" spans="5619:5634" ht="21.95" customHeight="1">
      <c r="HHK5866" s="4" t="s">
        <v>596</v>
      </c>
      <c r="HHL5866" s="4">
        <v>174298.32</v>
      </c>
    </row>
    <row r="5867" spans="5619:5634" ht="21.95" customHeight="1">
      <c r="HHM5867" s="4" t="s">
        <v>1307</v>
      </c>
      <c r="HHN5867" s="4">
        <v>732550</v>
      </c>
    </row>
    <row r="5868" spans="5619:5634" ht="21.95" customHeight="1">
      <c r="HHM5868" s="4" t="s">
        <v>596</v>
      </c>
      <c r="HHN5868" s="4">
        <v>174298.32</v>
      </c>
    </row>
    <row r="5869" spans="5619:5634" ht="21.95" customHeight="1">
      <c r="HHO5869" s="4" t="s">
        <v>1307</v>
      </c>
      <c r="HHP5869" s="4">
        <v>732550</v>
      </c>
    </row>
    <row r="5870" spans="5619:5634" ht="21.95" customHeight="1">
      <c r="HHO5870" s="4" t="s">
        <v>596</v>
      </c>
      <c r="HHP5870" s="4">
        <v>174298.32</v>
      </c>
    </row>
    <row r="5871" spans="5619:5634" ht="21.95" customHeight="1">
      <c r="HHQ5871" s="4" t="s">
        <v>1307</v>
      </c>
      <c r="HHR5871" s="4">
        <v>732550</v>
      </c>
    </row>
    <row r="5872" spans="5619:5634" ht="21.95" customHeight="1">
      <c r="HHQ5872" s="4" t="s">
        <v>596</v>
      </c>
      <c r="HHR5872" s="4">
        <v>174298.32</v>
      </c>
    </row>
    <row r="5873" spans="5635:5650" ht="21.95" customHeight="1">
      <c r="HHS5873" s="4" t="s">
        <v>1307</v>
      </c>
      <c r="HHT5873" s="4">
        <v>732550</v>
      </c>
    </row>
    <row r="5874" spans="5635:5650" ht="21.95" customHeight="1">
      <c r="HHS5874" s="4" t="s">
        <v>596</v>
      </c>
      <c r="HHT5874" s="4">
        <v>174298.32</v>
      </c>
    </row>
    <row r="5875" spans="5635:5650" ht="21.95" customHeight="1">
      <c r="HHU5875" s="4" t="s">
        <v>1307</v>
      </c>
      <c r="HHV5875" s="4">
        <v>732550</v>
      </c>
    </row>
    <row r="5876" spans="5635:5650" ht="21.95" customHeight="1">
      <c r="HHU5876" s="4" t="s">
        <v>596</v>
      </c>
      <c r="HHV5876" s="4">
        <v>174298.32</v>
      </c>
    </row>
    <row r="5877" spans="5635:5650" ht="21.95" customHeight="1">
      <c r="HHW5877" s="4" t="s">
        <v>1307</v>
      </c>
      <c r="HHX5877" s="4">
        <v>732550</v>
      </c>
    </row>
    <row r="5878" spans="5635:5650" ht="21.95" customHeight="1">
      <c r="HHW5878" s="4" t="s">
        <v>596</v>
      </c>
      <c r="HHX5878" s="4">
        <v>174298.32</v>
      </c>
    </row>
    <row r="5879" spans="5635:5650" ht="21.95" customHeight="1">
      <c r="HHY5879" s="4" t="s">
        <v>1307</v>
      </c>
      <c r="HHZ5879" s="4">
        <v>732550</v>
      </c>
    </row>
    <row r="5880" spans="5635:5650" ht="21.95" customHeight="1">
      <c r="HHY5880" s="4" t="s">
        <v>596</v>
      </c>
      <c r="HHZ5880" s="4">
        <v>174298.32</v>
      </c>
    </row>
    <row r="5881" spans="5635:5650" ht="21.95" customHeight="1">
      <c r="HIA5881" s="4" t="s">
        <v>1307</v>
      </c>
      <c r="HIB5881" s="4">
        <v>732550</v>
      </c>
    </row>
    <row r="5882" spans="5635:5650" ht="21.95" customHeight="1">
      <c r="HIA5882" s="4" t="s">
        <v>596</v>
      </c>
      <c r="HIB5882" s="4">
        <v>174298.32</v>
      </c>
    </row>
    <row r="5883" spans="5635:5650" ht="21.95" customHeight="1">
      <c r="HIC5883" s="4" t="s">
        <v>1307</v>
      </c>
      <c r="HID5883" s="4">
        <v>732550</v>
      </c>
    </row>
    <row r="5884" spans="5635:5650" ht="21.95" customHeight="1">
      <c r="HIC5884" s="4" t="s">
        <v>596</v>
      </c>
      <c r="HID5884" s="4">
        <v>174298.32</v>
      </c>
    </row>
    <row r="5885" spans="5635:5650" ht="21.95" customHeight="1">
      <c r="HIE5885" s="4" t="s">
        <v>1307</v>
      </c>
      <c r="HIF5885" s="4">
        <v>732550</v>
      </c>
    </row>
    <row r="5886" spans="5635:5650" ht="21.95" customHeight="1">
      <c r="HIE5886" s="4" t="s">
        <v>596</v>
      </c>
      <c r="HIF5886" s="4">
        <v>174298.32</v>
      </c>
    </row>
    <row r="5887" spans="5635:5650" ht="21.95" customHeight="1">
      <c r="HIG5887" s="4" t="s">
        <v>1307</v>
      </c>
      <c r="HIH5887" s="4">
        <v>732550</v>
      </c>
    </row>
    <row r="5888" spans="5635:5650" ht="21.95" customHeight="1">
      <c r="HIG5888" s="4" t="s">
        <v>596</v>
      </c>
      <c r="HIH5888" s="4">
        <v>174298.32</v>
      </c>
    </row>
    <row r="5889" spans="5651:5666" ht="21.95" customHeight="1">
      <c r="HII5889" s="4" t="s">
        <v>1307</v>
      </c>
      <c r="HIJ5889" s="4">
        <v>732550</v>
      </c>
    </row>
    <row r="5890" spans="5651:5666" ht="21.95" customHeight="1">
      <c r="HII5890" s="4" t="s">
        <v>596</v>
      </c>
      <c r="HIJ5890" s="4">
        <v>174298.32</v>
      </c>
    </row>
    <row r="5891" spans="5651:5666" ht="21.95" customHeight="1">
      <c r="HIK5891" s="4" t="s">
        <v>1307</v>
      </c>
      <c r="HIL5891" s="4">
        <v>732550</v>
      </c>
    </row>
    <row r="5892" spans="5651:5666" ht="21.95" customHeight="1">
      <c r="HIK5892" s="4" t="s">
        <v>596</v>
      </c>
      <c r="HIL5892" s="4">
        <v>174298.32</v>
      </c>
    </row>
    <row r="5893" spans="5651:5666" ht="21.95" customHeight="1">
      <c r="HIM5893" s="4" t="s">
        <v>1307</v>
      </c>
      <c r="HIN5893" s="4">
        <v>732550</v>
      </c>
    </row>
    <row r="5894" spans="5651:5666" ht="21.95" customHeight="1">
      <c r="HIM5894" s="4" t="s">
        <v>596</v>
      </c>
      <c r="HIN5894" s="4">
        <v>174298.32</v>
      </c>
    </row>
    <row r="5895" spans="5651:5666" ht="21.95" customHeight="1">
      <c r="HIO5895" s="4" t="s">
        <v>1307</v>
      </c>
      <c r="HIP5895" s="4">
        <v>732550</v>
      </c>
    </row>
    <row r="5896" spans="5651:5666" ht="21.95" customHeight="1">
      <c r="HIO5896" s="4" t="s">
        <v>596</v>
      </c>
      <c r="HIP5896" s="4">
        <v>174298.32</v>
      </c>
    </row>
    <row r="5897" spans="5651:5666" ht="21.95" customHeight="1">
      <c r="HIQ5897" s="4" t="s">
        <v>1307</v>
      </c>
      <c r="HIR5897" s="4">
        <v>732550</v>
      </c>
    </row>
    <row r="5898" spans="5651:5666" ht="21.95" customHeight="1">
      <c r="HIQ5898" s="4" t="s">
        <v>596</v>
      </c>
      <c r="HIR5898" s="4">
        <v>174298.32</v>
      </c>
    </row>
    <row r="5899" spans="5651:5666" ht="21.95" customHeight="1">
      <c r="HIS5899" s="4" t="s">
        <v>1307</v>
      </c>
      <c r="HIT5899" s="4">
        <v>732550</v>
      </c>
    </row>
    <row r="5900" spans="5651:5666" ht="21.95" customHeight="1">
      <c r="HIS5900" s="4" t="s">
        <v>596</v>
      </c>
      <c r="HIT5900" s="4">
        <v>174298.32</v>
      </c>
    </row>
    <row r="5901" spans="5651:5666" ht="21.95" customHeight="1">
      <c r="HIU5901" s="4" t="s">
        <v>1307</v>
      </c>
      <c r="HIV5901" s="4">
        <v>732550</v>
      </c>
    </row>
    <row r="5902" spans="5651:5666" ht="21.95" customHeight="1">
      <c r="HIU5902" s="4" t="s">
        <v>596</v>
      </c>
      <c r="HIV5902" s="4">
        <v>174298.32</v>
      </c>
    </row>
    <row r="5903" spans="5651:5666" ht="21.95" customHeight="1">
      <c r="HIW5903" s="4" t="s">
        <v>1307</v>
      </c>
      <c r="HIX5903" s="4">
        <v>732550</v>
      </c>
    </row>
    <row r="5904" spans="5651:5666" ht="21.95" customHeight="1">
      <c r="HIW5904" s="4" t="s">
        <v>596</v>
      </c>
      <c r="HIX5904" s="4">
        <v>174298.32</v>
      </c>
    </row>
    <row r="5905" spans="5667:5682" ht="21.95" customHeight="1">
      <c r="HIY5905" s="4" t="s">
        <v>1307</v>
      </c>
      <c r="HIZ5905" s="4">
        <v>732550</v>
      </c>
    </row>
    <row r="5906" spans="5667:5682" ht="21.95" customHeight="1">
      <c r="HIY5906" s="4" t="s">
        <v>596</v>
      </c>
      <c r="HIZ5906" s="4">
        <v>174298.32</v>
      </c>
    </row>
    <row r="5907" spans="5667:5682" ht="21.95" customHeight="1">
      <c r="HJA5907" s="4" t="s">
        <v>1307</v>
      </c>
      <c r="HJB5907" s="4">
        <v>732550</v>
      </c>
    </row>
    <row r="5908" spans="5667:5682" ht="21.95" customHeight="1">
      <c r="HJA5908" s="4" t="s">
        <v>596</v>
      </c>
      <c r="HJB5908" s="4">
        <v>174298.32</v>
      </c>
    </row>
    <row r="5909" spans="5667:5682" ht="21.95" customHeight="1">
      <c r="HJC5909" s="4" t="s">
        <v>1307</v>
      </c>
      <c r="HJD5909" s="4">
        <v>732550</v>
      </c>
    </row>
    <row r="5910" spans="5667:5682" ht="21.95" customHeight="1">
      <c r="HJC5910" s="4" t="s">
        <v>596</v>
      </c>
      <c r="HJD5910" s="4">
        <v>174298.32</v>
      </c>
    </row>
    <row r="5911" spans="5667:5682" ht="21.95" customHeight="1">
      <c r="HJE5911" s="4" t="s">
        <v>1307</v>
      </c>
      <c r="HJF5911" s="4">
        <v>732550</v>
      </c>
    </row>
    <row r="5912" spans="5667:5682" ht="21.95" customHeight="1">
      <c r="HJE5912" s="4" t="s">
        <v>596</v>
      </c>
      <c r="HJF5912" s="4">
        <v>174298.32</v>
      </c>
    </row>
    <row r="5913" spans="5667:5682" ht="21.95" customHeight="1">
      <c r="HJG5913" s="4" t="s">
        <v>1307</v>
      </c>
      <c r="HJH5913" s="4">
        <v>732550</v>
      </c>
    </row>
    <row r="5914" spans="5667:5682" ht="21.95" customHeight="1">
      <c r="HJG5914" s="4" t="s">
        <v>596</v>
      </c>
      <c r="HJH5914" s="4">
        <v>174298.32</v>
      </c>
    </row>
    <row r="5915" spans="5667:5682" ht="21.95" customHeight="1">
      <c r="HJI5915" s="4" t="s">
        <v>1307</v>
      </c>
      <c r="HJJ5915" s="4">
        <v>732550</v>
      </c>
    </row>
    <row r="5916" spans="5667:5682" ht="21.95" customHeight="1">
      <c r="HJI5916" s="4" t="s">
        <v>596</v>
      </c>
      <c r="HJJ5916" s="4">
        <v>174298.32</v>
      </c>
    </row>
    <row r="5917" spans="5667:5682" ht="21.95" customHeight="1">
      <c r="HJK5917" s="4" t="s">
        <v>1307</v>
      </c>
      <c r="HJL5917" s="4">
        <v>732550</v>
      </c>
    </row>
    <row r="5918" spans="5667:5682" ht="21.95" customHeight="1">
      <c r="HJK5918" s="4" t="s">
        <v>596</v>
      </c>
      <c r="HJL5918" s="4">
        <v>174298.32</v>
      </c>
    </row>
    <row r="5919" spans="5667:5682" ht="21.95" customHeight="1">
      <c r="HJM5919" s="4" t="s">
        <v>1307</v>
      </c>
      <c r="HJN5919" s="4">
        <v>732550</v>
      </c>
    </row>
    <row r="5920" spans="5667:5682" ht="21.95" customHeight="1">
      <c r="HJM5920" s="4" t="s">
        <v>596</v>
      </c>
      <c r="HJN5920" s="4">
        <v>174298.32</v>
      </c>
    </row>
    <row r="5921" spans="5683:5698" ht="21.95" customHeight="1">
      <c r="HJO5921" s="4" t="s">
        <v>1307</v>
      </c>
      <c r="HJP5921" s="4">
        <v>732550</v>
      </c>
    </row>
    <row r="5922" spans="5683:5698" ht="21.95" customHeight="1">
      <c r="HJO5922" s="4" t="s">
        <v>596</v>
      </c>
      <c r="HJP5922" s="4">
        <v>174298.32</v>
      </c>
    </row>
    <row r="5923" spans="5683:5698" ht="21.95" customHeight="1">
      <c r="HJQ5923" s="4" t="s">
        <v>1307</v>
      </c>
      <c r="HJR5923" s="4">
        <v>732550</v>
      </c>
    </row>
    <row r="5924" spans="5683:5698" ht="21.95" customHeight="1">
      <c r="HJQ5924" s="4" t="s">
        <v>596</v>
      </c>
      <c r="HJR5924" s="4">
        <v>174298.32</v>
      </c>
    </row>
    <row r="5925" spans="5683:5698" ht="21.95" customHeight="1">
      <c r="HJS5925" s="4" t="s">
        <v>1307</v>
      </c>
      <c r="HJT5925" s="4">
        <v>732550</v>
      </c>
    </row>
    <row r="5926" spans="5683:5698" ht="21.95" customHeight="1">
      <c r="HJS5926" s="4" t="s">
        <v>596</v>
      </c>
      <c r="HJT5926" s="4">
        <v>174298.32</v>
      </c>
    </row>
    <row r="5927" spans="5683:5698" ht="21.95" customHeight="1">
      <c r="HJU5927" s="4" t="s">
        <v>1307</v>
      </c>
      <c r="HJV5927" s="4">
        <v>732550</v>
      </c>
    </row>
    <row r="5928" spans="5683:5698" ht="21.95" customHeight="1">
      <c r="HJU5928" s="4" t="s">
        <v>596</v>
      </c>
      <c r="HJV5928" s="4">
        <v>174298.32</v>
      </c>
    </row>
    <row r="5929" spans="5683:5698" ht="21.95" customHeight="1">
      <c r="HJW5929" s="4" t="s">
        <v>1307</v>
      </c>
      <c r="HJX5929" s="4">
        <v>732550</v>
      </c>
    </row>
    <row r="5930" spans="5683:5698" ht="21.95" customHeight="1">
      <c r="HJW5930" s="4" t="s">
        <v>596</v>
      </c>
      <c r="HJX5930" s="4">
        <v>174298.32</v>
      </c>
    </row>
    <row r="5931" spans="5683:5698" ht="21.95" customHeight="1">
      <c r="HJY5931" s="4" t="s">
        <v>1307</v>
      </c>
      <c r="HJZ5931" s="4">
        <v>732550</v>
      </c>
    </row>
    <row r="5932" spans="5683:5698" ht="21.95" customHeight="1">
      <c r="HJY5932" s="4" t="s">
        <v>596</v>
      </c>
      <c r="HJZ5932" s="4">
        <v>174298.32</v>
      </c>
    </row>
    <row r="5933" spans="5683:5698" ht="21.95" customHeight="1">
      <c r="HKA5933" s="4" t="s">
        <v>1307</v>
      </c>
      <c r="HKB5933" s="4">
        <v>732550</v>
      </c>
    </row>
    <row r="5934" spans="5683:5698" ht="21.95" customHeight="1">
      <c r="HKA5934" s="4" t="s">
        <v>596</v>
      </c>
      <c r="HKB5934" s="4">
        <v>174298.32</v>
      </c>
    </row>
    <row r="5935" spans="5683:5698" ht="21.95" customHeight="1">
      <c r="HKC5935" s="4" t="s">
        <v>1307</v>
      </c>
      <c r="HKD5935" s="4">
        <v>732550</v>
      </c>
    </row>
    <row r="5936" spans="5683:5698" ht="21.95" customHeight="1">
      <c r="HKC5936" s="4" t="s">
        <v>596</v>
      </c>
      <c r="HKD5936" s="4">
        <v>174298.32</v>
      </c>
    </row>
    <row r="5937" spans="5699:5714" ht="21.95" customHeight="1">
      <c r="HKE5937" s="4" t="s">
        <v>1307</v>
      </c>
      <c r="HKF5937" s="4">
        <v>732550</v>
      </c>
    </row>
    <row r="5938" spans="5699:5714" ht="21.95" customHeight="1">
      <c r="HKE5938" s="4" t="s">
        <v>596</v>
      </c>
      <c r="HKF5938" s="4">
        <v>174298.32</v>
      </c>
    </row>
    <row r="5939" spans="5699:5714" ht="21.95" customHeight="1">
      <c r="HKG5939" s="4" t="s">
        <v>1307</v>
      </c>
      <c r="HKH5939" s="4">
        <v>732550</v>
      </c>
    </row>
    <row r="5940" spans="5699:5714" ht="21.95" customHeight="1">
      <c r="HKG5940" s="4" t="s">
        <v>596</v>
      </c>
      <c r="HKH5940" s="4">
        <v>174298.32</v>
      </c>
    </row>
    <row r="5941" spans="5699:5714" ht="21.95" customHeight="1">
      <c r="HKI5941" s="4" t="s">
        <v>1307</v>
      </c>
      <c r="HKJ5941" s="4">
        <v>732550</v>
      </c>
    </row>
    <row r="5942" spans="5699:5714" ht="21.95" customHeight="1">
      <c r="HKI5942" s="4" t="s">
        <v>596</v>
      </c>
      <c r="HKJ5942" s="4">
        <v>174298.32</v>
      </c>
    </row>
    <row r="5943" spans="5699:5714" ht="21.95" customHeight="1">
      <c r="HKK5943" s="4" t="s">
        <v>1307</v>
      </c>
      <c r="HKL5943" s="4">
        <v>732550</v>
      </c>
    </row>
    <row r="5944" spans="5699:5714" ht="21.95" customHeight="1">
      <c r="HKK5944" s="4" t="s">
        <v>596</v>
      </c>
      <c r="HKL5944" s="4">
        <v>174298.32</v>
      </c>
    </row>
    <row r="5945" spans="5699:5714" ht="21.95" customHeight="1">
      <c r="HKM5945" s="4" t="s">
        <v>1307</v>
      </c>
      <c r="HKN5945" s="4">
        <v>732550</v>
      </c>
    </row>
    <row r="5946" spans="5699:5714" ht="21.95" customHeight="1">
      <c r="HKM5946" s="4" t="s">
        <v>596</v>
      </c>
      <c r="HKN5946" s="4">
        <v>174298.32</v>
      </c>
    </row>
    <row r="5947" spans="5699:5714" ht="21.95" customHeight="1">
      <c r="HKO5947" s="4" t="s">
        <v>1307</v>
      </c>
      <c r="HKP5947" s="4">
        <v>732550</v>
      </c>
    </row>
    <row r="5948" spans="5699:5714" ht="21.95" customHeight="1">
      <c r="HKO5948" s="4" t="s">
        <v>596</v>
      </c>
      <c r="HKP5948" s="4">
        <v>174298.32</v>
      </c>
    </row>
    <row r="5949" spans="5699:5714" ht="21.95" customHeight="1">
      <c r="HKQ5949" s="4" t="s">
        <v>1307</v>
      </c>
      <c r="HKR5949" s="4">
        <v>732550</v>
      </c>
    </row>
    <row r="5950" spans="5699:5714" ht="21.95" customHeight="1">
      <c r="HKQ5950" s="4" t="s">
        <v>596</v>
      </c>
      <c r="HKR5950" s="4">
        <v>174298.32</v>
      </c>
    </row>
    <row r="5951" spans="5699:5714" ht="21.95" customHeight="1">
      <c r="HKS5951" s="4" t="s">
        <v>1307</v>
      </c>
      <c r="HKT5951" s="4">
        <v>732550</v>
      </c>
    </row>
    <row r="5952" spans="5699:5714" ht="21.95" customHeight="1">
      <c r="HKS5952" s="4" t="s">
        <v>596</v>
      </c>
      <c r="HKT5952" s="4">
        <v>174298.32</v>
      </c>
    </row>
    <row r="5953" spans="5715:5730" ht="21.95" customHeight="1">
      <c r="HKU5953" s="4" t="s">
        <v>1307</v>
      </c>
      <c r="HKV5953" s="4">
        <v>732550</v>
      </c>
    </row>
    <row r="5954" spans="5715:5730" ht="21.95" customHeight="1">
      <c r="HKU5954" s="4" t="s">
        <v>596</v>
      </c>
      <c r="HKV5954" s="4">
        <v>174298.32</v>
      </c>
    </row>
    <row r="5955" spans="5715:5730" ht="21.95" customHeight="1">
      <c r="HKW5955" s="4" t="s">
        <v>1307</v>
      </c>
      <c r="HKX5955" s="4">
        <v>732550</v>
      </c>
    </row>
    <row r="5956" spans="5715:5730" ht="21.95" customHeight="1">
      <c r="HKW5956" s="4" t="s">
        <v>596</v>
      </c>
      <c r="HKX5956" s="4">
        <v>174298.32</v>
      </c>
    </row>
    <row r="5957" spans="5715:5730" ht="21.95" customHeight="1">
      <c r="HKY5957" s="4" t="s">
        <v>1307</v>
      </c>
      <c r="HKZ5957" s="4">
        <v>732550</v>
      </c>
    </row>
    <row r="5958" spans="5715:5730" ht="21.95" customHeight="1">
      <c r="HKY5958" s="4" t="s">
        <v>596</v>
      </c>
      <c r="HKZ5958" s="4">
        <v>174298.32</v>
      </c>
    </row>
    <row r="5959" spans="5715:5730" ht="21.95" customHeight="1">
      <c r="HLA5959" s="4" t="s">
        <v>1307</v>
      </c>
      <c r="HLB5959" s="4">
        <v>732550</v>
      </c>
    </row>
    <row r="5960" spans="5715:5730" ht="21.95" customHeight="1">
      <c r="HLA5960" s="4" t="s">
        <v>596</v>
      </c>
      <c r="HLB5960" s="4">
        <v>174298.32</v>
      </c>
    </row>
    <row r="5961" spans="5715:5730" ht="21.95" customHeight="1">
      <c r="HLC5961" s="4" t="s">
        <v>1307</v>
      </c>
      <c r="HLD5961" s="4">
        <v>732550</v>
      </c>
    </row>
    <row r="5962" spans="5715:5730" ht="21.95" customHeight="1">
      <c r="HLC5962" s="4" t="s">
        <v>596</v>
      </c>
      <c r="HLD5962" s="4">
        <v>174298.32</v>
      </c>
    </row>
    <row r="5963" spans="5715:5730" ht="21.95" customHeight="1">
      <c r="HLE5963" s="4" t="s">
        <v>1307</v>
      </c>
      <c r="HLF5963" s="4">
        <v>732550</v>
      </c>
    </row>
    <row r="5964" spans="5715:5730" ht="21.95" customHeight="1">
      <c r="HLE5964" s="4" t="s">
        <v>596</v>
      </c>
      <c r="HLF5964" s="4">
        <v>174298.32</v>
      </c>
    </row>
    <row r="5965" spans="5715:5730" ht="21.95" customHeight="1">
      <c r="HLG5965" s="4" t="s">
        <v>1307</v>
      </c>
      <c r="HLH5965" s="4">
        <v>732550</v>
      </c>
    </row>
    <row r="5966" spans="5715:5730" ht="21.95" customHeight="1">
      <c r="HLG5966" s="4" t="s">
        <v>596</v>
      </c>
      <c r="HLH5966" s="4">
        <v>174298.32</v>
      </c>
    </row>
    <row r="5967" spans="5715:5730" ht="21.95" customHeight="1">
      <c r="HLI5967" s="4" t="s">
        <v>1307</v>
      </c>
      <c r="HLJ5967" s="4">
        <v>732550</v>
      </c>
    </row>
    <row r="5968" spans="5715:5730" ht="21.95" customHeight="1">
      <c r="HLI5968" s="4" t="s">
        <v>596</v>
      </c>
      <c r="HLJ5968" s="4">
        <v>174298.32</v>
      </c>
    </row>
    <row r="5969" spans="5731:5746" ht="21.95" customHeight="1">
      <c r="HLK5969" s="4" t="s">
        <v>1307</v>
      </c>
      <c r="HLL5969" s="4">
        <v>732550</v>
      </c>
    </row>
    <row r="5970" spans="5731:5746" ht="21.95" customHeight="1">
      <c r="HLK5970" s="4" t="s">
        <v>596</v>
      </c>
      <c r="HLL5970" s="4">
        <v>174298.32</v>
      </c>
    </row>
    <row r="5971" spans="5731:5746" ht="21.95" customHeight="1">
      <c r="HLM5971" s="4" t="s">
        <v>1307</v>
      </c>
      <c r="HLN5971" s="4">
        <v>732550</v>
      </c>
    </row>
    <row r="5972" spans="5731:5746" ht="21.95" customHeight="1">
      <c r="HLM5972" s="4" t="s">
        <v>596</v>
      </c>
      <c r="HLN5972" s="4">
        <v>174298.32</v>
      </c>
    </row>
    <row r="5973" spans="5731:5746" ht="21.95" customHeight="1">
      <c r="HLO5973" s="4" t="s">
        <v>1307</v>
      </c>
      <c r="HLP5973" s="4">
        <v>732550</v>
      </c>
    </row>
    <row r="5974" spans="5731:5746" ht="21.95" customHeight="1">
      <c r="HLO5974" s="4" t="s">
        <v>596</v>
      </c>
      <c r="HLP5974" s="4">
        <v>174298.32</v>
      </c>
    </row>
    <row r="5975" spans="5731:5746" ht="21.95" customHeight="1">
      <c r="HLQ5975" s="4" t="s">
        <v>1307</v>
      </c>
      <c r="HLR5975" s="4">
        <v>732550</v>
      </c>
    </row>
    <row r="5976" spans="5731:5746" ht="21.95" customHeight="1">
      <c r="HLQ5976" s="4" t="s">
        <v>596</v>
      </c>
      <c r="HLR5976" s="4">
        <v>174298.32</v>
      </c>
    </row>
    <row r="5977" spans="5731:5746" ht="21.95" customHeight="1">
      <c r="HLS5977" s="4" t="s">
        <v>1307</v>
      </c>
      <c r="HLT5977" s="4">
        <v>732550</v>
      </c>
    </row>
    <row r="5978" spans="5731:5746" ht="21.95" customHeight="1">
      <c r="HLS5978" s="4" t="s">
        <v>596</v>
      </c>
      <c r="HLT5978" s="4">
        <v>174298.32</v>
      </c>
    </row>
    <row r="5979" spans="5731:5746" ht="21.95" customHeight="1">
      <c r="HLU5979" s="4" t="s">
        <v>1307</v>
      </c>
      <c r="HLV5979" s="4">
        <v>732550</v>
      </c>
    </row>
    <row r="5980" spans="5731:5746" ht="21.95" customHeight="1">
      <c r="HLU5980" s="4" t="s">
        <v>596</v>
      </c>
      <c r="HLV5980" s="4">
        <v>174298.32</v>
      </c>
    </row>
    <row r="5981" spans="5731:5746" ht="21.95" customHeight="1">
      <c r="HLW5981" s="4" t="s">
        <v>1307</v>
      </c>
      <c r="HLX5981" s="4">
        <v>732550</v>
      </c>
    </row>
    <row r="5982" spans="5731:5746" ht="21.95" customHeight="1">
      <c r="HLW5982" s="4" t="s">
        <v>596</v>
      </c>
      <c r="HLX5982" s="4">
        <v>174298.32</v>
      </c>
    </row>
    <row r="5983" spans="5731:5746" ht="21.95" customHeight="1">
      <c r="HLY5983" s="4" t="s">
        <v>1307</v>
      </c>
      <c r="HLZ5983" s="4">
        <v>732550</v>
      </c>
    </row>
    <row r="5984" spans="5731:5746" ht="21.95" customHeight="1">
      <c r="HLY5984" s="4" t="s">
        <v>596</v>
      </c>
      <c r="HLZ5984" s="4">
        <v>174298.32</v>
      </c>
    </row>
    <row r="5985" spans="5747:5762" ht="21.95" customHeight="1">
      <c r="HMA5985" s="4" t="s">
        <v>1307</v>
      </c>
      <c r="HMB5985" s="4">
        <v>732550</v>
      </c>
    </row>
    <row r="5986" spans="5747:5762" ht="21.95" customHeight="1">
      <c r="HMA5986" s="4" t="s">
        <v>596</v>
      </c>
      <c r="HMB5986" s="4">
        <v>174298.32</v>
      </c>
    </row>
    <row r="5987" spans="5747:5762" ht="21.95" customHeight="1">
      <c r="HMC5987" s="4" t="s">
        <v>1307</v>
      </c>
      <c r="HMD5987" s="4">
        <v>732550</v>
      </c>
    </row>
    <row r="5988" spans="5747:5762" ht="21.95" customHeight="1">
      <c r="HMC5988" s="4" t="s">
        <v>596</v>
      </c>
      <c r="HMD5988" s="4">
        <v>174298.32</v>
      </c>
    </row>
    <row r="5989" spans="5747:5762" ht="21.95" customHeight="1">
      <c r="HME5989" s="4" t="s">
        <v>1307</v>
      </c>
      <c r="HMF5989" s="4">
        <v>732550</v>
      </c>
    </row>
    <row r="5990" spans="5747:5762" ht="21.95" customHeight="1">
      <c r="HME5990" s="4" t="s">
        <v>596</v>
      </c>
      <c r="HMF5990" s="4">
        <v>174298.32</v>
      </c>
    </row>
    <row r="5991" spans="5747:5762" ht="21.95" customHeight="1">
      <c r="HMG5991" s="4" t="s">
        <v>1307</v>
      </c>
      <c r="HMH5991" s="4">
        <v>732550</v>
      </c>
    </row>
    <row r="5992" spans="5747:5762" ht="21.95" customHeight="1">
      <c r="HMG5992" s="4" t="s">
        <v>596</v>
      </c>
      <c r="HMH5992" s="4">
        <v>174298.32</v>
      </c>
    </row>
    <row r="5993" spans="5747:5762" ht="21.95" customHeight="1">
      <c r="HMI5993" s="4" t="s">
        <v>1307</v>
      </c>
      <c r="HMJ5993" s="4">
        <v>732550</v>
      </c>
    </row>
    <row r="5994" spans="5747:5762" ht="21.95" customHeight="1">
      <c r="HMI5994" s="4" t="s">
        <v>596</v>
      </c>
      <c r="HMJ5994" s="4">
        <v>174298.32</v>
      </c>
    </row>
    <row r="5995" spans="5747:5762" ht="21.95" customHeight="1">
      <c r="HMK5995" s="4" t="s">
        <v>1307</v>
      </c>
      <c r="HML5995" s="4">
        <v>732550</v>
      </c>
    </row>
    <row r="5996" spans="5747:5762" ht="21.95" customHeight="1">
      <c r="HMK5996" s="4" t="s">
        <v>596</v>
      </c>
      <c r="HML5996" s="4">
        <v>174298.32</v>
      </c>
    </row>
    <row r="5997" spans="5747:5762" ht="21.95" customHeight="1">
      <c r="HMM5997" s="4" t="s">
        <v>1307</v>
      </c>
      <c r="HMN5997" s="4">
        <v>732550</v>
      </c>
    </row>
    <row r="5998" spans="5747:5762" ht="21.95" customHeight="1">
      <c r="HMM5998" s="4" t="s">
        <v>596</v>
      </c>
      <c r="HMN5998" s="4">
        <v>174298.32</v>
      </c>
    </row>
    <row r="5999" spans="5747:5762" ht="21.95" customHeight="1">
      <c r="HMO5999" s="4" t="s">
        <v>1307</v>
      </c>
      <c r="HMP5999" s="4">
        <v>732550</v>
      </c>
    </row>
    <row r="6000" spans="5747:5762" ht="21.95" customHeight="1">
      <c r="HMO6000" s="4" t="s">
        <v>596</v>
      </c>
      <c r="HMP6000" s="4">
        <v>174298.32</v>
      </c>
    </row>
    <row r="6001" spans="5763:5778" ht="21.95" customHeight="1">
      <c r="HMQ6001" s="4" t="s">
        <v>1307</v>
      </c>
      <c r="HMR6001" s="4">
        <v>732550</v>
      </c>
    </row>
    <row r="6002" spans="5763:5778" ht="21.95" customHeight="1">
      <c r="HMQ6002" s="4" t="s">
        <v>596</v>
      </c>
      <c r="HMR6002" s="4">
        <v>174298.32</v>
      </c>
    </row>
    <row r="6003" spans="5763:5778" ht="21.95" customHeight="1">
      <c r="HMS6003" s="4" t="s">
        <v>1307</v>
      </c>
      <c r="HMT6003" s="4">
        <v>732550</v>
      </c>
    </row>
    <row r="6004" spans="5763:5778" ht="21.95" customHeight="1">
      <c r="HMS6004" s="4" t="s">
        <v>596</v>
      </c>
      <c r="HMT6004" s="4">
        <v>174298.32</v>
      </c>
    </row>
    <row r="6005" spans="5763:5778" ht="21.95" customHeight="1">
      <c r="HMU6005" s="4" t="s">
        <v>1307</v>
      </c>
      <c r="HMV6005" s="4">
        <v>732550</v>
      </c>
    </row>
    <row r="6006" spans="5763:5778" ht="21.95" customHeight="1">
      <c r="HMU6006" s="4" t="s">
        <v>596</v>
      </c>
      <c r="HMV6006" s="4">
        <v>174298.32</v>
      </c>
    </row>
    <row r="6007" spans="5763:5778" ht="21.95" customHeight="1">
      <c r="HMW6007" s="4" t="s">
        <v>1307</v>
      </c>
      <c r="HMX6007" s="4">
        <v>732550</v>
      </c>
    </row>
    <row r="6008" spans="5763:5778" ht="21.95" customHeight="1">
      <c r="HMW6008" s="4" t="s">
        <v>596</v>
      </c>
      <c r="HMX6008" s="4">
        <v>174298.32</v>
      </c>
    </row>
    <row r="6009" spans="5763:5778" ht="21.95" customHeight="1">
      <c r="HMY6009" s="4" t="s">
        <v>1307</v>
      </c>
      <c r="HMZ6009" s="4">
        <v>732550</v>
      </c>
    </row>
    <row r="6010" spans="5763:5778" ht="21.95" customHeight="1">
      <c r="HMY6010" s="4" t="s">
        <v>596</v>
      </c>
      <c r="HMZ6010" s="4">
        <v>174298.32</v>
      </c>
    </row>
    <row r="6011" spans="5763:5778" ht="21.95" customHeight="1">
      <c r="HNA6011" s="4" t="s">
        <v>1307</v>
      </c>
      <c r="HNB6011" s="4">
        <v>732550</v>
      </c>
    </row>
    <row r="6012" spans="5763:5778" ht="21.95" customHeight="1">
      <c r="HNA6012" s="4" t="s">
        <v>596</v>
      </c>
      <c r="HNB6012" s="4">
        <v>174298.32</v>
      </c>
    </row>
    <row r="6013" spans="5763:5778" ht="21.95" customHeight="1">
      <c r="HNC6013" s="4" t="s">
        <v>1307</v>
      </c>
      <c r="HND6013" s="4">
        <v>732550</v>
      </c>
    </row>
    <row r="6014" spans="5763:5778" ht="21.95" customHeight="1">
      <c r="HNC6014" s="4" t="s">
        <v>596</v>
      </c>
      <c r="HND6014" s="4">
        <v>174298.32</v>
      </c>
    </row>
    <row r="6015" spans="5763:5778" ht="21.95" customHeight="1">
      <c r="HNE6015" s="4" t="s">
        <v>1307</v>
      </c>
      <c r="HNF6015" s="4">
        <v>732550</v>
      </c>
    </row>
    <row r="6016" spans="5763:5778" ht="21.95" customHeight="1">
      <c r="HNE6016" s="4" t="s">
        <v>596</v>
      </c>
      <c r="HNF6016" s="4">
        <v>174298.32</v>
      </c>
    </row>
    <row r="6017" spans="5779:5794" ht="21.95" customHeight="1">
      <c r="HNG6017" s="4" t="s">
        <v>1307</v>
      </c>
      <c r="HNH6017" s="4">
        <v>732550</v>
      </c>
    </row>
    <row r="6018" spans="5779:5794" ht="21.95" customHeight="1">
      <c r="HNG6018" s="4" t="s">
        <v>596</v>
      </c>
      <c r="HNH6018" s="4">
        <v>174298.32</v>
      </c>
    </row>
    <row r="6019" spans="5779:5794" ht="21.95" customHeight="1">
      <c r="HNI6019" s="4" t="s">
        <v>1307</v>
      </c>
      <c r="HNJ6019" s="4">
        <v>732550</v>
      </c>
    </row>
    <row r="6020" spans="5779:5794" ht="21.95" customHeight="1">
      <c r="HNI6020" s="4" t="s">
        <v>596</v>
      </c>
      <c r="HNJ6020" s="4">
        <v>174298.32</v>
      </c>
    </row>
    <row r="6021" spans="5779:5794" ht="21.95" customHeight="1">
      <c r="HNK6021" s="4" t="s">
        <v>1307</v>
      </c>
      <c r="HNL6021" s="4">
        <v>732550</v>
      </c>
    </row>
    <row r="6022" spans="5779:5794" ht="21.95" customHeight="1">
      <c r="HNK6022" s="4" t="s">
        <v>596</v>
      </c>
      <c r="HNL6022" s="4">
        <v>174298.32</v>
      </c>
    </row>
    <row r="6023" spans="5779:5794" ht="21.95" customHeight="1">
      <c r="HNM6023" s="4" t="s">
        <v>1307</v>
      </c>
      <c r="HNN6023" s="4">
        <v>732550</v>
      </c>
    </row>
    <row r="6024" spans="5779:5794" ht="21.95" customHeight="1">
      <c r="HNM6024" s="4" t="s">
        <v>596</v>
      </c>
      <c r="HNN6024" s="4">
        <v>174298.32</v>
      </c>
    </row>
    <row r="6025" spans="5779:5794" ht="21.95" customHeight="1">
      <c r="HNO6025" s="4" t="s">
        <v>1307</v>
      </c>
      <c r="HNP6025" s="4">
        <v>732550</v>
      </c>
    </row>
    <row r="6026" spans="5779:5794" ht="21.95" customHeight="1">
      <c r="HNO6026" s="4" t="s">
        <v>596</v>
      </c>
      <c r="HNP6026" s="4">
        <v>174298.32</v>
      </c>
    </row>
    <row r="6027" spans="5779:5794" ht="21.95" customHeight="1">
      <c r="HNQ6027" s="4" t="s">
        <v>1307</v>
      </c>
      <c r="HNR6027" s="4">
        <v>732550</v>
      </c>
    </row>
    <row r="6028" spans="5779:5794" ht="21.95" customHeight="1">
      <c r="HNQ6028" s="4" t="s">
        <v>596</v>
      </c>
      <c r="HNR6028" s="4">
        <v>174298.32</v>
      </c>
    </row>
    <row r="6029" spans="5779:5794" ht="21.95" customHeight="1">
      <c r="HNS6029" s="4" t="s">
        <v>1307</v>
      </c>
      <c r="HNT6029" s="4">
        <v>732550</v>
      </c>
    </row>
    <row r="6030" spans="5779:5794" ht="21.95" customHeight="1">
      <c r="HNS6030" s="4" t="s">
        <v>596</v>
      </c>
      <c r="HNT6030" s="4">
        <v>174298.32</v>
      </c>
    </row>
    <row r="6031" spans="5779:5794" ht="21.95" customHeight="1">
      <c r="HNU6031" s="4" t="s">
        <v>1307</v>
      </c>
      <c r="HNV6031" s="4">
        <v>732550</v>
      </c>
    </row>
    <row r="6032" spans="5779:5794" ht="21.95" customHeight="1">
      <c r="HNU6032" s="4" t="s">
        <v>596</v>
      </c>
      <c r="HNV6032" s="4">
        <v>174298.32</v>
      </c>
    </row>
    <row r="6033" spans="5795:5810" ht="21.95" customHeight="1">
      <c r="HNW6033" s="4" t="s">
        <v>1307</v>
      </c>
      <c r="HNX6033" s="4">
        <v>732550</v>
      </c>
    </row>
    <row r="6034" spans="5795:5810" ht="21.95" customHeight="1">
      <c r="HNW6034" s="4" t="s">
        <v>596</v>
      </c>
      <c r="HNX6034" s="4">
        <v>174298.32</v>
      </c>
    </row>
    <row r="6035" spans="5795:5810" ht="21.95" customHeight="1">
      <c r="HNY6035" s="4" t="s">
        <v>1307</v>
      </c>
      <c r="HNZ6035" s="4">
        <v>732550</v>
      </c>
    </row>
    <row r="6036" spans="5795:5810" ht="21.95" customHeight="1">
      <c r="HNY6036" s="4" t="s">
        <v>596</v>
      </c>
      <c r="HNZ6036" s="4">
        <v>174298.32</v>
      </c>
    </row>
    <row r="6037" spans="5795:5810" ht="21.95" customHeight="1">
      <c r="HOA6037" s="4" t="s">
        <v>1307</v>
      </c>
      <c r="HOB6037" s="4">
        <v>732550</v>
      </c>
    </row>
    <row r="6038" spans="5795:5810" ht="21.95" customHeight="1">
      <c r="HOA6038" s="4" t="s">
        <v>596</v>
      </c>
      <c r="HOB6038" s="4">
        <v>174298.32</v>
      </c>
    </row>
    <row r="6039" spans="5795:5810" ht="21.95" customHeight="1">
      <c r="HOC6039" s="4" t="s">
        <v>1307</v>
      </c>
      <c r="HOD6039" s="4">
        <v>732550</v>
      </c>
    </row>
    <row r="6040" spans="5795:5810" ht="21.95" customHeight="1">
      <c r="HOC6040" s="4" t="s">
        <v>596</v>
      </c>
      <c r="HOD6040" s="4">
        <v>174298.32</v>
      </c>
    </row>
    <row r="6041" spans="5795:5810" ht="21.95" customHeight="1">
      <c r="HOE6041" s="4" t="s">
        <v>1307</v>
      </c>
      <c r="HOF6041" s="4">
        <v>732550</v>
      </c>
    </row>
    <row r="6042" spans="5795:5810" ht="21.95" customHeight="1">
      <c r="HOE6042" s="4" t="s">
        <v>596</v>
      </c>
      <c r="HOF6042" s="4">
        <v>174298.32</v>
      </c>
    </row>
    <row r="6043" spans="5795:5810" ht="21.95" customHeight="1">
      <c r="HOG6043" s="4" t="s">
        <v>1307</v>
      </c>
      <c r="HOH6043" s="4">
        <v>732550</v>
      </c>
    </row>
    <row r="6044" spans="5795:5810" ht="21.95" customHeight="1">
      <c r="HOG6044" s="4" t="s">
        <v>596</v>
      </c>
      <c r="HOH6044" s="4">
        <v>174298.32</v>
      </c>
    </row>
    <row r="6045" spans="5795:5810" ht="21.95" customHeight="1">
      <c r="HOI6045" s="4" t="s">
        <v>1307</v>
      </c>
      <c r="HOJ6045" s="4">
        <v>732550</v>
      </c>
    </row>
    <row r="6046" spans="5795:5810" ht="21.95" customHeight="1">
      <c r="HOI6046" s="4" t="s">
        <v>596</v>
      </c>
      <c r="HOJ6046" s="4">
        <v>174298.32</v>
      </c>
    </row>
    <row r="6047" spans="5795:5810" ht="21.95" customHeight="1">
      <c r="HOK6047" s="4" t="s">
        <v>1307</v>
      </c>
      <c r="HOL6047" s="4">
        <v>732550</v>
      </c>
    </row>
    <row r="6048" spans="5795:5810" ht="21.95" customHeight="1">
      <c r="HOK6048" s="4" t="s">
        <v>596</v>
      </c>
      <c r="HOL6048" s="4">
        <v>174298.32</v>
      </c>
    </row>
    <row r="6049" spans="5811:5826" ht="21.95" customHeight="1">
      <c r="HOM6049" s="4" t="s">
        <v>1307</v>
      </c>
      <c r="HON6049" s="4">
        <v>732550</v>
      </c>
    </row>
    <row r="6050" spans="5811:5826" ht="21.95" customHeight="1">
      <c r="HOM6050" s="4" t="s">
        <v>596</v>
      </c>
      <c r="HON6050" s="4">
        <v>174298.32</v>
      </c>
    </row>
    <row r="6051" spans="5811:5826" ht="21.95" customHeight="1">
      <c r="HOO6051" s="4" t="s">
        <v>1307</v>
      </c>
      <c r="HOP6051" s="4">
        <v>732550</v>
      </c>
    </row>
    <row r="6052" spans="5811:5826" ht="21.95" customHeight="1">
      <c r="HOO6052" s="4" t="s">
        <v>596</v>
      </c>
      <c r="HOP6052" s="4">
        <v>174298.32</v>
      </c>
    </row>
    <row r="6053" spans="5811:5826" ht="21.95" customHeight="1">
      <c r="HOQ6053" s="4" t="s">
        <v>1307</v>
      </c>
      <c r="HOR6053" s="4">
        <v>732550</v>
      </c>
    </row>
    <row r="6054" spans="5811:5826" ht="21.95" customHeight="1">
      <c r="HOQ6054" s="4" t="s">
        <v>596</v>
      </c>
      <c r="HOR6054" s="4">
        <v>174298.32</v>
      </c>
    </row>
    <row r="6055" spans="5811:5826" ht="21.95" customHeight="1">
      <c r="HOS6055" s="4" t="s">
        <v>1307</v>
      </c>
      <c r="HOT6055" s="4">
        <v>732550</v>
      </c>
    </row>
    <row r="6056" spans="5811:5826" ht="21.95" customHeight="1">
      <c r="HOS6056" s="4" t="s">
        <v>596</v>
      </c>
      <c r="HOT6056" s="4">
        <v>174298.32</v>
      </c>
    </row>
    <row r="6057" spans="5811:5826" ht="21.95" customHeight="1">
      <c r="HOU6057" s="4" t="s">
        <v>1307</v>
      </c>
      <c r="HOV6057" s="4">
        <v>732550</v>
      </c>
    </row>
    <row r="6058" spans="5811:5826" ht="21.95" customHeight="1">
      <c r="HOU6058" s="4" t="s">
        <v>596</v>
      </c>
      <c r="HOV6058" s="4">
        <v>174298.32</v>
      </c>
    </row>
    <row r="6059" spans="5811:5826" ht="21.95" customHeight="1">
      <c r="HOW6059" s="4" t="s">
        <v>1307</v>
      </c>
      <c r="HOX6059" s="4">
        <v>732550</v>
      </c>
    </row>
    <row r="6060" spans="5811:5826" ht="21.95" customHeight="1">
      <c r="HOW6060" s="4" t="s">
        <v>596</v>
      </c>
      <c r="HOX6060" s="4">
        <v>174298.32</v>
      </c>
    </row>
    <row r="6061" spans="5811:5826" ht="21.95" customHeight="1">
      <c r="HOY6061" s="4" t="s">
        <v>1307</v>
      </c>
      <c r="HOZ6061" s="4">
        <v>732550</v>
      </c>
    </row>
    <row r="6062" spans="5811:5826" ht="21.95" customHeight="1">
      <c r="HOY6062" s="4" t="s">
        <v>596</v>
      </c>
      <c r="HOZ6062" s="4">
        <v>174298.32</v>
      </c>
    </row>
    <row r="6063" spans="5811:5826" ht="21.95" customHeight="1">
      <c r="HPA6063" s="4" t="s">
        <v>1307</v>
      </c>
      <c r="HPB6063" s="4">
        <v>732550</v>
      </c>
    </row>
    <row r="6064" spans="5811:5826" ht="21.95" customHeight="1">
      <c r="HPA6064" s="4" t="s">
        <v>596</v>
      </c>
      <c r="HPB6064" s="4">
        <v>174298.32</v>
      </c>
    </row>
    <row r="6065" spans="5827:5842" ht="21.95" customHeight="1">
      <c r="HPC6065" s="4" t="s">
        <v>1307</v>
      </c>
      <c r="HPD6065" s="4">
        <v>732550</v>
      </c>
    </row>
    <row r="6066" spans="5827:5842" ht="21.95" customHeight="1">
      <c r="HPC6066" s="4" t="s">
        <v>596</v>
      </c>
      <c r="HPD6066" s="4">
        <v>174298.32</v>
      </c>
    </row>
    <row r="6067" spans="5827:5842" ht="21.95" customHeight="1">
      <c r="HPE6067" s="4" t="s">
        <v>1307</v>
      </c>
      <c r="HPF6067" s="4">
        <v>732550</v>
      </c>
    </row>
    <row r="6068" spans="5827:5842" ht="21.95" customHeight="1">
      <c r="HPE6068" s="4" t="s">
        <v>596</v>
      </c>
      <c r="HPF6068" s="4">
        <v>174298.32</v>
      </c>
    </row>
    <row r="6069" spans="5827:5842" ht="21.95" customHeight="1">
      <c r="HPG6069" s="4" t="s">
        <v>1307</v>
      </c>
      <c r="HPH6069" s="4">
        <v>732550</v>
      </c>
    </row>
    <row r="6070" spans="5827:5842" ht="21.95" customHeight="1">
      <c r="HPG6070" s="4" t="s">
        <v>596</v>
      </c>
      <c r="HPH6070" s="4">
        <v>174298.32</v>
      </c>
    </row>
    <row r="6071" spans="5827:5842" ht="21.95" customHeight="1">
      <c r="HPI6071" s="4" t="s">
        <v>1307</v>
      </c>
      <c r="HPJ6071" s="4">
        <v>732550</v>
      </c>
    </row>
    <row r="6072" spans="5827:5842" ht="21.95" customHeight="1">
      <c r="HPI6072" s="4" t="s">
        <v>596</v>
      </c>
      <c r="HPJ6072" s="4">
        <v>174298.32</v>
      </c>
    </row>
    <row r="6073" spans="5827:5842" ht="21.95" customHeight="1">
      <c r="HPK6073" s="4" t="s">
        <v>1307</v>
      </c>
      <c r="HPL6073" s="4">
        <v>732550</v>
      </c>
    </row>
    <row r="6074" spans="5827:5842" ht="21.95" customHeight="1">
      <c r="HPK6074" s="4" t="s">
        <v>596</v>
      </c>
      <c r="HPL6074" s="4">
        <v>174298.32</v>
      </c>
    </row>
    <row r="6075" spans="5827:5842" ht="21.95" customHeight="1">
      <c r="HPM6075" s="4" t="s">
        <v>1307</v>
      </c>
      <c r="HPN6075" s="4">
        <v>732550</v>
      </c>
    </row>
    <row r="6076" spans="5827:5842" ht="21.95" customHeight="1">
      <c r="HPM6076" s="4" t="s">
        <v>596</v>
      </c>
      <c r="HPN6076" s="4">
        <v>174298.32</v>
      </c>
    </row>
    <row r="6077" spans="5827:5842" ht="21.95" customHeight="1">
      <c r="HPO6077" s="4" t="s">
        <v>1307</v>
      </c>
      <c r="HPP6077" s="4">
        <v>732550</v>
      </c>
    </row>
    <row r="6078" spans="5827:5842" ht="21.95" customHeight="1">
      <c r="HPO6078" s="4" t="s">
        <v>596</v>
      </c>
      <c r="HPP6078" s="4">
        <v>174298.32</v>
      </c>
    </row>
    <row r="6079" spans="5827:5842" ht="21.95" customHeight="1">
      <c r="HPQ6079" s="4" t="s">
        <v>1307</v>
      </c>
      <c r="HPR6079" s="4">
        <v>732550</v>
      </c>
    </row>
    <row r="6080" spans="5827:5842" ht="21.95" customHeight="1">
      <c r="HPQ6080" s="4" t="s">
        <v>596</v>
      </c>
      <c r="HPR6080" s="4">
        <v>174298.32</v>
      </c>
    </row>
    <row r="6081" spans="5843:5858" ht="21.95" customHeight="1">
      <c r="HPS6081" s="4" t="s">
        <v>1307</v>
      </c>
      <c r="HPT6081" s="4">
        <v>732550</v>
      </c>
    </row>
    <row r="6082" spans="5843:5858" ht="21.95" customHeight="1">
      <c r="HPS6082" s="4" t="s">
        <v>596</v>
      </c>
      <c r="HPT6082" s="4">
        <v>174298.32</v>
      </c>
    </row>
    <row r="6083" spans="5843:5858" ht="21.95" customHeight="1">
      <c r="HPU6083" s="4" t="s">
        <v>1307</v>
      </c>
      <c r="HPV6083" s="4">
        <v>732550</v>
      </c>
    </row>
    <row r="6084" spans="5843:5858" ht="21.95" customHeight="1">
      <c r="HPU6084" s="4" t="s">
        <v>596</v>
      </c>
      <c r="HPV6084" s="4">
        <v>174298.32</v>
      </c>
    </row>
    <row r="6085" spans="5843:5858" ht="21.95" customHeight="1">
      <c r="HPW6085" s="4" t="s">
        <v>1307</v>
      </c>
      <c r="HPX6085" s="4">
        <v>732550</v>
      </c>
    </row>
    <row r="6086" spans="5843:5858" ht="21.95" customHeight="1">
      <c r="HPW6086" s="4" t="s">
        <v>596</v>
      </c>
      <c r="HPX6086" s="4">
        <v>174298.32</v>
      </c>
    </row>
    <row r="6087" spans="5843:5858" ht="21.95" customHeight="1">
      <c r="HPY6087" s="4" t="s">
        <v>1307</v>
      </c>
      <c r="HPZ6087" s="4">
        <v>732550</v>
      </c>
    </row>
    <row r="6088" spans="5843:5858" ht="21.95" customHeight="1">
      <c r="HPY6088" s="4" t="s">
        <v>596</v>
      </c>
      <c r="HPZ6088" s="4">
        <v>174298.32</v>
      </c>
    </row>
    <row r="6089" spans="5843:5858" ht="21.95" customHeight="1">
      <c r="HQA6089" s="4" t="s">
        <v>1307</v>
      </c>
      <c r="HQB6089" s="4">
        <v>732550</v>
      </c>
    </row>
    <row r="6090" spans="5843:5858" ht="21.95" customHeight="1">
      <c r="HQA6090" s="4" t="s">
        <v>596</v>
      </c>
      <c r="HQB6090" s="4">
        <v>174298.32</v>
      </c>
    </row>
    <row r="6091" spans="5843:5858" ht="21.95" customHeight="1">
      <c r="HQC6091" s="4" t="s">
        <v>1307</v>
      </c>
      <c r="HQD6091" s="4">
        <v>732550</v>
      </c>
    </row>
    <row r="6092" spans="5843:5858" ht="21.95" customHeight="1">
      <c r="HQC6092" s="4" t="s">
        <v>596</v>
      </c>
      <c r="HQD6092" s="4">
        <v>174298.32</v>
      </c>
    </row>
    <row r="6093" spans="5843:5858" ht="21.95" customHeight="1">
      <c r="HQE6093" s="4" t="s">
        <v>1307</v>
      </c>
      <c r="HQF6093" s="4">
        <v>732550</v>
      </c>
    </row>
    <row r="6094" spans="5843:5858" ht="21.95" customHeight="1">
      <c r="HQE6094" s="4" t="s">
        <v>596</v>
      </c>
      <c r="HQF6094" s="4">
        <v>174298.32</v>
      </c>
    </row>
    <row r="6095" spans="5843:5858" ht="21.95" customHeight="1">
      <c r="HQG6095" s="4" t="s">
        <v>1307</v>
      </c>
      <c r="HQH6095" s="4">
        <v>732550</v>
      </c>
    </row>
    <row r="6096" spans="5843:5858" ht="21.95" customHeight="1">
      <c r="HQG6096" s="4" t="s">
        <v>596</v>
      </c>
      <c r="HQH6096" s="4">
        <v>174298.32</v>
      </c>
    </row>
    <row r="6097" spans="5859:5874" ht="21.95" customHeight="1">
      <c r="HQI6097" s="4" t="s">
        <v>1307</v>
      </c>
      <c r="HQJ6097" s="4">
        <v>732550</v>
      </c>
    </row>
    <row r="6098" spans="5859:5874" ht="21.95" customHeight="1">
      <c r="HQI6098" s="4" t="s">
        <v>596</v>
      </c>
      <c r="HQJ6098" s="4">
        <v>174298.32</v>
      </c>
    </row>
    <row r="6099" spans="5859:5874" ht="21.95" customHeight="1">
      <c r="HQK6099" s="4" t="s">
        <v>1307</v>
      </c>
      <c r="HQL6099" s="4">
        <v>732550</v>
      </c>
    </row>
    <row r="6100" spans="5859:5874" ht="21.95" customHeight="1">
      <c r="HQK6100" s="4" t="s">
        <v>596</v>
      </c>
      <c r="HQL6100" s="4">
        <v>174298.32</v>
      </c>
    </row>
    <row r="6101" spans="5859:5874" ht="21.95" customHeight="1">
      <c r="HQM6101" s="4" t="s">
        <v>1307</v>
      </c>
      <c r="HQN6101" s="4">
        <v>732550</v>
      </c>
    </row>
    <row r="6102" spans="5859:5874" ht="21.95" customHeight="1">
      <c r="HQM6102" s="4" t="s">
        <v>596</v>
      </c>
      <c r="HQN6102" s="4">
        <v>174298.32</v>
      </c>
    </row>
    <row r="6103" spans="5859:5874" ht="21.95" customHeight="1">
      <c r="HQO6103" s="4" t="s">
        <v>1307</v>
      </c>
      <c r="HQP6103" s="4">
        <v>732550</v>
      </c>
    </row>
    <row r="6104" spans="5859:5874" ht="21.95" customHeight="1">
      <c r="HQO6104" s="4" t="s">
        <v>596</v>
      </c>
      <c r="HQP6104" s="4">
        <v>174298.32</v>
      </c>
    </row>
    <row r="6105" spans="5859:5874" ht="21.95" customHeight="1">
      <c r="HQQ6105" s="4" t="s">
        <v>1307</v>
      </c>
      <c r="HQR6105" s="4">
        <v>732550</v>
      </c>
    </row>
    <row r="6106" spans="5859:5874" ht="21.95" customHeight="1">
      <c r="HQQ6106" s="4" t="s">
        <v>596</v>
      </c>
      <c r="HQR6106" s="4">
        <v>174298.32</v>
      </c>
    </row>
    <row r="6107" spans="5859:5874" ht="21.95" customHeight="1">
      <c r="HQS6107" s="4" t="s">
        <v>1307</v>
      </c>
      <c r="HQT6107" s="4">
        <v>732550</v>
      </c>
    </row>
    <row r="6108" spans="5859:5874" ht="21.95" customHeight="1">
      <c r="HQS6108" s="4" t="s">
        <v>596</v>
      </c>
      <c r="HQT6108" s="4">
        <v>174298.32</v>
      </c>
    </row>
    <row r="6109" spans="5859:5874" ht="21.95" customHeight="1">
      <c r="HQU6109" s="4" t="s">
        <v>1307</v>
      </c>
      <c r="HQV6109" s="4">
        <v>732550</v>
      </c>
    </row>
    <row r="6110" spans="5859:5874" ht="21.95" customHeight="1">
      <c r="HQU6110" s="4" t="s">
        <v>596</v>
      </c>
      <c r="HQV6110" s="4">
        <v>174298.32</v>
      </c>
    </row>
    <row r="6111" spans="5859:5874" ht="21.95" customHeight="1">
      <c r="HQW6111" s="4" t="s">
        <v>1307</v>
      </c>
      <c r="HQX6111" s="4">
        <v>732550</v>
      </c>
    </row>
    <row r="6112" spans="5859:5874" ht="21.95" customHeight="1">
      <c r="HQW6112" s="4" t="s">
        <v>596</v>
      </c>
      <c r="HQX6112" s="4">
        <v>174298.32</v>
      </c>
    </row>
    <row r="6113" spans="5875:5890" ht="21.95" customHeight="1">
      <c r="HQY6113" s="4" t="s">
        <v>1307</v>
      </c>
      <c r="HQZ6113" s="4">
        <v>732550</v>
      </c>
    </row>
    <row r="6114" spans="5875:5890" ht="21.95" customHeight="1">
      <c r="HQY6114" s="4" t="s">
        <v>596</v>
      </c>
      <c r="HQZ6114" s="4">
        <v>174298.32</v>
      </c>
    </row>
    <row r="6115" spans="5875:5890" ht="21.95" customHeight="1">
      <c r="HRA6115" s="4" t="s">
        <v>1307</v>
      </c>
      <c r="HRB6115" s="4">
        <v>732550</v>
      </c>
    </row>
    <row r="6116" spans="5875:5890" ht="21.95" customHeight="1">
      <c r="HRA6116" s="4" t="s">
        <v>596</v>
      </c>
      <c r="HRB6116" s="4">
        <v>174298.32</v>
      </c>
    </row>
    <row r="6117" spans="5875:5890" ht="21.95" customHeight="1">
      <c r="HRC6117" s="4" t="s">
        <v>1307</v>
      </c>
      <c r="HRD6117" s="4">
        <v>732550</v>
      </c>
    </row>
    <row r="6118" spans="5875:5890" ht="21.95" customHeight="1">
      <c r="HRC6118" s="4" t="s">
        <v>596</v>
      </c>
      <c r="HRD6118" s="4">
        <v>174298.32</v>
      </c>
    </row>
    <row r="6119" spans="5875:5890" ht="21.95" customHeight="1">
      <c r="HRE6119" s="4" t="s">
        <v>1307</v>
      </c>
      <c r="HRF6119" s="4">
        <v>732550</v>
      </c>
    </row>
    <row r="6120" spans="5875:5890" ht="21.95" customHeight="1">
      <c r="HRE6120" s="4" t="s">
        <v>596</v>
      </c>
      <c r="HRF6120" s="4">
        <v>174298.32</v>
      </c>
    </row>
    <row r="6121" spans="5875:5890" ht="21.95" customHeight="1">
      <c r="HRG6121" s="4" t="s">
        <v>1307</v>
      </c>
      <c r="HRH6121" s="4">
        <v>732550</v>
      </c>
    </row>
    <row r="6122" spans="5875:5890" ht="21.95" customHeight="1">
      <c r="HRG6122" s="4" t="s">
        <v>596</v>
      </c>
      <c r="HRH6122" s="4">
        <v>174298.32</v>
      </c>
    </row>
    <row r="6123" spans="5875:5890" ht="21.95" customHeight="1">
      <c r="HRI6123" s="4" t="s">
        <v>1307</v>
      </c>
      <c r="HRJ6123" s="4">
        <v>732550</v>
      </c>
    </row>
    <row r="6124" spans="5875:5890" ht="21.95" customHeight="1">
      <c r="HRI6124" s="4" t="s">
        <v>596</v>
      </c>
      <c r="HRJ6124" s="4">
        <v>174298.32</v>
      </c>
    </row>
    <row r="6125" spans="5875:5890" ht="21.95" customHeight="1">
      <c r="HRK6125" s="4" t="s">
        <v>1307</v>
      </c>
      <c r="HRL6125" s="4">
        <v>732550</v>
      </c>
    </row>
    <row r="6126" spans="5875:5890" ht="21.95" customHeight="1">
      <c r="HRK6126" s="4" t="s">
        <v>596</v>
      </c>
      <c r="HRL6126" s="4">
        <v>174298.32</v>
      </c>
    </row>
    <row r="6127" spans="5875:5890" ht="21.95" customHeight="1">
      <c r="HRM6127" s="4" t="s">
        <v>1307</v>
      </c>
      <c r="HRN6127" s="4">
        <v>732550</v>
      </c>
    </row>
    <row r="6128" spans="5875:5890" ht="21.95" customHeight="1">
      <c r="HRM6128" s="4" t="s">
        <v>596</v>
      </c>
      <c r="HRN6128" s="4">
        <v>174298.32</v>
      </c>
    </row>
    <row r="6129" spans="5891:5906" ht="21.95" customHeight="1">
      <c r="HRO6129" s="4" t="s">
        <v>1307</v>
      </c>
      <c r="HRP6129" s="4">
        <v>732550</v>
      </c>
    </row>
    <row r="6130" spans="5891:5906" ht="21.95" customHeight="1">
      <c r="HRO6130" s="4" t="s">
        <v>596</v>
      </c>
      <c r="HRP6130" s="4">
        <v>174298.32</v>
      </c>
    </row>
    <row r="6131" spans="5891:5906" ht="21.95" customHeight="1">
      <c r="HRQ6131" s="4" t="s">
        <v>1307</v>
      </c>
      <c r="HRR6131" s="4">
        <v>732550</v>
      </c>
    </row>
    <row r="6132" spans="5891:5906" ht="21.95" customHeight="1">
      <c r="HRQ6132" s="4" t="s">
        <v>596</v>
      </c>
      <c r="HRR6132" s="4">
        <v>174298.32</v>
      </c>
    </row>
    <row r="6133" spans="5891:5906" ht="21.95" customHeight="1">
      <c r="HRS6133" s="4" t="s">
        <v>1307</v>
      </c>
      <c r="HRT6133" s="4">
        <v>732550</v>
      </c>
    </row>
    <row r="6134" spans="5891:5906" ht="21.95" customHeight="1">
      <c r="HRS6134" s="4" t="s">
        <v>596</v>
      </c>
      <c r="HRT6134" s="4">
        <v>174298.32</v>
      </c>
    </row>
    <row r="6135" spans="5891:5906" ht="21.95" customHeight="1">
      <c r="HRU6135" s="4" t="s">
        <v>1307</v>
      </c>
      <c r="HRV6135" s="4">
        <v>732550</v>
      </c>
    </row>
    <row r="6136" spans="5891:5906" ht="21.95" customHeight="1">
      <c r="HRU6136" s="4" t="s">
        <v>596</v>
      </c>
      <c r="HRV6136" s="4">
        <v>174298.32</v>
      </c>
    </row>
    <row r="6137" spans="5891:5906" ht="21.95" customHeight="1">
      <c r="HRW6137" s="4" t="s">
        <v>1307</v>
      </c>
      <c r="HRX6137" s="4">
        <v>732550</v>
      </c>
    </row>
    <row r="6138" spans="5891:5906" ht="21.95" customHeight="1">
      <c r="HRW6138" s="4" t="s">
        <v>596</v>
      </c>
      <c r="HRX6138" s="4">
        <v>174298.32</v>
      </c>
    </row>
    <row r="6139" spans="5891:5906" ht="21.95" customHeight="1">
      <c r="HRY6139" s="4" t="s">
        <v>1307</v>
      </c>
      <c r="HRZ6139" s="4">
        <v>732550</v>
      </c>
    </row>
    <row r="6140" spans="5891:5906" ht="21.95" customHeight="1">
      <c r="HRY6140" s="4" t="s">
        <v>596</v>
      </c>
      <c r="HRZ6140" s="4">
        <v>174298.32</v>
      </c>
    </row>
    <row r="6141" spans="5891:5906" ht="21.95" customHeight="1">
      <c r="HSA6141" s="4" t="s">
        <v>1307</v>
      </c>
      <c r="HSB6141" s="4">
        <v>732550</v>
      </c>
    </row>
    <row r="6142" spans="5891:5906" ht="21.95" customHeight="1">
      <c r="HSA6142" s="4" t="s">
        <v>596</v>
      </c>
      <c r="HSB6142" s="4">
        <v>174298.32</v>
      </c>
    </row>
    <row r="6143" spans="5891:5906" ht="21.95" customHeight="1">
      <c r="HSC6143" s="4" t="s">
        <v>1307</v>
      </c>
      <c r="HSD6143" s="4">
        <v>732550</v>
      </c>
    </row>
    <row r="6144" spans="5891:5906" ht="21.95" customHeight="1">
      <c r="HSC6144" s="4" t="s">
        <v>596</v>
      </c>
      <c r="HSD6144" s="4">
        <v>174298.32</v>
      </c>
    </row>
    <row r="6145" spans="5907:5922" ht="21.95" customHeight="1">
      <c r="HSE6145" s="4" t="s">
        <v>1307</v>
      </c>
      <c r="HSF6145" s="4">
        <v>732550</v>
      </c>
    </row>
    <row r="6146" spans="5907:5922" ht="21.95" customHeight="1">
      <c r="HSE6146" s="4" t="s">
        <v>596</v>
      </c>
      <c r="HSF6146" s="4">
        <v>174298.32</v>
      </c>
    </row>
    <row r="6147" spans="5907:5922" ht="21.95" customHeight="1">
      <c r="HSG6147" s="4" t="s">
        <v>1307</v>
      </c>
      <c r="HSH6147" s="4">
        <v>732550</v>
      </c>
    </row>
    <row r="6148" spans="5907:5922" ht="21.95" customHeight="1">
      <c r="HSG6148" s="4" t="s">
        <v>596</v>
      </c>
      <c r="HSH6148" s="4">
        <v>174298.32</v>
      </c>
    </row>
    <row r="6149" spans="5907:5922" ht="21.95" customHeight="1">
      <c r="HSI6149" s="4" t="s">
        <v>1307</v>
      </c>
      <c r="HSJ6149" s="4">
        <v>732550</v>
      </c>
    </row>
    <row r="6150" spans="5907:5922" ht="21.95" customHeight="1">
      <c r="HSI6150" s="4" t="s">
        <v>596</v>
      </c>
      <c r="HSJ6150" s="4">
        <v>174298.32</v>
      </c>
    </row>
    <row r="6151" spans="5907:5922" ht="21.95" customHeight="1">
      <c r="HSK6151" s="4" t="s">
        <v>1307</v>
      </c>
      <c r="HSL6151" s="4">
        <v>732550</v>
      </c>
    </row>
    <row r="6152" spans="5907:5922" ht="21.95" customHeight="1">
      <c r="HSK6152" s="4" t="s">
        <v>596</v>
      </c>
      <c r="HSL6152" s="4">
        <v>174298.32</v>
      </c>
    </row>
    <row r="6153" spans="5907:5922" ht="21.95" customHeight="1">
      <c r="HSM6153" s="4" t="s">
        <v>1307</v>
      </c>
      <c r="HSN6153" s="4">
        <v>732550</v>
      </c>
    </row>
    <row r="6154" spans="5907:5922" ht="21.95" customHeight="1">
      <c r="HSM6154" s="4" t="s">
        <v>596</v>
      </c>
      <c r="HSN6154" s="4">
        <v>174298.32</v>
      </c>
    </row>
    <row r="6155" spans="5907:5922" ht="21.95" customHeight="1">
      <c r="HSO6155" s="4" t="s">
        <v>1307</v>
      </c>
      <c r="HSP6155" s="4">
        <v>732550</v>
      </c>
    </row>
    <row r="6156" spans="5907:5922" ht="21.95" customHeight="1">
      <c r="HSO6156" s="4" t="s">
        <v>596</v>
      </c>
      <c r="HSP6156" s="4">
        <v>174298.32</v>
      </c>
    </row>
    <row r="6157" spans="5907:5922" ht="21.95" customHeight="1">
      <c r="HSQ6157" s="4" t="s">
        <v>1307</v>
      </c>
      <c r="HSR6157" s="4">
        <v>732550</v>
      </c>
    </row>
    <row r="6158" spans="5907:5922" ht="21.95" customHeight="1">
      <c r="HSQ6158" s="4" t="s">
        <v>596</v>
      </c>
      <c r="HSR6158" s="4">
        <v>174298.32</v>
      </c>
    </row>
    <row r="6159" spans="5907:5922" ht="21.95" customHeight="1">
      <c r="HSS6159" s="4" t="s">
        <v>1307</v>
      </c>
      <c r="HST6159" s="4">
        <v>732550</v>
      </c>
    </row>
    <row r="6160" spans="5907:5922" ht="21.95" customHeight="1">
      <c r="HSS6160" s="4" t="s">
        <v>596</v>
      </c>
      <c r="HST6160" s="4">
        <v>174298.32</v>
      </c>
    </row>
    <row r="6161" spans="5923:5938" ht="21.95" customHeight="1">
      <c r="HSU6161" s="4" t="s">
        <v>1307</v>
      </c>
      <c r="HSV6161" s="4">
        <v>732550</v>
      </c>
    </row>
    <row r="6162" spans="5923:5938" ht="21.95" customHeight="1">
      <c r="HSU6162" s="4" t="s">
        <v>596</v>
      </c>
      <c r="HSV6162" s="4">
        <v>174298.32</v>
      </c>
    </row>
    <row r="6163" spans="5923:5938" ht="21.95" customHeight="1">
      <c r="HSW6163" s="4" t="s">
        <v>1307</v>
      </c>
      <c r="HSX6163" s="4">
        <v>732550</v>
      </c>
    </row>
    <row r="6164" spans="5923:5938" ht="21.95" customHeight="1">
      <c r="HSW6164" s="4" t="s">
        <v>596</v>
      </c>
      <c r="HSX6164" s="4">
        <v>174298.32</v>
      </c>
    </row>
    <row r="6165" spans="5923:5938" ht="21.95" customHeight="1">
      <c r="HSY6165" s="4" t="s">
        <v>1307</v>
      </c>
      <c r="HSZ6165" s="4">
        <v>732550</v>
      </c>
    </row>
    <row r="6166" spans="5923:5938" ht="21.95" customHeight="1">
      <c r="HSY6166" s="4" t="s">
        <v>596</v>
      </c>
      <c r="HSZ6166" s="4">
        <v>174298.32</v>
      </c>
    </row>
    <row r="6167" spans="5923:5938" ht="21.95" customHeight="1">
      <c r="HTA6167" s="4" t="s">
        <v>1307</v>
      </c>
      <c r="HTB6167" s="4">
        <v>732550</v>
      </c>
    </row>
    <row r="6168" spans="5923:5938" ht="21.95" customHeight="1">
      <c r="HTA6168" s="4" t="s">
        <v>596</v>
      </c>
      <c r="HTB6168" s="4">
        <v>174298.32</v>
      </c>
    </row>
    <row r="6169" spans="5923:5938" ht="21.95" customHeight="1">
      <c r="HTC6169" s="4" t="s">
        <v>1307</v>
      </c>
      <c r="HTD6169" s="4">
        <v>732550</v>
      </c>
    </row>
    <row r="6170" spans="5923:5938" ht="21.95" customHeight="1">
      <c r="HTC6170" s="4" t="s">
        <v>596</v>
      </c>
      <c r="HTD6170" s="4">
        <v>174298.32</v>
      </c>
    </row>
    <row r="6171" spans="5923:5938" ht="21.95" customHeight="1">
      <c r="HTE6171" s="4" t="s">
        <v>1307</v>
      </c>
      <c r="HTF6171" s="4">
        <v>732550</v>
      </c>
    </row>
    <row r="6172" spans="5923:5938" ht="21.95" customHeight="1">
      <c r="HTE6172" s="4" t="s">
        <v>596</v>
      </c>
      <c r="HTF6172" s="4">
        <v>174298.32</v>
      </c>
    </row>
    <row r="6173" spans="5923:5938" ht="21.95" customHeight="1">
      <c r="HTG6173" s="4" t="s">
        <v>1307</v>
      </c>
      <c r="HTH6173" s="4">
        <v>732550</v>
      </c>
    </row>
    <row r="6174" spans="5923:5938" ht="21.95" customHeight="1">
      <c r="HTG6174" s="4" t="s">
        <v>596</v>
      </c>
      <c r="HTH6174" s="4">
        <v>174298.32</v>
      </c>
    </row>
    <row r="6175" spans="5923:5938" ht="21.95" customHeight="1">
      <c r="HTI6175" s="4" t="s">
        <v>1307</v>
      </c>
      <c r="HTJ6175" s="4">
        <v>732550</v>
      </c>
    </row>
    <row r="6176" spans="5923:5938" ht="21.95" customHeight="1">
      <c r="HTI6176" s="4" t="s">
        <v>596</v>
      </c>
      <c r="HTJ6176" s="4">
        <v>174298.32</v>
      </c>
    </row>
    <row r="6177" spans="5939:5954" ht="21.95" customHeight="1">
      <c r="HTK6177" s="4" t="s">
        <v>1307</v>
      </c>
      <c r="HTL6177" s="4">
        <v>732550</v>
      </c>
    </row>
    <row r="6178" spans="5939:5954" ht="21.95" customHeight="1">
      <c r="HTK6178" s="4" t="s">
        <v>596</v>
      </c>
      <c r="HTL6178" s="4">
        <v>174298.32</v>
      </c>
    </row>
    <row r="6179" spans="5939:5954" ht="21.95" customHeight="1">
      <c r="HTM6179" s="4" t="s">
        <v>1307</v>
      </c>
      <c r="HTN6179" s="4">
        <v>732550</v>
      </c>
    </row>
    <row r="6180" spans="5939:5954" ht="21.95" customHeight="1">
      <c r="HTM6180" s="4" t="s">
        <v>596</v>
      </c>
      <c r="HTN6180" s="4">
        <v>174298.32</v>
      </c>
    </row>
    <row r="6181" spans="5939:5954" ht="21.95" customHeight="1">
      <c r="HTO6181" s="4" t="s">
        <v>1307</v>
      </c>
      <c r="HTP6181" s="4">
        <v>732550</v>
      </c>
    </row>
    <row r="6182" spans="5939:5954" ht="21.95" customHeight="1">
      <c r="HTO6182" s="4" t="s">
        <v>596</v>
      </c>
      <c r="HTP6182" s="4">
        <v>174298.32</v>
      </c>
    </row>
    <row r="6183" spans="5939:5954" ht="21.95" customHeight="1">
      <c r="HTQ6183" s="4" t="s">
        <v>1307</v>
      </c>
      <c r="HTR6183" s="4">
        <v>732550</v>
      </c>
    </row>
    <row r="6184" spans="5939:5954" ht="21.95" customHeight="1">
      <c r="HTQ6184" s="4" t="s">
        <v>596</v>
      </c>
      <c r="HTR6184" s="4">
        <v>174298.32</v>
      </c>
    </row>
    <row r="6185" spans="5939:5954" ht="21.95" customHeight="1">
      <c r="HTS6185" s="4" t="s">
        <v>1307</v>
      </c>
      <c r="HTT6185" s="4">
        <v>732550</v>
      </c>
    </row>
    <row r="6186" spans="5939:5954" ht="21.95" customHeight="1">
      <c r="HTS6186" s="4" t="s">
        <v>596</v>
      </c>
      <c r="HTT6186" s="4">
        <v>174298.32</v>
      </c>
    </row>
    <row r="6187" spans="5939:5954" ht="21.95" customHeight="1">
      <c r="HTU6187" s="4" t="s">
        <v>1307</v>
      </c>
      <c r="HTV6187" s="4">
        <v>732550</v>
      </c>
    </row>
    <row r="6188" spans="5939:5954" ht="21.95" customHeight="1">
      <c r="HTU6188" s="4" t="s">
        <v>596</v>
      </c>
      <c r="HTV6188" s="4">
        <v>174298.32</v>
      </c>
    </row>
    <row r="6189" spans="5939:5954" ht="21.95" customHeight="1">
      <c r="HTW6189" s="4" t="s">
        <v>1307</v>
      </c>
      <c r="HTX6189" s="4">
        <v>732550</v>
      </c>
    </row>
    <row r="6190" spans="5939:5954" ht="21.95" customHeight="1">
      <c r="HTW6190" s="4" t="s">
        <v>596</v>
      </c>
      <c r="HTX6190" s="4">
        <v>174298.32</v>
      </c>
    </row>
    <row r="6191" spans="5939:5954" ht="21.95" customHeight="1">
      <c r="HTY6191" s="4" t="s">
        <v>1307</v>
      </c>
      <c r="HTZ6191" s="4">
        <v>732550</v>
      </c>
    </row>
    <row r="6192" spans="5939:5954" ht="21.95" customHeight="1">
      <c r="HTY6192" s="4" t="s">
        <v>596</v>
      </c>
      <c r="HTZ6192" s="4">
        <v>174298.32</v>
      </c>
    </row>
    <row r="6193" spans="5955:5970" ht="21.95" customHeight="1">
      <c r="HUA6193" s="4" t="s">
        <v>1307</v>
      </c>
      <c r="HUB6193" s="4">
        <v>732550</v>
      </c>
    </row>
    <row r="6194" spans="5955:5970" ht="21.95" customHeight="1">
      <c r="HUA6194" s="4" t="s">
        <v>596</v>
      </c>
      <c r="HUB6194" s="4">
        <v>174298.32</v>
      </c>
    </row>
    <row r="6195" spans="5955:5970" ht="21.95" customHeight="1">
      <c r="HUC6195" s="4" t="s">
        <v>1307</v>
      </c>
      <c r="HUD6195" s="4">
        <v>732550</v>
      </c>
    </row>
    <row r="6196" spans="5955:5970" ht="21.95" customHeight="1">
      <c r="HUC6196" s="4" t="s">
        <v>596</v>
      </c>
      <c r="HUD6196" s="4">
        <v>174298.32</v>
      </c>
    </row>
    <row r="6197" spans="5955:5970" ht="21.95" customHeight="1">
      <c r="HUE6197" s="4" t="s">
        <v>1307</v>
      </c>
      <c r="HUF6197" s="4">
        <v>732550</v>
      </c>
    </row>
    <row r="6198" spans="5955:5970" ht="21.95" customHeight="1">
      <c r="HUE6198" s="4" t="s">
        <v>596</v>
      </c>
      <c r="HUF6198" s="4">
        <v>174298.32</v>
      </c>
    </row>
    <row r="6199" spans="5955:5970" ht="21.95" customHeight="1">
      <c r="HUG6199" s="4" t="s">
        <v>1307</v>
      </c>
      <c r="HUH6199" s="4">
        <v>732550</v>
      </c>
    </row>
    <row r="6200" spans="5955:5970" ht="21.95" customHeight="1">
      <c r="HUG6200" s="4" t="s">
        <v>596</v>
      </c>
      <c r="HUH6200" s="4">
        <v>174298.32</v>
      </c>
    </row>
    <row r="6201" spans="5955:5970" ht="21.95" customHeight="1">
      <c r="HUI6201" s="4" t="s">
        <v>1307</v>
      </c>
      <c r="HUJ6201" s="4">
        <v>732550</v>
      </c>
    </row>
    <row r="6202" spans="5955:5970" ht="21.95" customHeight="1">
      <c r="HUI6202" s="4" t="s">
        <v>596</v>
      </c>
      <c r="HUJ6202" s="4">
        <v>174298.32</v>
      </c>
    </row>
    <row r="6203" spans="5955:5970" ht="21.95" customHeight="1">
      <c r="HUK6203" s="4" t="s">
        <v>1307</v>
      </c>
      <c r="HUL6203" s="4">
        <v>732550</v>
      </c>
    </row>
    <row r="6204" spans="5955:5970" ht="21.95" customHeight="1">
      <c r="HUK6204" s="4" t="s">
        <v>596</v>
      </c>
      <c r="HUL6204" s="4">
        <v>174298.32</v>
      </c>
    </row>
    <row r="6205" spans="5955:5970" ht="21.95" customHeight="1">
      <c r="HUM6205" s="4" t="s">
        <v>1307</v>
      </c>
      <c r="HUN6205" s="4">
        <v>732550</v>
      </c>
    </row>
    <row r="6206" spans="5955:5970" ht="21.95" customHeight="1">
      <c r="HUM6206" s="4" t="s">
        <v>596</v>
      </c>
      <c r="HUN6206" s="4">
        <v>174298.32</v>
      </c>
    </row>
    <row r="6207" spans="5955:5970" ht="21.95" customHeight="1">
      <c r="HUO6207" s="4" t="s">
        <v>1307</v>
      </c>
      <c r="HUP6207" s="4">
        <v>732550</v>
      </c>
    </row>
    <row r="6208" spans="5955:5970" ht="21.95" customHeight="1">
      <c r="HUO6208" s="4" t="s">
        <v>596</v>
      </c>
      <c r="HUP6208" s="4">
        <v>174298.32</v>
      </c>
    </row>
    <row r="6209" spans="5971:5986" ht="21.95" customHeight="1">
      <c r="HUQ6209" s="4" t="s">
        <v>1307</v>
      </c>
      <c r="HUR6209" s="4">
        <v>732550</v>
      </c>
    </row>
    <row r="6210" spans="5971:5986" ht="21.95" customHeight="1">
      <c r="HUQ6210" s="4" t="s">
        <v>596</v>
      </c>
      <c r="HUR6210" s="4">
        <v>174298.32</v>
      </c>
    </row>
    <row r="6211" spans="5971:5986" ht="21.95" customHeight="1">
      <c r="HUS6211" s="4" t="s">
        <v>1307</v>
      </c>
      <c r="HUT6211" s="4">
        <v>732550</v>
      </c>
    </row>
    <row r="6212" spans="5971:5986" ht="21.95" customHeight="1">
      <c r="HUS6212" s="4" t="s">
        <v>596</v>
      </c>
      <c r="HUT6212" s="4">
        <v>174298.32</v>
      </c>
    </row>
    <row r="6213" spans="5971:5986" ht="21.95" customHeight="1">
      <c r="HUU6213" s="4" t="s">
        <v>1307</v>
      </c>
      <c r="HUV6213" s="4">
        <v>732550</v>
      </c>
    </row>
    <row r="6214" spans="5971:5986" ht="21.95" customHeight="1">
      <c r="HUU6214" s="4" t="s">
        <v>596</v>
      </c>
      <c r="HUV6214" s="4">
        <v>174298.32</v>
      </c>
    </row>
    <row r="6215" spans="5971:5986" ht="21.95" customHeight="1">
      <c r="HUW6215" s="4" t="s">
        <v>1307</v>
      </c>
      <c r="HUX6215" s="4">
        <v>732550</v>
      </c>
    </row>
    <row r="6216" spans="5971:5986" ht="21.95" customHeight="1">
      <c r="HUW6216" s="4" t="s">
        <v>596</v>
      </c>
      <c r="HUX6216" s="4">
        <v>174298.32</v>
      </c>
    </row>
    <row r="6217" spans="5971:5986" ht="21.95" customHeight="1">
      <c r="HUY6217" s="4" t="s">
        <v>1307</v>
      </c>
      <c r="HUZ6217" s="4">
        <v>732550</v>
      </c>
    </row>
    <row r="6218" spans="5971:5986" ht="21.95" customHeight="1">
      <c r="HUY6218" s="4" t="s">
        <v>596</v>
      </c>
      <c r="HUZ6218" s="4">
        <v>174298.32</v>
      </c>
    </row>
    <row r="6219" spans="5971:5986" ht="21.95" customHeight="1">
      <c r="HVA6219" s="4" t="s">
        <v>1307</v>
      </c>
      <c r="HVB6219" s="4">
        <v>732550</v>
      </c>
    </row>
    <row r="6220" spans="5971:5986" ht="21.95" customHeight="1">
      <c r="HVA6220" s="4" t="s">
        <v>596</v>
      </c>
      <c r="HVB6220" s="4">
        <v>174298.32</v>
      </c>
    </row>
    <row r="6221" spans="5971:5986" ht="21.95" customHeight="1">
      <c r="HVC6221" s="4" t="s">
        <v>1307</v>
      </c>
      <c r="HVD6221" s="4">
        <v>732550</v>
      </c>
    </row>
    <row r="6222" spans="5971:5986" ht="21.95" customHeight="1">
      <c r="HVC6222" s="4" t="s">
        <v>596</v>
      </c>
      <c r="HVD6222" s="4">
        <v>174298.32</v>
      </c>
    </row>
    <row r="6223" spans="5971:5986" ht="21.95" customHeight="1">
      <c r="HVE6223" s="4" t="s">
        <v>1307</v>
      </c>
      <c r="HVF6223" s="4">
        <v>732550</v>
      </c>
    </row>
    <row r="6224" spans="5971:5986" ht="21.95" customHeight="1">
      <c r="HVE6224" s="4" t="s">
        <v>596</v>
      </c>
      <c r="HVF6224" s="4">
        <v>174298.32</v>
      </c>
    </row>
    <row r="6225" spans="5987:6002" ht="21.95" customHeight="1">
      <c r="HVG6225" s="4" t="s">
        <v>1307</v>
      </c>
      <c r="HVH6225" s="4">
        <v>732550</v>
      </c>
    </row>
    <row r="6226" spans="5987:6002" ht="21.95" customHeight="1">
      <c r="HVG6226" s="4" t="s">
        <v>596</v>
      </c>
      <c r="HVH6226" s="4">
        <v>174298.32</v>
      </c>
    </row>
    <row r="6227" spans="5987:6002" ht="21.95" customHeight="1">
      <c r="HVI6227" s="4" t="s">
        <v>1307</v>
      </c>
      <c r="HVJ6227" s="4">
        <v>732550</v>
      </c>
    </row>
    <row r="6228" spans="5987:6002" ht="21.95" customHeight="1">
      <c r="HVI6228" s="4" t="s">
        <v>596</v>
      </c>
      <c r="HVJ6228" s="4">
        <v>174298.32</v>
      </c>
    </row>
    <row r="6229" spans="5987:6002" ht="21.95" customHeight="1">
      <c r="HVK6229" s="4" t="s">
        <v>1307</v>
      </c>
      <c r="HVL6229" s="4">
        <v>732550</v>
      </c>
    </row>
    <row r="6230" spans="5987:6002" ht="21.95" customHeight="1">
      <c r="HVK6230" s="4" t="s">
        <v>596</v>
      </c>
      <c r="HVL6230" s="4">
        <v>174298.32</v>
      </c>
    </row>
    <row r="6231" spans="5987:6002" ht="21.95" customHeight="1">
      <c r="HVM6231" s="4" t="s">
        <v>1307</v>
      </c>
      <c r="HVN6231" s="4">
        <v>732550</v>
      </c>
    </row>
    <row r="6232" spans="5987:6002" ht="21.95" customHeight="1">
      <c r="HVM6232" s="4" t="s">
        <v>596</v>
      </c>
      <c r="HVN6232" s="4">
        <v>174298.32</v>
      </c>
    </row>
    <row r="6233" spans="5987:6002" ht="21.95" customHeight="1">
      <c r="HVO6233" s="4" t="s">
        <v>1307</v>
      </c>
      <c r="HVP6233" s="4">
        <v>732550</v>
      </c>
    </row>
    <row r="6234" spans="5987:6002" ht="21.95" customHeight="1">
      <c r="HVO6234" s="4" t="s">
        <v>596</v>
      </c>
      <c r="HVP6234" s="4">
        <v>174298.32</v>
      </c>
    </row>
    <row r="6235" spans="5987:6002" ht="21.95" customHeight="1">
      <c r="HVQ6235" s="4" t="s">
        <v>1307</v>
      </c>
      <c r="HVR6235" s="4">
        <v>732550</v>
      </c>
    </row>
    <row r="6236" spans="5987:6002" ht="21.95" customHeight="1">
      <c r="HVQ6236" s="4" t="s">
        <v>596</v>
      </c>
      <c r="HVR6236" s="4">
        <v>174298.32</v>
      </c>
    </row>
    <row r="6237" spans="5987:6002" ht="21.95" customHeight="1">
      <c r="HVS6237" s="4" t="s">
        <v>1307</v>
      </c>
      <c r="HVT6237" s="4">
        <v>732550</v>
      </c>
    </row>
    <row r="6238" spans="5987:6002" ht="21.95" customHeight="1">
      <c r="HVS6238" s="4" t="s">
        <v>596</v>
      </c>
      <c r="HVT6238" s="4">
        <v>174298.32</v>
      </c>
    </row>
    <row r="6239" spans="5987:6002" ht="21.95" customHeight="1">
      <c r="HVU6239" s="4" t="s">
        <v>1307</v>
      </c>
      <c r="HVV6239" s="4">
        <v>732550</v>
      </c>
    </row>
    <row r="6240" spans="5987:6002" ht="21.95" customHeight="1">
      <c r="HVU6240" s="4" t="s">
        <v>596</v>
      </c>
      <c r="HVV6240" s="4">
        <v>174298.32</v>
      </c>
    </row>
    <row r="6241" spans="6003:6018" ht="21.95" customHeight="1">
      <c r="HVW6241" s="4" t="s">
        <v>1307</v>
      </c>
      <c r="HVX6241" s="4">
        <v>732550</v>
      </c>
    </row>
    <row r="6242" spans="6003:6018" ht="21.95" customHeight="1">
      <c r="HVW6242" s="4" t="s">
        <v>596</v>
      </c>
      <c r="HVX6242" s="4">
        <v>174298.32</v>
      </c>
    </row>
    <row r="6243" spans="6003:6018" ht="21.95" customHeight="1">
      <c r="HVY6243" s="4" t="s">
        <v>1307</v>
      </c>
      <c r="HVZ6243" s="4">
        <v>732550</v>
      </c>
    </row>
    <row r="6244" spans="6003:6018" ht="21.95" customHeight="1">
      <c r="HVY6244" s="4" t="s">
        <v>596</v>
      </c>
      <c r="HVZ6244" s="4">
        <v>174298.32</v>
      </c>
    </row>
    <row r="6245" spans="6003:6018" ht="21.95" customHeight="1">
      <c r="HWA6245" s="4" t="s">
        <v>1307</v>
      </c>
      <c r="HWB6245" s="4">
        <v>732550</v>
      </c>
    </row>
    <row r="6246" spans="6003:6018" ht="21.95" customHeight="1">
      <c r="HWA6246" s="4" t="s">
        <v>596</v>
      </c>
      <c r="HWB6246" s="4">
        <v>174298.32</v>
      </c>
    </row>
    <row r="6247" spans="6003:6018" ht="21.95" customHeight="1">
      <c r="HWC6247" s="4" t="s">
        <v>1307</v>
      </c>
      <c r="HWD6247" s="4">
        <v>732550</v>
      </c>
    </row>
    <row r="6248" spans="6003:6018" ht="21.95" customHeight="1">
      <c r="HWC6248" s="4" t="s">
        <v>596</v>
      </c>
      <c r="HWD6248" s="4">
        <v>174298.32</v>
      </c>
    </row>
    <row r="6249" spans="6003:6018" ht="21.95" customHeight="1">
      <c r="HWE6249" s="4" t="s">
        <v>1307</v>
      </c>
      <c r="HWF6249" s="4">
        <v>732550</v>
      </c>
    </row>
    <row r="6250" spans="6003:6018" ht="21.95" customHeight="1">
      <c r="HWE6250" s="4" t="s">
        <v>596</v>
      </c>
      <c r="HWF6250" s="4">
        <v>174298.32</v>
      </c>
    </row>
    <row r="6251" spans="6003:6018" ht="21.95" customHeight="1">
      <c r="HWG6251" s="4" t="s">
        <v>1307</v>
      </c>
      <c r="HWH6251" s="4">
        <v>732550</v>
      </c>
    </row>
    <row r="6252" spans="6003:6018" ht="21.95" customHeight="1">
      <c r="HWG6252" s="4" t="s">
        <v>596</v>
      </c>
      <c r="HWH6252" s="4">
        <v>174298.32</v>
      </c>
    </row>
    <row r="6253" spans="6003:6018" ht="21.95" customHeight="1">
      <c r="HWI6253" s="4" t="s">
        <v>1307</v>
      </c>
      <c r="HWJ6253" s="4">
        <v>732550</v>
      </c>
    </row>
    <row r="6254" spans="6003:6018" ht="21.95" customHeight="1">
      <c r="HWI6254" s="4" t="s">
        <v>596</v>
      </c>
      <c r="HWJ6254" s="4">
        <v>174298.32</v>
      </c>
    </row>
    <row r="6255" spans="6003:6018" ht="21.95" customHeight="1">
      <c r="HWK6255" s="4" t="s">
        <v>1307</v>
      </c>
      <c r="HWL6255" s="4">
        <v>732550</v>
      </c>
    </row>
    <row r="6256" spans="6003:6018" ht="21.95" customHeight="1">
      <c r="HWK6256" s="4" t="s">
        <v>596</v>
      </c>
      <c r="HWL6256" s="4">
        <v>174298.32</v>
      </c>
    </row>
    <row r="6257" spans="6019:6034" ht="21.95" customHeight="1">
      <c r="HWM6257" s="4" t="s">
        <v>1307</v>
      </c>
      <c r="HWN6257" s="4">
        <v>732550</v>
      </c>
    </row>
    <row r="6258" spans="6019:6034" ht="21.95" customHeight="1">
      <c r="HWM6258" s="4" t="s">
        <v>596</v>
      </c>
      <c r="HWN6258" s="4">
        <v>174298.32</v>
      </c>
    </row>
    <row r="6259" spans="6019:6034" ht="21.95" customHeight="1">
      <c r="HWO6259" s="4" t="s">
        <v>1307</v>
      </c>
      <c r="HWP6259" s="4">
        <v>732550</v>
      </c>
    </row>
    <row r="6260" spans="6019:6034" ht="21.95" customHeight="1">
      <c r="HWO6260" s="4" t="s">
        <v>596</v>
      </c>
      <c r="HWP6260" s="4">
        <v>174298.32</v>
      </c>
    </row>
    <row r="6261" spans="6019:6034" ht="21.95" customHeight="1">
      <c r="HWQ6261" s="4" t="s">
        <v>1307</v>
      </c>
      <c r="HWR6261" s="4">
        <v>732550</v>
      </c>
    </row>
    <row r="6262" spans="6019:6034" ht="21.95" customHeight="1">
      <c r="HWQ6262" s="4" t="s">
        <v>596</v>
      </c>
      <c r="HWR6262" s="4">
        <v>174298.32</v>
      </c>
    </row>
    <row r="6263" spans="6019:6034" ht="21.95" customHeight="1">
      <c r="HWS6263" s="4" t="s">
        <v>1307</v>
      </c>
      <c r="HWT6263" s="4">
        <v>732550</v>
      </c>
    </row>
    <row r="6264" spans="6019:6034" ht="21.95" customHeight="1">
      <c r="HWS6264" s="4" t="s">
        <v>596</v>
      </c>
      <c r="HWT6264" s="4">
        <v>174298.32</v>
      </c>
    </row>
    <row r="6265" spans="6019:6034" ht="21.95" customHeight="1">
      <c r="HWU6265" s="4" t="s">
        <v>1307</v>
      </c>
      <c r="HWV6265" s="4">
        <v>732550</v>
      </c>
    </row>
    <row r="6266" spans="6019:6034" ht="21.95" customHeight="1">
      <c r="HWU6266" s="4" t="s">
        <v>596</v>
      </c>
      <c r="HWV6266" s="4">
        <v>174298.32</v>
      </c>
    </row>
    <row r="6267" spans="6019:6034" ht="21.95" customHeight="1">
      <c r="HWW6267" s="4" t="s">
        <v>1307</v>
      </c>
      <c r="HWX6267" s="4">
        <v>732550</v>
      </c>
    </row>
    <row r="6268" spans="6019:6034" ht="21.95" customHeight="1">
      <c r="HWW6268" s="4" t="s">
        <v>596</v>
      </c>
      <c r="HWX6268" s="4">
        <v>174298.32</v>
      </c>
    </row>
    <row r="6269" spans="6019:6034" ht="21.95" customHeight="1">
      <c r="HWY6269" s="4" t="s">
        <v>1307</v>
      </c>
      <c r="HWZ6269" s="4">
        <v>732550</v>
      </c>
    </row>
    <row r="6270" spans="6019:6034" ht="21.95" customHeight="1">
      <c r="HWY6270" s="4" t="s">
        <v>596</v>
      </c>
      <c r="HWZ6270" s="4">
        <v>174298.32</v>
      </c>
    </row>
    <row r="6271" spans="6019:6034" ht="21.95" customHeight="1">
      <c r="HXA6271" s="4" t="s">
        <v>1307</v>
      </c>
      <c r="HXB6271" s="4">
        <v>732550</v>
      </c>
    </row>
    <row r="6272" spans="6019:6034" ht="21.95" customHeight="1">
      <c r="HXA6272" s="4" t="s">
        <v>596</v>
      </c>
      <c r="HXB6272" s="4">
        <v>174298.32</v>
      </c>
    </row>
    <row r="6273" spans="6035:6050" ht="21.95" customHeight="1">
      <c r="HXC6273" s="4" t="s">
        <v>1307</v>
      </c>
      <c r="HXD6273" s="4">
        <v>732550</v>
      </c>
    </row>
    <row r="6274" spans="6035:6050" ht="21.95" customHeight="1">
      <c r="HXC6274" s="4" t="s">
        <v>596</v>
      </c>
      <c r="HXD6274" s="4">
        <v>174298.32</v>
      </c>
    </row>
    <row r="6275" spans="6035:6050" ht="21.95" customHeight="1">
      <c r="HXE6275" s="4" t="s">
        <v>1307</v>
      </c>
      <c r="HXF6275" s="4">
        <v>732550</v>
      </c>
    </row>
    <row r="6276" spans="6035:6050" ht="21.95" customHeight="1">
      <c r="HXE6276" s="4" t="s">
        <v>596</v>
      </c>
      <c r="HXF6276" s="4">
        <v>174298.32</v>
      </c>
    </row>
    <row r="6277" spans="6035:6050" ht="21.95" customHeight="1">
      <c r="HXG6277" s="4" t="s">
        <v>1307</v>
      </c>
      <c r="HXH6277" s="4">
        <v>732550</v>
      </c>
    </row>
    <row r="6278" spans="6035:6050" ht="21.95" customHeight="1">
      <c r="HXG6278" s="4" t="s">
        <v>596</v>
      </c>
      <c r="HXH6278" s="4">
        <v>174298.32</v>
      </c>
    </row>
    <row r="6279" spans="6035:6050" ht="21.95" customHeight="1">
      <c r="HXI6279" s="4" t="s">
        <v>1307</v>
      </c>
      <c r="HXJ6279" s="4">
        <v>732550</v>
      </c>
    </row>
    <row r="6280" spans="6035:6050" ht="21.95" customHeight="1">
      <c r="HXI6280" s="4" t="s">
        <v>596</v>
      </c>
      <c r="HXJ6280" s="4">
        <v>174298.32</v>
      </c>
    </row>
    <row r="6281" spans="6035:6050" ht="21.95" customHeight="1">
      <c r="HXK6281" s="4" t="s">
        <v>1307</v>
      </c>
      <c r="HXL6281" s="4">
        <v>732550</v>
      </c>
    </row>
    <row r="6282" spans="6035:6050" ht="21.95" customHeight="1">
      <c r="HXK6282" s="4" t="s">
        <v>596</v>
      </c>
      <c r="HXL6282" s="4">
        <v>174298.32</v>
      </c>
    </row>
    <row r="6283" spans="6035:6050" ht="21.95" customHeight="1">
      <c r="HXM6283" s="4" t="s">
        <v>1307</v>
      </c>
      <c r="HXN6283" s="4">
        <v>732550</v>
      </c>
    </row>
    <row r="6284" spans="6035:6050" ht="21.95" customHeight="1">
      <c r="HXM6284" s="4" t="s">
        <v>596</v>
      </c>
      <c r="HXN6284" s="4">
        <v>174298.32</v>
      </c>
    </row>
    <row r="6285" spans="6035:6050" ht="21.95" customHeight="1">
      <c r="HXO6285" s="4" t="s">
        <v>1307</v>
      </c>
      <c r="HXP6285" s="4">
        <v>732550</v>
      </c>
    </row>
    <row r="6286" spans="6035:6050" ht="21.95" customHeight="1">
      <c r="HXO6286" s="4" t="s">
        <v>596</v>
      </c>
      <c r="HXP6286" s="4">
        <v>174298.32</v>
      </c>
    </row>
    <row r="6287" spans="6035:6050" ht="21.95" customHeight="1">
      <c r="HXQ6287" s="4" t="s">
        <v>1307</v>
      </c>
      <c r="HXR6287" s="4">
        <v>732550</v>
      </c>
    </row>
    <row r="6288" spans="6035:6050" ht="21.95" customHeight="1">
      <c r="HXQ6288" s="4" t="s">
        <v>596</v>
      </c>
      <c r="HXR6288" s="4">
        <v>174298.32</v>
      </c>
    </row>
    <row r="6289" spans="6051:6066" ht="21.95" customHeight="1">
      <c r="HXS6289" s="4" t="s">
        <v>1307</v>
      </c>
      <c r="HXT6289" s="4">
        <v>732550</v>
      </c>
    </row>
    <row r="6290" spans="6051:6066" ht="21.95" customHeight="1">
      <c r="HXS6290" s="4" t="s">
        <v>596</v>
      </c>
      <c r="HXT6290" s="4">
        <v>174298.32</v>
      </c>
    </row>
    <row r="6291" spans="6051:6066" ht="21.95" customHeight="1">
      <c r="HXU6291" s="4" t="s">
        <v>1307</v>
      </c>
      <c r="HXV6291" s="4">
        <v>732550</v>
      </c>
    </row>
    <row r="6292" spans="6051:6066" ht="21.95" customHeight="1">
      <c r="HXU6292" s="4" t="s">
        <v>596</v>
      </c>
      <c r="HXV6292" s="4">
        <v>174298.32</v>
      </c>
    </row>
    <row r="6293" spans="6051:6066" ht="21.95" customHeight="1">
      <c r="HXW6293" s="4" t="s">
        <v>1307</v>
      </c>
      <c r="HXX6293" s="4">
        <v>732550</v>
      </c>
    </row>
    <row r="6294" spans="6051:6066" ht="21.95" customHeight="1">
      <c r="HXW6294" s="4" t="s">
        <v>596</v>
      </c>
      <c r="HXX6294" s="4">
        <v>174298.32</v>
      </c>
    </row>
    <row r="6295" spans="6051:6066" ht="21.95" customHeight="1">
      <c r="HXY6295" s="4" t="s">
        <v>1307</v>
      </c>
      <c r="HXZ6295" s="4">
        <v>732550</v>
      </c>
    </row>
    <row r="6296" spans="6051:6066" ht="21.95" customHeight="1">
      <c r="HXY6296" s="4" t="s">
        <v>596</v>
      </c>
      <c r="HXZ6296" s="4">
        <v>174298.32</v>
      </c>
    </row>
    <row r="6297" spans="6051:6066" ht="21.95" customHeight="1">
      <c r="HYA6297" s="4" t="s">
        <v>1307</v>
      </c>
      <c r="HYB6297" s="4">
        <v>732550</v>
      </c>
    </row>
    <row r="6298" spans="6051:6066" ht="21.95" customHeight="1">
      <c r="HYA6298" s="4" t="s">
        <v>596</v>
      </c>
      <c r="HYB6298" s="4">
        <v>174298.32</v>
      </c>
    </row>
    <row r="6299" spans="6051:6066" ht="21.95" customHeight="1">
      <c r="HYC6299" s="4" t="s">
        <v>1307</v>
      </c>
      <c r="HYD6299" s="4">
        <v>732550</v>
      </c>
    </row>
    <row r="6300" spans="6051:6066" ht="21.95" customHeight="1">
      <c r="HYC6300" s="4" t="s">
        <v>596</v>
      </c>
      <c r="HYD6300" s="4">
        <v>174298.32</v>
      </c>
    </row>
    <row r="6301" spans="6051:6066" ht="21.95" customHeight="1">
      <c r="HYE6301" s="4" t="s">
        <v>1307</v>
      </c>
      <c r="HYF6301" s="4">
        <v>732550</v>
      </c>
    </row>
    <row r="6302" spans="6051:6066" ht="21.95" customHeight="1">
      <c r="HYE6302" s="4" t="s">
        <v>596</v>
      </c>
      <c r="HYF6302" s="4">
        <v>174298.32</v>
      </c>
    </row>
    <row r="6303" spans="6051:6066" ht="21.95" customHeight="1">
      <c r="HYG6303" s="4" t="s">
        <v>1307</v>
      </c>
      <c r="HYH6303" s="4">
        <v>732550</v>
      </c>
    </row>
    <row r="6304" spans="6051:6066" ht="21.95" customHeight="1">
      <c r="HYG6304" s="4" t="s">
        <v>596</v>
      </c>
      <c r="HYH6304" s="4">
        <v>174298.32</v>
      </c>
    </row>
    <row r="6305" spans="6067:6082" ht="21.95" customHeight="1">
      <c r="HYI6305" s="4" t="s">
        <v>1307</v>
      </c>
      <c r="HYJ6305" s="4">
        <v>732550</v>
      </c>
    </row>
    <row r="6306" spans="6067:6082" ht="21.95" customHeight="1">
      <c r="HYI6306" s="4" t="s">
        <v>596</v>
      </c>
      <c r="HYJ6306" s="4">
        <v>174298.32</v>
      </c>
    </row>
    <row r="6307" spans="6067:6082" ht="21.95" customHeight="1">
      <c r="HYK6307" s="4" t="s">
        <v>1307</v>
      </c>
      <c r="HYL6307" s="4">
        <v>732550</v>
      </c>
    </row>
    <row r="6308" spans="6067:6082" ht="21.95" customHeight="1">
      <c r="HYK6308" s="4" t="s">
        <v>596</v>
      </c>
      <c r="HYL6308" s="4">
        <v>174298.32</v>
      </c>
    </row>
    <row r="6309" spans="6067:6082" ht="21.95" customHeight="1">
      <c r="HYM6309" s="4" t="s">
        <v>1307</v>
      </c>
      <c r="HYN6309" s="4">
        <v>732550</v>
      </c>
    </row>
    <row r="6310" spans="6067:6082" ht="21.95" customHeight="1">
      <c r="HYM6310" s="4" t="s">
        <v>596</v>
      </c>
      <c r="HYN6310" s="4">
        <v>174298.32</v>
      </c>
    </row>
    <row r="6311" spans="6067:6082" ht="21.95" customHeight="1">
      <c r="HYO6311" s="4" t="s">
        <v>1307</v>
      </c>
      <c r="HYP6311" s="4">
        <v>732550</v>
      </c>
    </row>
    <row r="6312" spans="6067:6082" ht="21.95" customHeight="1">
      <c r="HYO6312" s="4" t="s">
        <v>596</v>
      </c>
      <c r="HYP6312" s="4">
        <v>174298.32</v>
      </c>
    </row>
    <row r="6313" spans="6067:6082" ht="21.95" customHeight="1">
      <c r="HYQ6313" s="4" t="s">
        <v>1307</v>
      </c>
      <c r="HYR6313" s="4">
        <v>732550</v>
      </c>
    </row>
    <row r="6314" spans="6067:6082" ht="21.95" customHeight="1">
      <c r="HYQ6314" s="4" t="s">
        <v>596</v>
      </c>
      <c r="HYR6314" s="4">
        <v>174298.32</v>
      </c>
    </row>
    <row r="6315" spans="6067:6082" ht="21.95" customHeight="1">
      <c r="HYS6315" s="4" t="s">
        <v>1307</v>
      </c>
      <c r="HYT6315" s="4">
        <v>732550</v>
      </c>
    </row>
    <row r="6316" spans="6067:6082" ht="21.95" customHeight="1">
      <c r="HYS6316" s="4" t="s">
        <v>596</v>
      </c>
      <c r="HYT6316" s="4">
        <v>174298.32</v>
      </c>
    </row>
    <row r="6317" spans="6067:6082" ht="21.95" customHeight="1">
      <c r="HYU6317" s="4" t="s">
        <v>1307</v>
      </c>
      <c r="HYV6317" s="4">
        <v>732550</v>
      </c>
    </row>
    <row r="6318" spans="6067:6082" ht="21.95" customHeight="1">
      <c r="HYU6318" s="4" t="s">
        <v>596</v>
      </c>
      <c r="HYV6318" s="4">
        <v>174298.32</v>
      </c>
    </row>
    <row r="6319" spans="6067:6082" ht="21.95" customHeight="1">
      <c r="HYW6319" s="4" t="s">
        <v>1307</v>
      </c>
      <c r="HYX6319" s="4">
        <v>732550</v>
      </c>
    </row>
    <row r="6320" spans="6067:6082" ht="21.95" customHeight="1">
      <c r="HYW6320" s="4" t="s">
        <v>596</v>
      </c>
      <c r="HYX6320" s="4">
        <v>174298.32</v>
      </c>
    </row>
    <row r="6321" spans="6083:6098" ht="21.95" customHeight="1">
      <c r="HYY6321" s="4" t="s">
        <v>1307</v>
      </c>
      <c r="HYZ6321" s="4">
        <v>732550</v>
      </c>
    </row>
    <row r="6322" spans="6083:6098" ht="21.95" customHeight="1">
      <c r="HYY6322" s="4" t="s">
        <v>596</v>
      </c>
      <c r="HYZ6322" s="4">
        <v>174298.32</v>
      </c>
    </row>
    <row r="6323" spans="6083:6098" ht="21.95" customHeight="1">
      <c r="HZA6323" s="4" t="s">
        <v>1307</v>
      </c>
      <c r="HZB6323" s="4">
        <v>732550</v>
      </c>
    </row>
    <row r="6324" spans="6083:6098" ht="21.95" customHeight="1">
      <c r="HZA6324" s="4" t="s">
        <v>596</v>
      </c>
      <c r="HZB6324" s="4">
        <v>174298.32</v>
      </c>
    </row>
    <row r="6325" spans="6083:6098" ht="21.95" customHeight="1">
      <c r="HZC6325" s="4" t="s">
        <v>1307</v>
      </c>
      <c r="HZD6325" s="4">
        <v>732550</v>
      </c>
    </row>
    <row r="6326" spans="6083:6098" ht="21.95" customHeight="1">
      <c r="HZC6326" s="4" t="s">
        <v>596</v>
      </c>
      <c r="HZD6326" s="4">
        <v>174298.32</v>
      </c>
    </row>
    <row r="6327" spans="6083:6098" ht="21.95" customHeight="1">
      <c r="HZE6327" s="4" t="s">
        <v>1307</v>
      </c>
      <c r="HZF6327" s="4">
        <v>732550</v>
      </c>
    </row>
    <row r="6328" spans="6083:6098" ht="21.95" customHeight="1">
      <c r="HZE6328" s="4" t="s">
        <v>596</v>
      </c>
      <c r="HZF6328" s="4">
        <v>174298.32</v>
      </c>
    </row>
    <row r="6329" spans="6083:6098" ht="21.95" customHeight="1">
      <c r="HZG6329" s="4" t="s">
        <v>1307</v>
      </c>
      <c r="HZH6329" s="4">
        <v>732550</v>
      </c>
    </row>
    <row r="6330" spans="6083:6098" ht="21.95" customHeight="1">
      <c r="HZG6330" s="4" t="s">
        <v>596</v>
      </c>
      <c r="HZH6330" s="4">
        <v>174298.32</v>
      </c>
    </row>
    <row r="6331" spans="6083:6098" ht="21.95" customHeight="1">
      <c r="HZI6331" s="4" t="s">
        <v>1307</v>
      </c>
      <c r="HZJ6331" s="4">
        <v>732550</v>
      </c>
    </row>
    <row r="6332" spans="6083:6098" ht="21.95" customHeight="1">
      <c r="HZI6332" s="4" t="s">
        <v>596</v>
      </c>
      <c r="HZJ6332" s="4">
        <v>174298.32</v>
      </c>
    </row>
    <row r="6333" spans="6083:6098" ht="21.95" customHeight="1">
      <c r="HZK6333" s="4" t="s">
        <v>1307</v>
      </c>
      <c r="HZL6333" s="4">
        <v>732550</v>
      </c>
    </row>
    <row r="6334" spans="6083:6098" ht="21.95" customHeight="1">
      <c r="HZK6334" s="4" t="s">
        <v>596</v>
      </c>
      <c r="HZL6334" s="4">
        <v>174298.32</v>
      </c>
    </row>
    <row r="6335" spans="6083:6098" ht="21.95" customHeight="1">
      <c r="HZM6335" s="4" t="s">
        <v>1307</v>
      </c>
      <c r="HZN6335" s="4">
        <v>732550</v>
      </c>
    </row>
    <row r="6336" spans="6083:6098" ht="21.95" customHeight="1">
      <c r="HZM6336" s="4" t="s">
        <v>596</v>
      </c>
      <c r="HZN6336" s="4">
        <v>174298.32</v>
      </c>
    </row>
    <row r="6337" spans="6099:6114" ht="21.95" customHeight="1">
      <c r="HZO6337" s="4" t="s">
        <v>1307</v>
      </c>
      <c r="HZP6337" s="4">
        <v>732550</v>
      </c>
    </row>
    <row r="6338" spans="6099:6114" ht="21.95" customHeight="1">
      <c r="HZO6338" s="4" t="s">
        <v>596</v>
      </c>
      <c r="HZP6338" s="4">
        <v>174298.32</v>
      </c>
    </row>
    <row r="6339" spans="6099:6114" ht="21.95" customHeight="1">
      <c r="HZQ6339" s="4" t="s">
        <v>1307</v>
      </c>
      <c r="HZR6339" s="4">
        <v>732550</v>
      </c>
    </row>
    <row r="6340" spans="6099:6114" ht="21.95" customHeight="1">
      <c r="HZQ6340" s="4" t="s">
        <v>596</v>
      </c>
      <c r="HZR6340" s="4">
        <v>174298.32</v>
      </c>
    </row>
    <row r="6341" spans="6099:6114" ht="21.95" customHeight="1">
      <c r="HZS6341" s="4" t="s">
        <v>1307</v>
      </c>
      <c r="HZT6341" s="4">
        <v>732550</v>
      </c>
    </row>
    <row r="6342" spans="6099:6114" ht="21.95" customHeight="1">
      <c r="HZS6342" s="4" t="s">
        <v>596</v>
      </c>
      <c r="HZT6342" s="4">
        <v>174298.32</v>
      </c>
    </row>
    <row r="6343" spans="6099:6114" ht="21.95" customHeight="1">
      <c r="HZU6343" s="4" t="s">
        <v>1307</v>
      </c>
      <c r="HZV6343" s="4">
        <v>732550</v>
      </c>
    </row>
    <row r="6344" spans="6099:6114" ht="21.95" customHeight="1">
      <c r="HZU6344" s="4" t="s">
        <v>596</v>
      </c>
      <c r="HZV6344" s="4">
        <v>174298.32</v>
      </c>
    </row>
    <row r="6345" spans="6099:6114" ht="21.95" customHeight="1">
      <c r="HZW6345" s="4" t="s">
        <v>1307</v>
      </c>
      <c r="HZX6345" s="4">
        <v>732550</v>
      </c>
    </row>
    <row r="6346" spans="6099:6114" ht="21.95" customHeight="1">
      <c r="HZW6346" s="4" t="s">
        <v>596</v>
      </c>
      <c r="HZX6346" s="4">
        <v>174298.32</v>
      </c>
    </row>
    <row r="6347" spans="6099:6114" ht="21.95" customHeight="1">
      <c r="HZY6347" s="4" t="s">
        <v>1307</v>
      </c>
      <c r="HZZ6347" s="4">
        <v>732550</v>
      </c>
    </row>
    <row r="6348" spans="6099:6114" ht="21.95" customHeight="1">
      <c r="HZY6348" s="4" t="s">
        <v>596</v>
      </c>
      <c r="HZZ6348" s="4">
        <v>174298.32</v>
      </c>
    </row>
    <row r="6349" spans="6099:6114" ht="21.95" customHeight="1">
      <c r="IAA6349" s="4" t="s">
        <v>1307</v>
      </c>
      <c r="IAB6349" s="4">
        <v>732550</v>
      </c>
    </row>
    <row r="6350" spans="6099:6114" ht="21.95" customHeight="1">
      <c r="IAA6350" s="4" t="s">
        <v>596</v>
      </c>
      <c r="IAB6350" s="4">
        <v>174298.32</v>
      </c>
    </row>
    <row r="6351" spans="6099:6114" ht="21.95" customHeight="1">
      <c r="IAC6351" s="4" t="s">
        <v>1307</v>
      </c>
      <c r="IAD6351" s="4">
        <v>732550</v>
      </c>
    </row>
    <row r="6352" spans="6099:6114" ht="21.95" customHeight="1">
      <c r="IAC6352" s="4" t="s">
        <v>596</v>
      </c>
      <c r="IAD6352" s="4">
        <v>174298.32</v>
      </c>
    </row>
    <row r="6353" spans="6115:6130" ht="21.95" customHeight="1">
      <c r="IAE6353" s="4" t="s">
        <v>1307</v>
      </c>
      <c r="IAF6353" s="4">
        <v>732550</v>
      </c>
    </row>
    <row r="6354" spans="6115:6130" ht="21.95" customHeight="1">
      <c r="IAE6354" s="4" t="s">
        <v>596</v>
      </c>
      <c r="IAF6354" s="4">
        <v>174298.32</v>
      </c>
    </row>
    <row r="6355" spans="6115:6130" ht="21.95" customHeight="1">
      <c r="IAG6355" s="4" t="s">
        <v>1307</v>
      </c>
      <c r="IAH6355" s="4">
        <v>732550</v>
      </c>
    </row>
    <row r="6356" spans="6115:6130" ht="21.95" customHeight="1">
      <c r="IAG6356" s="4" t="s">
        <v>596</v>
      </c>
      <c r="IAH6356" s="4">
        <v>174298.32</v>
      </c>
    </row>
    <row r="6357" spans="6115:6130" ht="21.95" customHeight="1">
      <c r="IAI6357" s="4" t="s">
        <v>1307</v>
      </c>
      <c r="IAJ6357" s="4">
        <v>732550</v>
      </c>
    </row>
    <row r="6358" spans="6115:6130" ht="21.95" customHeight="1">
      <c r="IAI6358" s="4" t="s">
        <v>596</v>
      </c>
      <c r="IAJ6358" s="4">
        <v>174298.32</v>
      </c>
    </row>
    <row r="6359" spans="6115:6130" ht="21.95" customHeight="1">
      <c r="IAK6359" s="4" t="s">
        <v>1307</v>
      </c>
      <c r="IAL6359" s="4">
        <v>732550</v>
      </c>
    </row>
    <row r="6360" spans="6115:6130" ht="21.95" customHeight="1">
      <c r="IAK6360" s="4" t="s">
        <v>596</v>
      </c>
      <c r="IAL6360" s="4">
        <v>174298.32</v>
      </c>
    </row>
    <row r="6361" spans="6115:6130" ht="21.95" customHeight="1">
      <c r="IAM6361" s="4" t="s">
        <v>1307</v>
      </c>
      <c r="IAN6361" s="4">
        <v>732550</v>
      </c>
    </row>
    <row r="6362" spans="6115:6130" ht="21.95" customHeight="1">
      <c r="IAM6362" s="4" t="s">
        <v>596</v>
      </c>
      <c r="IAN6362" s="4">
        <v>174298.32</v>
      </c>
    </row>
    <row r="6363" spans="6115:6130" ht="21.95" customHeight="1">
      <c r="IAO6363" s="4" t="s">
        <v>1307</v>
      </c>
      <c r="IAP6363" s="4">
        <v>732550</v>
      </c>
    </row>
    <row r="6364" spans="6115:6130" ht="21.95" customHeight="1">
      <c r="IAO6364" s="4" t="s">
        <v>596</v>
      </c>
      <c r="IAP6364" s="4">
        <v>174298.32</v>
      </c>
    </row>
    <row r="6365" spans="6115:6130" ht="21.95" customHeight="1">
      <c r="IAQ6365" s="4" t="s">
        <v>1307</v>
      </c>
      <c r="IAR6365" s="4">
        <v>732550</v>
      </c>
    </row>
    <row r="6366" spans="6115:6130" ht="21.95" customHeight="1">
      <c r="IAQ6366" s="4" t="s">
        <v>596</v>
      </c>
      <c r="IAR6366" s="4">
        <v>174298.32</v>
      </c>
    </row>
    <row r="6367" spans="6115:6130" ht="21.95" customHeight="1">
      <c r="IAS6367" s="4" t="s">
        <v>1307</v>
      </c>
      <c r="IAT6367" s="4">
        <v>732550</v>
      </c>
    </row>
    <row r="6368" spans="6115:6130" ht="21.95" customHeight="1">
      <c r="IAS6368" s="4" t="s">
        <v>596</v>
      </c>
      <c r="IAT6368" s="4">
        <v>174298.32</v>
      </c>
    </row>
    <row r="6369" spans="6131:6146" ht="21.95" customHeight="1">
      <c r="IAU6369" s="4" t="s">
        <v>1307</v>
      </c>
      <c r="IAV6369" s="4">
        <v>732550</v>
      </c>
    </row>
    <row r="6370" spans="6131:6146" ht="21.95" customHeight="1">
      <c r="IAU6370" s="4" t="s">
        <v>596</v>
      </c>
      <c r="IAV6370" s="4">
        <v>174298.32</v>
      </c>
    </row>
    <row r="6371" spans="6131:6146" ht="21.95" customHeight="1">
      <c r="IAW6371" s="4" t="s">
        <v>1307</v>
      </c>
      <c r="IAX6371" s="4">
        <v>732550</v>
      </c>
    </row>
    <row r="6372" spans="6131:6146" ht="21.95" customHeight="1">
      <c r="IAW6372" s="4" t="s">
        <v>596</v>
      </c>
      <c r="IAX6372" s="4">
        <v>174298.32</v>
      </c>
    </row>
    <row r="6373" spans="6131:6146" ht="21.95" customHeight="1">
      <c r="IAY6373" s="4" t="s">
        <v>1307</v>
      </c>
      <c r="IAZ6373" s="4">
        <v>732550</v>
      </c>
    </row>
    <row r="6374" spans="6131:6146" ht="21.95" customHeight="1">
      <c r="IAY6374" s="4" t="s">
        <v>596</v>
      </c>
      <c r="IAZ6374" s="4">
        <v>174298.32</v>
      </c>
    </row>
    <row r="6375" spans="6131:6146" ht="21.95" customHeight="1">
      <c r="IBA6375" s="4" t="s">
        <v>1307</v>
      </c>
      <c r="IBB6375" s="4">
        <v>732550</v>
      </c>
    </row>
    <row r="6376" spans="6131:6146" ht="21.95" customHeight="1">
      <c r="IBA6376" s="4" t="s">
        <v>596</v>
      </c>
      <c r="IBB6376" s="4">
        <v>174298.32</v>
      </c>
    </row>
    <row r="6377" spans="6131:6146" ht="21.95" customHeight="1">
      <c r="IBC6377" s="4" t="s">
        <v>1307</v>
      </c>
      <c r="IBD6377" s="4">
        <v>732550</v>
      </c>
    </row>
    <row r="6378" spans="6131:6146" ht="21.95" customHeight="1">
      <c r="IBC6378" s="4" t="s">
        <v>596</v>
      </c>
      <c r="IBD6378" s="4">
        <v>174298.32</v>
      </c>
    </row>
    <row r="6379" spans="6131:6146" ht="21.95" customHeight="1">
      <c r="IBE6379" s="4" t="s">
        <v>1307</v>
      </c>
      <c r="IBF6379" s="4">
        <v>732550</v>
      </c>
    </row>
    <row r="6380" spans="6131:6146" ht="21.95" customHeight="1">
      <c r="IBE6380" s="4" t="s">
        <v>596</v>
      </c>
      <c r="IBF6380" s="4">
        <v>174298.32</v>
      </c>
    </row>
    <row r="6381" spans="6131:6146" ht="21.95" customHeight="1">
      <c r="IBG6381" s="4" t="s">
        <v>1307</v>
      </c>
      <c r="IBH6381" s="4">
        <v>732550</v>
      </c>
    </row>
    <row r="6382" spans="6131:6146" ht="21.95" customHeight="1">
      <c r="IBG6382" s="4" t="s">
        <v>596</v>
      </c>
      <c r="IBH6382" s="4">
        <v>174298.32</v>
      </c>
    </row>
    <row r="6383" spans="6131:6146" ht="21.95" customHeight="1">
      <c r="IBI6383" s="4" t="s">
        <v>1307</v>
      </c>
      <c r="IBJ6383" s="4">
        <v>732550</v>
      </c>
    </row>
    <row r="6384" spans="6131:6146" ht="21.95" customHeight="1">
      <c r="IBI6384" s="4" t="s">
        <v>596</v>
      </c>
      <c r="IBJ6384" s="4">
        <v>174298.32</v>
      </c>
    </row>
    <row r="6385" spans="6147:6162" ht="21.95" customHeight="1">
      <c r="IBK6385" s="4" t="s">
        <v>1307</v>
      </c>
      <c r="IBL6385" s="4">
        <v>732550</v>
      </c>
    </row>
    <row r="6386" spans="6147:6162" ht="21.95" customHeight="1">
      <c r="IBK6386" s="4" t="s">
        <v>596</v>
      </c>
      <c r="IBL6386" s="4">
        <v>174298.32</v>
      </c>
    </row>
    <row r="6387" spans="6147:6162" ht="21.95" customHeight="1">
      <c r="IBM6387" s="4" t="s">
        <v>1307</v>
      </c>
      <c r="IBN6387" s="4">
        <v>732550</v>
      </c>
    </row>
    <row r="6388" spans="6147:6162" ht="21.95" customHeight="1">
      <c r="IBM6388" s="4" t="s">
        <v>596</v>
      </c>
      <c r="IBN6388" s="4">
        <v>174298.32</v>
      </c>
    </row>
    <row r="6389" spans="6147:6162" ht="21.95" customHeight="1">
      <c r="IBO6389" s="4" t="s">
        <v>1307</v>
      </c>
      <c r="IBP6389" s="4">
        <v>732550</v>
      </c>
    </row>
    <row r="6390" spans="6147:6162" ht="21.95" customHeight="1">
      <c r="IBO6390" s="4" t="s">
        <v>596</v>
      </c>
      <c r="IBP6390" s="4">
        <v>174298.32</v>
      </c>
    </row>
    <row r="6391" spans="6147:6162" ht="21.95" customHeight="1">
      <c r="IBQ6391" s="4" t="s">
        <v>1307</v>
      </c>
      <c r="IBR6391" s="4">
        <v>732550</v>
      </c>
    </row>
    <row r="6392" spans="6147:6162" ht="21.95" customHeight="1">
      <c r="IBQ6392" s="4" t="s">
        <v>596</v>
      </c>
      <c r="IBR6392" s="4">
        <v>174298.32</v>
      </c>
    </row>
    <row r="6393" spans="6147:6162" ht="21.95" customHeight="1">
      <c r="IBS6393" s="4" t="s">
        <v>1307</v>
      </c>
      <c r="IBT6393" s="4">
        <v>732550</v>
      </c>
    </row>
    <row r="6394" spans="6147:6162" ht="21.95" customHeight="1">
      <c r="IBS6394" s="4" t="s">
        <v>596</v>
      </c>
      <c r="IBT6394" s="4">
        <v>174298.32</v>
      </c>
    </row>
    <row r="6395" spans="6147:6162" ht="21.95" customHeight="1">
      <c r="IBU6395" s="4" t="s">
        <v>1307</v>
      </c>
      <c r="IBV6395" s="4">
        <v>732550</v>
      </c>
    </row>
    <row r="6396" spans="6147:6162" ht="21.95" customHeight="1">
      <c r="IBU6396" s="4" t="s">
        <v>596</v>
      </c>
      <c r="IBV6396" s="4">
        <v>174298.32</v>
      </c>
    </row>
    <row r="6397" spans="6147:6162" ht="21.95" customHeight="1">
      <c r="IBW6397" s="4" t="s">
        <v>1307</v>
      </c>
      <c r="IBX6397" s="4">
        <v>732550</v>
      </c>
    </row>
    <row r="6398" spans="6147:6162" ht="21.95" customHeight="1">
      <c r="IBW6398" s="4" t="s">
        <v>596</v>
      </c>
      <c r="IBX6398" s="4">
        <v>174298.32</v>
      </c>
    </row>
    <row r="6399" spans="6147:6162" ht="21.95" customHeight="1">
      <c r="IBY6399" s="4" t="s">
        <v>1307</v>
      </c>
      <c r="IBZ6399" s="4">
        <v>732550</v>
      </c>
    </row>
    <row r="6400" spans="6147:6162" ht="21.95" customHeight="1">
      <c r="IBY6400" s="4" t="s">
        <v>596</v>
      </c>
      <c r="IBZ6400" s="4">
        <v>174298.32</v>
      </c>
    </row>
    <row r="6401" spans="6163:6178" ht="21.95" customHeight="1">
      <c r="ICA6401" s="4" t="s">
        <v>1307</v>
      </c>
      <c r="ICB6401" s="4">
        <v>732550</v>
      </c>
    </row>
    <row r="6402" spans="6163:6178" ht="21.95" customHeight="1">
      <c r="ICA6402" s="4" t="s">
        <v>596</v>
      </c>
      <c r="ICB6402" s="4">
        <v>174298.32</v>
      </c>
    </row>
    <row r="6403" spans="6163:6178" ht="21.95" customHeight="1">
      <c r="ICC6403" s="4" t="s">
        <v>1307</v>
      </c>
      <c r="ICD6403" s="4">
        <v>732550</v>
      </c>
    </row>
    <row r="6404" spans="6163:6178" ht="21.95" customHeight="1">
      <c r="ICC6404" s="4" t="s">
        <v>596</v>
      </c>
      <c r="ICD6404" s="4">
        <v>174298.32</v>
      </c>
    </row>
    <row r="6405" spans="6163:6178" ht="21.95" customHeight="1">
      <c r="ICE6405" s="4" t="s">
        <v>1307</v>
      </c>
      <c r="ICF6405" s="4">
        <v>732550</v>
      </c>
    </row>
    <row r="6406" spans="6163:6178" ht="21.95" customHeight="1">
      <c r="ICE6406" s="4" t="s">
        <v>596</v>
      </c>
      <c r="ICF6406" s="4">
        <v>174298.32</v>
      </c>
    </row>
    <row r="6407" spans="6163:6178" ht="21.95" customHeight="1">
      <c r="ICG6407" s="4" t="s">
        <v>1307</v>
      </c>
      <c r="ICH6407" s="4">
        <v>732550</v>
      </c>
    </row>
    <row r="6408" spans="6163:6178" ht="21.95" customHeight="1">
      <c r="ICG6408" s="4" t="s">
        <v>596</v>
      </c>
      <c r="ICH6408" s="4">
        <v>174298.32</v>
      </c>
    </row>
    <row r="6409" spans="6163:6178" ht="21.95" customHeight="1">
      <c r="ICI6409" s="4" t="s">
        <v>1307</v>
      </c>
      <c r="ICJ6409" s="4">
        <v>732550</v>
      </c>
    </row>
    <row r="6410" spans="6163:6178" ht="21.95" customHeight="1">
      <c r="ICI6410" s="4" t="s">
        <v>596</v>
      </c>
      <c r="ICJ6410" s="4">
        <v>174298.32</v>
      </c>
    </row>
    <row r="6411" spans="6163:6178" ht="21.95" customHeight="1">
      <c r="ICK6411" s="4" t="s">
        <v>1307</v>
      </c>
      <c r="ICL6411" s="4">
        <v>732550</v>
      </c>
    </row>
    <row r="6412" spans="6163:6178" ht="21.95" customHeight="1">
      <c r="ICK6412" s="4" t="s">
        <v>596</v>
      </c>
      <c r="ICL6412" s="4">
        <v>174298.32</v>
      </c>
    </row>
    <row r="6413" spans="6163:6178" ht="21.95" customHeight="1">
      <c r="ICM6413" s="4" t="s">
        <v>1307</v>
      </c>
      <c r="ICN6413" s="4">
        <v>732550</v>
      </c>
    </row>
    <row r="6414" spans="6163:6178" ht="21.95" customHeight="1">
      <c r="ICM6414" s="4" t="s">
        <v>596</v>
      </c>
      <c r="ICN6414" s="4">
        <v>174298.32</v>
      </c>
    </row>
    <row r="6415" spans="6163:6178" ht="21.95" customHeight="1">
      <c r="ICO6415" s="4" t="s">
        <v>1307</v>
      </c>
      <c r="ICP6415" s="4">
        <v>732550</v>
      </c>
    </row>
    <row r="6416" spans="6163:6178" ht="21.95" customHeight="1">
      <c r="ICO6416" s="4" t="s">
        <v>596</v>
      </c>
      <c r="ICP6416" s="4">
        <v>174298.32</v>
      </c>
    </row>
    <row r="6417" spans="6179:6194" ht="21.95" customHeight="1">
      <c r="ICQ6417" s="4" t="s">
        <v>1307</v>
      </c>
      <c r="ICR6417" s="4">
        <v>732550</v>
      </c>
    </row>
    <row r="6418" spans="6179:6194" ht="21.95" customHeight="1">
      <c r="ICQ6418" s="4" t="s">
        <v>596</v>
      </c>
      <c r="ICR6418" s="4">
        <v>174298.32</v>
      </c>
    </row>
    <row r="6419" spans="6179:6194" ht="21.95" customHeight="1">
      <c r="ICS6419" s="4" t="s">
        <v>1307</v>
      </c>
      <c r="ICT6419" s="4">
        <v>732550</v>
      </c>
    </row>
    <row r="6420" spans="6179:6194" ht="21.95" customHeight="1">
      <c r="ICS6420" s="4" t="s">
        <v>596</v>
      </c>
      <c r="ICT6420" s="4">
        <v>174298.32</v>
      </c>
    </row>
    <row r="6421" spans="6179:6194" ht="21.95" customHeight="1">
      <c r="ICU6421" s="4" t="s">
        <v>1307</v>
      </c>
      <c r="ICV6421" s="4">
        <v>732550</v>
      </c>
    </row>
    <row r="6422" spans="6179:6194" ht="21.95" customHeight="1">
      <c r="ICU6422" s="4" t="s">
        <v>596</v>
      </c>
      <c r="ICV6422" s="4">
        <v>174298.32</v>
      </c>
    </row>
    <row r="6423" spans="6179:6194" ht="21.95" customHeight="1">
      <c r="ICW6423" s="4" t="s">
        <v>1307</v>
      </c>
      <c r="ICX6423" s="4">
        <v>732550</v>
      </c>
    </row>
    <row r="6424" spans="6179:6194" ht="21.95" customHeight="1">
      <c r="ICW6424" s="4" t="s">
        <v>596</v>
      </c>
      <c r="ICX6424" s="4">
        <v>174298.32</v>
      </c>
    </row>
    <row r="6425" spans="6179:6194" ht="21.95" customHeight="1">
      <c r="ICY6425" s="4" t="s">
        <v>1307</v>
      </c>
      <c r="ICZ6425" s="4">
        <v>732550</v>
      </c>
    </row>
    <row r="6426" spans="6179:6194" ht="21.95" customHeight="1">
      <c r="ICY6426" s="4" t="s">
        <v>596</v>
      </c>
      <c r="ICZ6426" s="4">
        <v>174298.32</v>
      </c>
    </row>
    <row r="6427" spans="6179:6194" ht="21.95" customHeight="1">
      <c r="IDA6427" s="4" t="s">
        <v>1307</v>
      </c>
      <c r="IDB6427" s="4">
        <v>732550</v>
      </c>
    </row>
    <row r="6428" spans="6179:6194" ht="21.95" customHeight="1">
      <c r="IDA6428" s="4" t="s">
        <v>596</v>
      </c>
      <c r="IDB6428" s="4">
        <v>174298.32</v>
      </c>
    </row>
    <row r="6429" spans="6179:6194" ht="21.95" customHeight="1">
      <c r="IDC6429" s="4" t="s">
        <v>1307</v>
      </c>
      <c r="IDD6429" s="4">
        <v>732550</v>
      </c>
    </row>
    <row r="6430" spans="6179:6194" ht="21.95" customHeight="1">
      <c r="IDC6430" s="4" t="s">
        <v>596</v>
      </c>
      <c r="IDD6430" s="4">
        <v>174298.32</v>
      </c>
    </row>
    <row r="6431" spans="6179:6194" ht="21.95" customHeight="1">
      <c r="IDE6431" s="4" t="s">
        <v>1307</v>
      </c>
      <c r="IDF6431" s="4">
        <v>732550</v>
      </c>
    </row>
    <row r="6432" spans="6179:6194" ht="21.95" customHeight="1">
      <c r="IDE6432" s="4" t="s">
        <v>596</v>
      </c>
      <c r="IDF6432" s="4">
        <v>174298.32</v>
      </c>
    </row>
    <row r="6433" spans="6195:6210" ht="21.95" customHeight="1">
      <c r="IDG6433" s="4" t="s">
        <v>1307</v>
      </c>
      <c r="IDH6433" s="4">
        <v>732550</v>
      </c>
    </row>
    <row r="6434" spans="6195:6210" ht="21.95" customHeight="1">
      <c r="IDG6434" s="4" t="s">
        <v>596</v>
      </c>
      <c r="IDH6434" s="4">
        <v>174298.32</v>
      </c>
    </row>
    <row r="6435" spans="6195:6210" ht="21.95" customHeight="1">
      <c r="IDI6435" s="4" t="s">
        <v>1307</v>
      </c>
      <c r="IDJ6435" s="4">
        <v>732550</v>
      </c>
    </row>
    <row r="6436" spans="6195:6210" ht="21.95" customHeight="1">
      <c r="IDI6436" s="4" t="s">
        <v>596</v>
      </c>
      <c r="IDJ6436" s="4">
        <v>174298.32</v>
      </c>
    </row>
    <row r="6437" spans="6195:6210" ht="21.95" customHeight="1">
      <c r="IDK6437" s="4" t="s">
        <v>1307</v>
      </c>
      <c r="IDL6437" s="4">
        <v>732550</v>
      </c>
    </row>
    <row r="6438" spans="6195:6210" ht="21.95" customHeight="1">
      <c r="IDK6438" s="4" t="s">
        <v>596</v>
      </c>
      <c r="IDL6438" s="4">
        <v>174298.32</v>
      </c>
    </row>
    <row r="6439" spans="6195:6210" ht="21.95" customHeight="1">
      <c r="IDM6439" s="4" t="s">
        <v>1307</v>
      </c>
      <c r="IDN6439" s="4">
        <v>732550</v>
      </c>
    </row>
    <row r="6440" spans="6195:6210" ht="21.95" customHeight="1">
      <c r="IDM6440" s="4" t="s">
        <v>596</v>
      </c>
      <c r="IDN6440" s="4">
        <v>174298.32</v>
      </c>
    </row>
    <row r="6441" spans="6195:6210" ht="21.95" customHeight="1">
      <c r="IDO6441" s="4" t="s">
        <v>1307</v>
      </c>
      <c r="IDP6441" s="4">
        <v>732550</v>
      </c>
    </row>
    <row r="6442" spans="6195:6210" ht="21.95" customHeight="1">
      <c r="IDO6442" s="4" t="s">
        <v>596</v>
      </c>
      <c r="IDP6442" s="4">
        <v>174298.32</v>
      </c>
    </row>
    <row r="6443" spans="6195:6210" ht="21.95" customHeight="1">
      <c r="IDQ6443" s="4" t="s">
        <v>1307</v>
      </c>
      <c r="IDR6443" s="4">
        <v>732550</v>
      </c>
    </row>
    <row r="6444" spans="6195:6210" ht="21.95" customHeight="1">
      <c r="IDQ6444" s="4" t="s">
        <v>596</v>
      </c>
      <c r="IDR6444" s="4">
        <v>174298.32</v>
      </c>
    </row>
    <row r="6445" spans="6195:6210" ht="21.95" customHeight="1">
      <c r="IDS6445" s="4" t="s">
        <v>1307</v>
      </c>
      <c r="IDT6445" s="4">
        <v>732550</v>
      </c>
    </row>
    <row r="6446" spans="6195:6210" ht="21.95" customHeight="1">
      <c r="IDS6446" s="4" t="s">
        <v>596</v>
      </c>
      <c r="IDT6446" s="4">
        <v>174298.32</v>
      </c>
    </row>
    <row r="6447" spans="6195:6210" ht="21.95" customHeight="1">
      <c r="IDU6447" s="4" t="s">
        <v>1307</v>
      </c>
      <c r="IDV6447" s="4">
        <v>732550</v>
      </c>
    </row>
    <row r="6448" spans="6195:6210" ht="21.95" customHeight="1">
      <c r="IDU6448" s="4" t="s">
        <v>596</v>
      </c>
      <c r="IDV6448" s="4">
        <v>174298.32</v>
      </c>
    </row>
    <row r="6449" spans="6211:6226" ht="21.95" customHeight="1">
      <c r="IDW6449" s="4" t="s">
        <v>1307</v>
      </c>
      <c r="IDX6449" s="4">
        <v>732550</v>
      </c>
    </row>
    <row r="6450" spans="6211:6226" ht="21.95" customHeight="1">
      <c r="IDW6450" s="4" t="s">
        <v>596</v>
      </c>
      <c r="IDX6450" s="4">
        <v>174298.32</v>
      </c>
    </row>
    <row r="6451" spans="6211:6226" ht="21.95" customHeight="1">
      <c r="IDY6451" s="4" t="s">
        <v>1307</v>
      </c>
      <c r="IDZ6451" s="4">
        <v>732550</v>
      </c>
    </row>
    <row r="6452" spans="6211:6226" ht="21.95" customHeight="1">
      <c r="IDY6452" s="4" t="s">
        <v>596</v>
      </c>
      <c r="IDZ6452" s="4">
        <v>174298.32</v>
      </c>
    </row>
    <row r="6453" spans="6211:6226" ht="21.95" customHeight="1">
      <c r="IEA6453" s="4" t="s">
        <v>1307</v>
      </c>
      <c r="IEB6453" s="4">
        <v>732550</v>
      </c>
    </row>
    <row r="6454" spans="6211:6226" ht="21.95" customHeight="1">
      <c r="IEA6454" s="4" t="s">
        <v>596</v>
      </c>
      <c r="IEB6454" s="4">
        <v>174298.32</v>
      </c>
    </row>
    <row r="6455" spans="6211:6226" ht="21.95" customHeight="1">
      <c r="IEC6455" s="4" t="s">
        <v>1307</v>
      </c>
      <c r="IED6455" s="4">
        <v>732550</v>
      </c>
    </row>
    <row r="6456" spans="6211:6226" ht="21.95" customHeight="1">
      <c r="IEC6456" s="4" t="s">
        <v>596</v>
      </c>
      <c r="IED6456" s="4">
        <v>174298.32</v>
      </c>
    </row>
    <row r="6457" spans="6211:6226" ht="21.95" customHeight="1">
      <c r="IEE6457" s="4" t="s">
        <v>1307</v>
      </c>
      <c r="IEF6457" s="4">
        <v>732550</v>
      </c>
    </row>
    <row r="6458" spans="6211:6226" ht="21.95" customHeight="1">
      <c r="IEE6458" s="4" t="s">
        <v>596</v>
      </c>
      <c r="IEF6458" s="4">
        <v>174298.32</v>
      </c>
    </row>
    <row r="6459" spans="6211:6226" ht="21.95" customHeight="1">
      <c r="IEG6459" s="4" t="s">
        <v>1307</v>
      </c>
      <c r="IEH6459" s="4">
        <v>732550</v>
      </c>
    </row>
    <row r="6460" spans="6211:6226" ht="21.95" customHeight="1">
      <c r="IEG6460" s="4" t="s">
        <v>596</v>
      </c>
      <c r="IEH6460" s="4">
        <v>174298.32</v>
      </c>
    </row>
    <row r="6461" spans="6211:6226" ht="21.95" customHeight="1">
      <c r="IEI6461" s="4" t="s">
        <v>1307</v>
      </c>
      <c r="IEJ6461" s="4">
        <v>732550</v>
      </c>
    </row>
    <row r="6462" spans="6211:6226" ht="21.95" customHeight="1">
      <c r="IEI6462" s="4" t="s">
        <v>596</v>
      </c>
      <c r="IEJ6462" s="4">
        <v>174298.32</v>
      </c>
    </row>
    <row r="6463" spans="6211:6226" ht="21.95" customHeight="1">
      <c r="IEK6463" s="4" t="s">
        <v>1307</v>
      </c>
      <c r="IEL6463" s="4">
        <v>732550</v>
      </c>
    </row>
    <row r="6464" spans="6211:6226" ht="21.95" customHeight="1">
      <c r="IEK6464" s="4" t="s">
        <v>596</v>
      </c>
      <c r="IEL6464" s="4">
        <v>174298.32</v>
      </c>
    </row>
    <row r="6465" spans="6227:6242" ht="21.95" customHeight="1">
      <c r="IEM6465" s="4" t="s">
        <v>1307</v>
      </c>
      <c r="IEN6465" s="4">
        <v>732550</v>
      </c>
    </row>
    <row r="6466" spans="6227:6242" ht="21.95" customHeight="1">
      <c r="IEM6466" s="4" t="s">
        <v>596</v>
      </c>
      <c r="IEN6466" s="4">
        <v>174298.32</v>
      </c>
    </row>
    <row r="6467" spans="6227:6242" ht="21.95" customHeight="1">
      <c r="IEO6467" s="4" t="s">
        <v>1307</v>
      </c>
      <c r="IEP6467" s="4">
        <v>732550</v>
      </c>
    </row>
    <row r="6468" spans="6227:6242" ht="21.95" customHeight="1">
      <c r="IEO6468" s="4" t="s">
        <v>596</v>
      </c>
      <c r="IEP6468" s="4">
        <v>174298.32</v>
      </c>
    </row>
    <row r="6469" spans="6227:6242" ht="21.95" customHeight="1">
      <c r="IEQ6469" s="4" t="s">
        <v>1307</v>
      </c>
      <c r="IER6469" s="4">
        <v>732550</v>
      </c>
    </row>
    <row r="6470" spans="6227:6242" ht="21.95" customHeight="1">
      <c r="IEQ6470" s="4" t="s">
        <v>596</v>
      </c>
      <c r="IER6470" s="4">
        <v>174298.32</v>
      </c>
    </row>
    <row r="6471" spans="6227:6242" ht="21.95" customHeight="1">
      <c r="IES6471" s="4" t="s">
        <v>1307</v>
      </c>
      <c r="IET6471" s="4">
        <v>732550</v>
      </c>
    </row>
    <row r="6472" spans="6227:6242" ht="21.95" customHeight="1">
      <c r="IES6472" s="4" t="s">
        <v>596</v>
      </c>
      <c r="IET6472" s="4">
        <v>174298.32</v>
      </c>
    </row>
    <row r="6473" spans="6227:6242" ht="21.95" customHeight="1">
      <c r="IEU6473" s="4" t="s">
        <v>1307</v>
      </c>
      <c r="IEV6473" s="4">
        <v>732550</v>
      </c>
    </row>
    <row r="6474" spans="6227:6242" ht="21.95" customHeight="1">
      <c r="IEU6474" s="4" t="s">
        <v>596</v>
      </c>
      <c r="IEV6474" s="4">
        <v>174298.32</v>
      </c>
    </row>
    <row r="6475" spans="6227:6242" ht="21.95" customHeight="1">
      <c r="IEW6475" s="4" t="s">
        <v>1307</v>
      </c>
      <c r="IEX6475" s="4">
        <v>732550</v>
      </c>
    </row>
    <row r="6476" spans="6227:6242" ht="21.95" customHeight="1">
      <c r="IEW6476" s="4" t="s">
        <v>596</v>
      </c>
      <c r="IEX6476" s="4">
        <v>174298.32</v>
      </c>
    </row>
    <row r="6477" spans="6227:6242" ht="21.95" customHeight="1">
      <c r="IEY6477" s="4" t="s">
        <v>1307</v>
      </c>
      <c r="IEZ6477" s="4">
        <v>732550</v>
      </c>
    </row>
    <row r="6478" spans="6227:6242" ht="21.95" customHeight="1">
      <c r="IEY6478" s="4" t="s">
        <v>596</v>
      </c>
      <c r="IEZ6478" s="4">
        <v>174298.32</v>
      </c>
    </row>
    <row r="6479" spans="6227:6242" ht="21.95" customHeight="1">
      <c r="IFA6479" s="4" t="s">
        <v>1307</v>
      </c>
      <c r="IFB6479" s="4">
        <v>732550</v>
      </c>
    </row>
    <row r="6480" spans="6227:6242" ht="21.95" customHeight="1">
      <c r="IFA6480" s="4" t="s">
        <v>596</v>
      </c>
      <c r="IFB6480" s="4">
        <v>174298.32</v>
      </c>
    </row>
    <row r="6481" spans="6243:6258" ht="21.95" customHeight="1">
      <c r="IFC6481" s="4" t="s">
        <v>1307</v>
      </c>
      <c r="IFD6481" s="4">
        <v>732550</v>
      </c>
    </row>
    <row r="6482" spans="6243:6258" ht="21.95" customHeight="1">
      <c r="IFC6482" s="4" t="s">
        <v>596</v>
      </c>
      <c r="IFD6482" s="4">
        <v>174298.32</v>
      </c>
    </row>
    <row r="6483" spans="6243:6258" ht="21.95" customHeight="1">
      <c r="IFE6483" s="4" t="s">
        <v>1307</v>
      </c>
      <c r="IFF6483" s="4">
        <v>732550</v>
      </c>
    </row>
    <row r="6484" spans="6243:6258" ht="21.95" customHeight="1">
      <c r="IFE6484" s="4" t="s">
        <v>596</v>
      </c>
      <c r="IFF6484" s="4">
        <v>174298.32</v>
      </c>
    </row>
    <row r="6485" spans="6243:6258" ht="21.95" customHeight="1">
      <c r="IFG6485" s="4" t="s">
        <v>1307</v>
      </c>
      <c r="IFH6485" s="4">
        <v>732550</v>
      </c>
    </row>
    <row r="6486" spans="6243:6258" ht="21.95" customHeight="1">
      <c r="IFG6486" s="4" t="s">
        <v>596</v>
      </c>
      <c r="IFH6486" s="4">
        <v>174298.32</v>
      </c>
    </row>
    <row r="6487" spans="6243:6258" ht="21.95" customHeight="1">
      <c r="IFI6487" s="4" t="s">
        <v>1307</v>
      </c>
      <c r="IFJ6487" s="4">
        <v>732550</v>
      </c>
    </row>
    <row r="6488" spans="6243:6258" ht="21.95" customHeight="1">
      <c r="IFI6488" s="4" t="s">
        <v>596</v>
      </c>
      <c r="IFJ6488" s="4">
        <v>174298.32</v>
      </c>
    </row>
    <row r="6489" spans="6243:6258" ht="21.95" customHeight="1">
      <c r="IFK6489" s="4" t="s">
        <v>1307</v>
      </c>
      <c r="IFL6489" s="4">
        <v>732550</v>
      </c>
    </row>
    <row r="6490" spans="6243:6258" ht="21.95" customHeight="1">
      <c r="IFK6490" s="4" t="s">
        <v>596</v>
      </c>
      <c r="IFL6490" s="4">
        <v>174298.32</v>
      </c>
    </row>
    <row r="6491" spans="6243:6258" ht="21.95" customHeight="1">
      <c r="IFM6491" s="4" t="s">
        <v>1307</v>
      </c>
      <c r="IFN6491" s="4">
        <v>732550</v>
      </c>
    </row>
    <row r="6492" spans="6243:6258" ht="21.95" customHeight="1">
      <c r="IFM6492" s="4" t="s">
        <v>596</v>
      </c>
      <c r="IFN6492" s="4">
        <v>174298.32</v>
      </c>
    </row>
    <row r="6493" spans="6243:6258" ht="21.95" customHeight="1">
      <c r="IFO6493" s="4" t="s">
        <v>1307</v>
      </c>
      <c r="IFP6493" s="4">
        <v>732550</v>
      </c>
    </row>
    <row r="6494" spans="6243:6258" ht="21.95" customHeight="1">
      <c r="IFO6494" s="4" t="s">
        <v>596</v>
      </c>
      <c r="IFP6494" s="4">
        <v>174298.32</v>
      </c>
    </row>
    <row r="6495" spans="6243:6258" ht="21.95" customHeight="1">
      <c r="IFQ6495" s="4" t="s">
        <v>1307</v>
      </c>
      <c r="IFR6495" s="4">
        <v>732550</v>
      </c>
    </row>
    <row r="6496" spans="6243:6258" ht="21.95" customHeight="1">
      <c r="IFQ6496" s="4" t="s">
        <v>596</v>
      </c>
      <c r="IFR6496" s="4">
        <v>174298.32</v>
      </c>
    </row>
    <row r="6497" spans="6259:6274" ht="21.95" customHeight="1">
      <c r="IFS6497" s="4" t="s">
        <v>1307</v>
      </c>
      <c r="IFT6497" s="4">
        <v>732550</v>
      </c>
    </row>
    <row r="6498" spans="6259:6274" ht="21.95" customHeight="1">
      <c r="IFS6498" s="4" t="s">
        <v>596</v>
      </c>
      <c r="IFT6498" s="4">
        <v>174298.32</v>
      </c>
    </row>
    <row r="6499" spans="6259:6274" ht="21.95" customHeight="1">
      <c r="IFU6499" s="4" t="s">
        <v>1307</v>
      </c>
      <c r="IFV6499" s="4">
        <v>732550</v>
      </c>
    </row>
    <row r="6500" spans="6259:6274" ht="21.95" customHeight="1">
      <c r="IFU6500" s="4" t="s">
        <v>596</v>
      </c>
      <c r="IFV6500" s="4">
        <v>174298.32</v>
      </c>
    </row>
    <row r="6501" spans="6259:6274" ht="21.95" customHeight="1">
      <c r="IFW6501" s="4" t="s">
        <v>1307</v>
      </c>
      <c r="IFX6501" s="4">
        <v>732550</v>
      </c>
    </row>
    <row r="6502" spans="6259:6274" ht="21.95" customHeight="1">
      <c r="IFW6502" s="4" t="s">
        <v>596</v>
      </c>
      <c r="IFX6502" s="4">
        <v>174298.32</v>
      </c>
    </row>
    <row r="6503" spans="6259:6274" ht="21.95" customHeight="1">
      <c r="IFY6503" s="4" t="s">
        <v>1307</v>
      </c>
      <c r="IFZ6503" s="4">
        <v>732550</v>
      </c>
    </row>
    <row r="6504" spans="6259:6274" ht="21.95" customHeight="1">
      <c r="IFY6504" s="4" t="s">
        <v>596</v>
      </c>
      <c r="IFZ6504" s="4">
        <v>174298.32</v>
      </c>
    </row>
    <row r="6505" spans="6259:6274" ht="21.95" customHeight="1">
      <c r="IGA6505" s="4" t="s">
        <v>1307</v>
      </c>
      <c r="IGB6505" s="4">
        <v>732550</v>
      </c>
    </row>
    <row r="6506" spans="6259:6274" ht="21.95" customHeight="1">
      <c r="IGA6506" s="4" t="s">
        <v>596</v>
      </c>
      <c r="IGB6506" s="4">
        <v>174298.32</v>
      </c>
    </row>
    <row r="6507" spans="6259:6274" ht="21.95" customHeight="1">
      <c r="IGC6507" s="4" t="s">
        <v>1307</v>
      </c>
      <c r="IGD6507" s="4">
        <v>732550</v>
      </c>
    </row>
    <row r="6508" spans="6259:6274" ht="21.95" customHeight="1">
      <c r="IGC6508" s="4" t="s">
        <v>596</v>
      </c>
      <c r="IGD6508" s="4">
        <v>174298.32</v>
      </c>
    </row>
    <row r="6509" spans="6259:6274" ht="21.95" customHeight="1">
      <c r="IGE6509" s="4" t="s">
        <v>1307</v>
      </c>
      <c r="IGF6509" s="4">
        <v>732550</v>
      </c>
    </row>
    <row r="6510" spans="6259:6274" ht="21.95" customHeight="1">
      <c r="IGE6510" s="4" t="s">
        <v>596</v>
      </c>
      <c r="IGF6510" s="4">
        <v>174298.32</v>
      </c>
    </row>
    <row r="6511" spans="6259:6274" ht="21.95" customHeight="1">
      <c r="IGG6511" s="4" t="s">
        <v>1307</v>
      </c>
      <c r="IGH6511" s="4">
        <v>732550</v>
      </c>
    </row>
    <row r="6512" spans="6259:6274" ht="21.95" customHeight="1">
      <c r="IGG6512" s="4" t="s">
        <v>596</v>
      </c>
      <c r="IGH6512" s="4">
        <v>174298.32</v>
      </c>
    </row>
    <row r="6513" spans="6275:6290" ht="21.95" customHeight="1">
      <c r="IGI6513" s="4" t="s">
        <v>1307</v>
      </c>
      <c r="IGJ6513" s="4">
        <v>732550</v>
      </c>
    </row>
    <row r="6514" spans="6275:6290" ht="21.95" customHeight="1">
      <c r="IGI6514" s="4" t="s">
        <v>596</v>
      </c>
      <c r="IGJ6514" s="4">
        <v>174298.32</v>
      </c>
    </row>
    <row r="6515" spans="6275:6290" ht="21.95" customHeight="1">
      <c r="IGK6515" s="4" t="s">
        <v>1307</v>
      </c>
      <c r="IGL6515" s="4">
        <v>732550</v>
      </c>
    </row>
    <row r="6516" spans="6275:6290" ht="21.95" customHeight="1">
      <c r="IGK6516" s="4" t="s">
        <v>596</v>
      </c>
      <c r="IGL6516" s="4">
        <v>174298.32</v>
      </c>
    </row>
    <row r="6517" spans="6275:6290" ht="21.95" customHeight="1">
      <c r="IGM6517" s="4" t="s">
        <v>1307</v>
      </c>
      <c r="IGN6517" s="4">
        <v>732550</v>
      </c>
    </row>
    <row r="6518" spans="6275:6290" ht="21.95" customHeight="1">
      <c r="IGM6518" s="4" t="s">
        <v>596</v>
      </c>
      <c r="IGN6518" s="4">
        <v>174298.32</v>
      </c>
    </row>
    <row r="6519" spans="6275:6290" ht="21.95" customHeight="1">
      <c r="IGO6519" s="4" t="s">
        <v>1307</v>
      </c>
      <c r="IGP6519" s="4">
        <v>732550</v>
      </c>
    </row>
    <row r="6520" spans="6275:6290" ht="21.95" customHeight="1">
      <c r="IGO6520" s="4" t="s">
        <v>596</v>
      </c>
      <c r="IGP6520" s="4">
        <v>174298.32</v>
      </c>
    </row>
    <row r="6521" spans="6275:6290" ht="21.95" customHeight="1">
      <c r="IGQ6521" s="4" t="s">
        <v>1307</v>
      </c>
      <c r="IGR6521" s="4">
        <v>732550</v>
      </c>
    </row>
    <row r="6522" spans="6275:6290" ht="21.95" customHeight="1">
      <c r="IGQ6522" s="4" t="s">
        <v>596</v>
      </c>
      <c r="IGR6522" s="4">
        <v>174298.32</v>
      </c>
    </row>
    <row r="6523" spans="6275:6290" ht="21.95" customHeight="1">
      <c r="IGS6523" s="4" t="s">
        <v>1307</v>
      </c>
      <c r="IGT6523" s="4">
        <v>732550</v>
      </c>
    </row>
    <row r="6524" spans="6275:6290" ht="21.95" customHeight="1">
      <c r="IGS6524" s="4" t="s">
        <v>596</v>
      </c>
      <c r="IGT6524" s="4">
        <v>174298.32</v>
      </c>
    </row>
    <row r="6525" spans="6275:6290" ht="21.95" customHeight="1">
      <c r="IGU6525" s="4" t="s">
        <v>1307</v>
      </c>
      <c r="IGV6525" s="4">
        <v>732550</v>
      </c>
    </row>
    <row r="6526" spans="6275:6290" ht="21.95" customHeight="1">
      <c r="IGU6526" s="4" t="s">
        <v>596</v>
      </c>
      <c r="IGV6526" s="4">
        <v>174298.32</v>
      </c>
    </row>
    <row r="6527" spans="6275:6290" ht="21.95" customHeight="1">
      <c r="IGW6527" s="4" t="s">
        <v>1307</v>
      </c>
      <c r="IGX6527" s="4">
        <v>732550</v>
      </c>
    </row>
    <row r="6528" spans="6275:6290" ht="21.95" customHeight="1">
      <c r="IGW6528" s="4" t="s">
        <v>596</v>
      </c>
      <c r="IGX6528" s="4">
        <v>174298.32</v>
      </c>
    </row>
    <row r="6529" spans="6291:6306" ht="21.95" customHeight="1">
      <c r="IGY6529" s="4" t="s">
        <v>1307</v>
      </c>
      <c r="IGZ6529" s="4">
        <v>732550</v>
      </c>
    </row>
    <row r="6530" spans="6291:6306" ht="21.95" customHeight="1">
      <c r="IGY6530" s="4" t="s">
        <v>596</v>
      </c>
      <c r="IGZ6530" s="4">
        <v>174298.32</v>
      </c>
    </row>
    <row r="6531" spans="6291:6306" ht="21.95" customHeight="1">
      <c r="IHA6531" s="4" t="s">
        <v>1307</v>
      </c>
      <c r="IHB6531" s="4">
        <v>732550</v>
      </c>
    </row>
    <row r="6532" spans="6291:6306" ht="21.95" customHeight="1">
      <c r="IHA6532" s="4" t="s">
        <v>596</v>
      </c>
      <c r="IHB6532" s="4">
        <v>174298.32</v>
      </c>
    </row>
    <row r="6533" spans="6291:6306" ht="21.95" customHeight="1">
      <c r="IHC6533" s="4" t="s">
        <v>1307</v>
      </c>
      <c r="IHD6533" s="4">
        <v>732550</v>
      </c>
    </row>
    <row r="6534" spans="6291:6306" ht="21.95" customHeight="1">
      <c r="IHC6534" s="4" t="s">
        <v>596</v>
      </c>
      <c r="IHD6534" s="4">
        <v>174298.32</v>
      </c>
    </row>
    <row r="6535" spans="6291:6306" ht="21.95" customHeight="1">
      <c r="IHE6535" s="4" t="s">
        <v>1307</v>
      </c>
      <c r="IHF6535" s="4">
        <v>732550</v>
      </c>
    </row>
    <row r="6536" spans="6291:6306" ht="21.95" customHeight="1">
      <c r="IHE6536" s="4" t="s">
        <v>596</v>
      </c>
      <c r="IHF6536" s="4">
        <v>174298.32</v>
      </c>
    </row>
    <row r="6537" spans="6291:6306" ht="21.95" customHeight="1">
      <c r="IHG6537" s="4" t="s">
        <v>1307</v>
      </c>
      <c r="IHH6537" s="4">
        <v>732550</v>
      </c>
    </row>
    <row r="6538" spans="6291:6306" ht="21.95" customHeight="1">
      <c r="IHG6538" s="4" t="s">
        <v>596</v>
      </c>
      <c r="IHH6538" s="4">
        <v>174298.32</v>
      </c>
    </row>
    <row r="6539" spans="6291:6306" ht="21.95" customHeight="1">
      <c r="IHI6539" s="4" t="s">
        <v>1307</v>
      </c>
      <c r="IHJ6539" s="4">
        <v>732550</v>
      </c>
    </row>
    <row r="6540" spans="6291:6306" ht="21.95" customHeight="1">
      <c r="IHI6540" s="4" t="s">
        <v>596</v>
      </c>
      <c r="IHJ6540" s="4">
        <v>174298.32</v>
      </c>
    </row>
    <row r="6541" spans="6291:6306" ht="21.95" customHeight="1">
      <c r="IHK6541" s="4" t="s">
        <v>1307</v>
      </c>
      <c r="IHL6541" s="4">
        <v>732550</v>
      </c>
    </row>
    <row r="6542" spans="6291:6306" ht="21.95" customHeight="1">
      <c r="IHK6542" s="4" t="s">
        <v>596</v>
      </c>
      <c r="IHL6542" s="4">
        <v>174298.32</v>
      </c>
    </row>
    <row r="6543" spans="6291:6306" ht="21.95" customHeight="1">
      <c r="IHM6543" s="4" t="s">
        <v>1307</v>
      </c>
      <c r="IHN6543" s="4">
        <v>732550</v>
      </c>
    </row>
    <row r="6544" spans="6291:6306" ht="21.95" customHeight="1">
      <c r="IHM6544" s="4" t="s">
        <v>596</v>
      </c>
      <c r="IHN6544" s="4">
        <v>174298.32</v>
      </c>
    </row>
    <row r="6545" spans="6307:6322" ht="21.95" customHeight="1">
      <c r="IHO6545" s="4" t="s">
        <v>1307</v>
      </c>
      <c r="IHP6545" s="4">
        <v>732550</v>
      </c>
    </row>
    <row r="6546" spans="6307:6322" ht="21.95" customHeight="1">
      <c r="IHO6546" s="4" t="s">
        <v>596</v>
      </c>
      <c r="IHP6546" s="4">
        <v>174298.32</v>
      </c>
    </row>
    <row r="6547" spans="6307:6322" ht="21.95" customHeight="1">
      <c r="IHQ6547" s="4" t="s">
        <v>1307</v>
      </c>
      <c r="IHR6547" s="4">
        <v>732550</v>
      </c>
    </row>
    <row r="6548" spans="6307:6322" ht="21.95" customHeight="1">
      <c r="IHQ6548" s="4" t="s">
        <v>596</v>
      </c>
      <c r="IHR6548" s="4">
        <v>174298.32</v>
      </c>
    </row>
    <row r="6549" spans="6307:6322" ht="21.95" customHeight="1">
      <c r="IHS6549" s="4" t="s">
        <v>1307</v>
      </c>
      <c r="IHT6549" s="4">
        <v>732550</v>
      </c>
    </row>
    <row r="6550" spans="6307:6322" ht="21.95" customHeight="1">
      <c r="IHS6550" s="4" t="s">
        <v>596</v>
      </c>
      <c r="IHT6550" s="4">
        <v>174298.32</v>
      </c>
    </row>
    <row r="6551" spans="6307:6322" ht="21.95" customHeight="1">
      <c r="IHU6551" s="4" t="s">
        <v>1307</v>
      </c>
      <c r="IHV6551" s="4">
        <v>732550</v>
      </c>
    </row>
    <row r="6552" spans="6307:6322" ht="21.95" customHeight="1">
      <c r="IHU6552" s="4" t="s">
        <v>596</v>
      </c>
      <c r="IHV6552" s="4">
        <v>174298.32</v>
      </c>
    </row>
    <row r="6553" spans="6307:6322" ht="21.95" customHeight="1">
      <c r="IHW6553" s="4" t="s">
        <v>1307</v>
      </c>
      <c r="IHX6553" s="4">
        <v>732550</v>
      </c>
    </row>
    <row r="6554" spans="6307:6322" ht="21.95" customHeight="1">
      <c r="IHW6554" s="4" t="s">
        <v>596</v>
      </c>
      <c r="IHX6554" s="4">
        <v>174298.32</v>
      </c>
    </row>
    <row r="6555" spans="6307:6322" ht="21.95" customHeight="1">
      <c r="IHY6555" s="4" t="s">
        <v>1307</v>
      </c>
      <c r="IHZ6555" s="4">
        <v>732550</v>
      </c>
    </row>
    <row r="6556" spans="6307:6322" ht="21.95" customHeight="1">
      <c r="IHY6556" s="4" t="s">
        <v>596</v>
      </c>
      <c r="IHZ6556" s="4">
        <v>174298.32</v>
      </c>
    </row>
    <row r="6557" spans="6307:6322" ht="21.95" customHeight="1">
      <c r="IIA6557" s="4" t="s">
        <v>1307</v>
      </c>
      <c r="IIB6557" s="4">
        <v>732550</v>
      </c>
    </row>
    <row r="6558" spans="6307:6322" ht="21.95" customHeight="1">
      <c r="IIA6558" s="4" t="s">
        <v>596</v>
      </c>
      <c r="IIB6558" s="4">
        <v>174298.32</v>
      </c>
    </row>
    <row r="6559" spans="6307:6322" ht="21.95" customHeight="1">
      <c r="IIC6559" s="4" t="s">
        <v>1307</v>
      </c>
      <c r="IID6559" s="4">
        <v>732550</v>
      </c>
    </row>
    <row r="6560" spans="6307:6322" ht="21.95" customHeight="1">
      <c r="IIC6560" s="4" t="s">
        <v>596</v>
      </c>
      <c r="IID6560" s="4">
        <v>174298.32</v>
      </c>
    </row>
    <row r="6561" spans="6323:6338" ht="21.95" customHeight="1">
      <c r="IIE6561" s="4" t="s">
        <v>1307</v>
      </c>
      <c r="IIF6561" s="4">
        <v>732550</v>
      </c>
    </row>
    <row r="6562" spans="6323:6338" ht="21.95" customHeight="1">
      <c r="IIE6562" s="4" t="s">
        <v>596</v>
      </c>
      <c r="IIF6562" s="4">
        <v>174298.32</v>
      </c>
    </row>
    <row r="6563" spans="6323:6338" ht="21.95" customHeight="1">
      <c r="IIG6563" s="4" t="s">
        <v>1307</v>
      </c>
      <c r="IIH6563" s="4">
        <v>732550</v>
      </c>
    </row>
    <row r="6564" spans="6323:6338" ht="21.95" customHeight="1">
      <c r="IIG6564" s="4" t="s">
        <v>596</v>
      </c>
      <c r="IIH6564" s="4">
        <v>174298.32</v>
      </c>
    </row>
    <row r="6565" spans="6323:6338" ht="21.95" customHeight="1">
      <c r="III6565" s="4" t="s">
        <v>1307</v>
      </c>
      <c r="IIJ6565" s="4">
        <v>732550</v>
      </c>
    </row>
    <row r="6566" spans="6323:6338" ht="21.95" customHeight="1">
      <c r="III6566" s="4" t="s">
        <v>596</v>
      </c>
      <c r="IIJ6566" s="4">
        <v>174298.32</v>
      </c>
    </row>
    <row r="6567" spans="6323:6338" ht="21.95" customHeight="1">
      <c r="IIK6567" s="4" t="s">
        <v>1307</v>
      </c>
      <c r="IIL6567" s="4">
        <v>732550</v>
      </c>
    </row>
    <row r="6568" spans="6323:6338" ht="21.95" customHeight="1">
      <c r="IIK6568" s="4" t="s">
        <v>596</v>
      </c>
      <c r="IIL6568" s="4">
        <v>174298.32</v>
      </c>
    </row>
    <row r="6569" spans="6323:6338" ht="21.95" customHeight="1">
      <c r="IIM6569" s="4" t="s">
        <v>1307</v>
      </c>
      <c r="IIN6569" s="4">
        <v>732550</v>
      </c>
    </row>
    <row r="6570" spans="6323:6338" ht="21.95" customHeight="1">
      <c r="IIM6570" s="4" t="s">
        <v>596</v>
      </c>
      <c r="IIN6570" s="4">
        <v>174298.32</v>
      </c>
    </row>
    <row r="6571" spans="6323:6338" ht="21.95" customHeight="1">
      <c r="IIO6571" s="4" t="s">
        <v>1307</v>
      </c>
      <c r="IIP6571" s="4">
        <v>732550</v>
      </c>
    </row>
    <row r="6572" spans="6323:6338" ht="21.95" customHeight="1">
      <c r="IIO6572" s="4" t="s">
        <v>596</v>
      </c>
      <c r="IIP6572" s="4">
        <v>174298.32</v>
      </c>
    </row>
    <row r="6573" spans="6323:6338" ht="21.95" customHeight="1">
      <c r="IIQ6573" s="4" t="s">
        <v>1307</v>
      </c>
      <c r="IIR6573" s="4">
        <v>732550</v>
      </c>
    </row>
    <row r="6574" spans="6323:6338" ht="21.95" customHeight="1">
      <c r="IIQ6574" s="4" t="s">
        <v>596</v>
      </c>
      <c r="IIR6574" s="4">
        <v>174298.32</v>
      </c>
    </row>
    <row r="6575" spans="6323:6338" ht="21.95" customHeight="1">
      <c r="IIS6575" s="4" t="s">
        <v>1307</v>
      </c>
      <c r="IIT6575" s="4">
        <v>732550</v>
      </c>
    </row>
    <row r="6576" spans="6323:6338" ht="21.95" customHeight="1">
      <c r="IIS6576" s="4" t="s">
        <v>596</v>
      </c>
      <c r="IIT6576" s="4">
        <v>174298.32</v>
      </c>
    </row>
    <row r="6577" spans="6339:6354" ht="21.95" customHeight="1">
      <c r="IIU6577" s="4" t="s">
        <v>1307</v>
      </c>
      <c r="IIV6577" s="4">
        <v>732550</v>
      </c>
    </row>
    <row r="6578" spans="6339:6354" ht="21.95" customHeight="1">
      <c r="IIU6578" s="4" t="s">
        <v>596</v>
      </c>
      <c r="IIV6578" s="4">
        <v>174298.32</v>
      </c>
    </row>
    <row r="6579" spans="6339:6354" ht="21.95" customHeight="1">
      <c r="IIW6579" s="4" t="s">
        <v>1307</v>
      </c>
      <c r="IIX6579" s="4">
        <v>732550</v>
      </c>
    </row>
    <row r="6580" spans="6339:6354" ht="21.95" customHeight="1">
      <c r="IIW6580" s="4" t="s">
        <v>596</v>
      </c>
      <c r="IIX6580" s="4">
        <v>174298.32</v>
      </c>
    </row>
    <row r="6581" spans="6339:6354" ht="21.95" customHeight="1">
      <c r="IIY6581" s="4" t="s">
        <v>1307</v>
      </c>
      <c r="IIZ6581" s="4">
        <v>732550</v>
      </c>
    </row>
    <row r="6582" spans="6339:6354" ht="21.95" customHeight="1">
      <c r="IIY6582" s="4" t="s">
        <v>596</v>
      </c>
      <c r="IIZ6582" s="4">
        <v>174298.32</v>
      </c>
    </row>
    <row r="6583" spans="6339:6354" ht="21.95" customHeight="1">
      <c r="IJA6583" s="4" t="s">
        <v>1307</v>
      </c>
      <c r="IJB6583" s="4">
        <v>732550</v>
      </c>
    </row>
    <row r="6584" spans="6339:6354" ht="21.95" customHeight="1">
      <c r="IJA6584" s="4" t="s">
        <v>596</v>
      </c>
      <c r="IJB6584" s="4">
        <v>174298.32</v>
      </c>
    </row>
    <row r="6585" spans="6339:6354" ht="21.95" customHeight="1">
      <c r="IJC6585" s="4" t="s">
        <v>1307</v>
      </c>
      <c r="IJD6585" s="4">
        <v>732550</v>
      </c>
    </row>
    <row r="6586" spans="6339:6354" ht="21.95" customHeight="1">
      <c r="IJC6586" s="4" t="s">
        <v>596</v>
      </c>
      <c r="IJD6586" s="4">
        <v>174298.32</v>
      </c>
    </row>
    <row r="6587" spans="6339:6354" ht="21.95" customHeight="1">
      <c r="IJE6587" s="4" t="s">
        <v>1307</v>
      </c>
      <c r="IJF6587" s="4">
        <v>732550</v>
      </c>
    </row>
    <row r="6588" spans="6339:6354" ht="21.95" customHeight="1">
      <c r="IJE6588" s="4" t="s">
        <v>596</v>
      </c>
      <c r="IJF6588" s="4">
        <v>174298.32</v>
      </c>
    </row>
    <row r="6589" spans="6339:6354" ht="21.95" customHeight="1">
      <c r="IJG6589" s="4" t="s">
        <v>1307</v>
      </c>
      <c r="IJH6589" s="4">
        <v>732550</v>
      </c>
    </row>
    <row r="6590" spans="6339:6354" ht="21.95" customHeight="1">
      <c r="IJG6590" s="4" t="s">
        <v>596</v>
      </c>
      <c r="IJH6590" s="4">
        <v>174298.32</v>
      </c>
    </row>
    <row r="6591" spans="6339:6354" ht="21.95" customHeight="1">
      <c r="IJI6591" s="4" t="s">
        <v>1307</v>
      </c>
      <c r="IJJ6591" s="4">
        <v>732550</v>
      </c>
    </row>
    <row r="6592" spans="6339:6354" ht="21.95" customHeight="1">
      <c r="IJI6592" s="4" t="s">
        <v>596</v>
      </c>
      <c r="IJJ6592" s="4">
        <v>174298.32</v>
      </c>
    </row>
    <row r="6593" spans="6355:6370" ht="21.95" customHeight="1">
      <c r="IJK6593" s="4" t="s">
        <v>1307</v>
      </c>
      <c r="IJL6593" s="4">
        <v>732550</v>
      </c>
    </row>
    <row r="6594" spans="6355:6370" ht="21.95" customHeight="1">
      <c r="IJK6594" s="4" t="s">
        <v>596</v>
      </c>
      <c r="IJL6594" s="4">
        <v>174298.32</v>
      </c>
    </row>
    <row r="6595" spans="6355:6370" ht="21.95" customHeight="1">
      <c r="IJM6595" s="4" t="s">
        <v>1307</v>
      </c>
      <c r="IJN6595" s="4">
        <v>732550</v>
      </c>
    </row>
    <row r="6596" spans="6355:6370" ht="21.95" customHeight="1">
      <c r="IJM6596" s="4" t="s">
        <v>596</v>
      </c>
      <c r="IJN6596" s="4">
        <v>174298.32</v>
      </c>
    </row>
    <row r="6597" spans="6355:6370" ht="21.95" customHeight="1">
      <c r="IJO6597" s="4" t="s">
        <v>1307</v>
      </c>
      <c r="IJP6597" s="4">
        <v>732550</v>
      </c>
    </row>
    <row r="6598" spans="6355:6370" ht="21.95" customHeight="1">
      <c r="IJO6598" s="4" t="s">
        <v>596</v>
      </c>
      <c r="IJP6598" s="4">
        <v>174298.32</v>
      </c>
    </row>
    <row r="6599" spans="6355:6370" ht="21.95" customHeight="1">
      <c r="IJQ6599" s="4" t="s">
        <v>1307</v>
      </c>
      <c r="IJR6599" s="4">
        <v>732550</v>
      </c>
    </row>
    <row r="6600" spans="6355:6370" ht="21.95" customHeight="1">
      <c r="IJQ6600" s="4" t="s">
        <v>596</v>
      </c>
      <c r="IJR6600" s="4">
        <v>174298.32</v>
      </c>
    </row>
    <row r="6601" spans="6355:6370" ht="21.95" customHeight="1">
      <c r="IJS6601" s="4" t="s">
        <v>1307</v>
      </c>
      <c r="IJT6601" s="4">
        <v>732550</v>
      </c>
    </row>
    <row r="6602" spans="6355:6370" ht="21.95" customHeight="1">
      <c r="IJS6602" s="4" t="s">
        <v>596</v>
      </c>
      <c r="IJT6602" s="4">
        <v>174298.32</v>
      </c>
    </row>
    <row r="6603" spans="6355:6370" ht="21.95" customHeight="1">
      <c r="IJU6603" s="4" t="s">
        <v>1307</v>
      </c>
      <c r="IJV6603" s="4">
        <v>732550</v>
      </c>
    </row>
    <row r="6604" spans="6355:6370" ht="21.95" customHeight="1">
      <c r="IJU6604" s="4" t="s">
        <v>596</v>
      </c>
      <c r="IJV6604" s="4">
        <v>174298.32</v>
      </c>
    </row>
    <row r="6605" spans="6355:6370" ht="21.95" customHeight="1">
      <c r="IJW6605" s="4" t="s">
        <v>1307</v>
      </c>
      <c r="IJX6605" s="4">
        <v>732550</v>
      </c>
    </row>
    <row r="6606" spans="6355:6370" ht="21.95" customHeight="1">
      <c r="IJW6606" s="4" t="s">
        <v>596</v>
      </c>
      <c r="IJX6606" s="4">
        <v>174298.32</v>
      </c>
    </row>
    <row r="6607" spans="6355:6370" ht="21.95" customHeight="1">
      <c r="IJY6607" s="4" t="s">
        <v>1307</v>
      </c>
      <c r="IJZ6607" s="4">
        <v>732550</v>
      </c>
    </row>
    <row r="6608" spans="6355:6370" ht="21.95" customHeight="1">
      <c r="IJY6608" s="4" t="s">
        <v>596</v>
      </c>
      <c r="IJZ6608" s="4">
        <v>174298.32</v>
      </c>
    </row>
    <row r="6609" spans="6371:6386" ht="21.95" customHeight="1">
      <c r="IKA6609" s="4" t="s">
        <v>1307</v>
      </c>
      <c r="IKB6609" s="4">
        <v>732550</v>
      </c>
    </row>
    <row r="6610" spans="6371:6386" ht="21.95" customHeight="1">
      <c r="IKA6610" s="4" t="s">
        <v>596</v>
      </c>
      <c r="IKB6610" s="4">
        <v>174298.32</v>
      </c>
    </row>
    <row r="6611" spans="6371:6386" ht="21.95" customHeight="1">
      <c r="IKC6611" s="4" t="s">
        <v>1307</v>
      </c>
      <c r="IKD6611" s="4">
        <v>732550</v>
      </c>
    </row>
    <row r="6612" spans="6371:6386" ht="21.95" customHeight="1">
      <c r="IKC6612" s="4" t="s">
        <v>596</v>
      </c>
      <c r="IKD6612" s="4">
        <v>174298.32</v>
      </c>
    </row>
    <row r="6613" spans="6371:6386" ht="21.95" customHeight="1">
      <c r="IKE6613" s="4" t="s">
        <v>1307</v>
      </c>
      <c r="IKF6613" s="4">
        <v>732550</v>
      </c>
    </row>
    <row r="6614" spans="6371:6386" ht="21.95" customHeight="1">
      <c r="IKE6614" s="4" t="s">
        <v>596</v>
      </c>
      <c r="IKF6614" s="4">
        <v>174298.32</v>
      </c>
    </row>
    <row r="6615" spans="6371:6386" ht="21.95" customHeight="1">
      <c r="IKG6615" s="4" t="s">
        <v>1307</v>
      </c>
      <c r="IKH6615" s="4">
        <v>732550</v>
      </c>
    </row>
    <row r="6616" spans="6371:6386" ht="21.95" customHeight="1">
      <c r="IKG6616" s="4" t="s">
        <v>596</v>
      </c>
      <c r="IKH6616" s="4">
        <v>174298.32</v>
      </c>
    </row>
    <row r="6617" spans="6371:6386" ht="21.95" customHeight="1">
      <c r="IKI6617" s="4" t="s">
        <v>1307</v>
      </c>
      <c r="IKJ6617" s="4">
        <v>732550</v>
      </c>
    </row>
    <row r="6618" spans="6371:6386" ht="21.95" customHeight="1">
      <c r="IKI6618" s="4" t="s">
        <v>596</v>
      </c>
      <c r="IKJ6618" s="4">
        <v>174298.32</v>
      </c>
    </row>
    <row r="6619" spans="6371:6386" ht="21.95" customHeight="1">
      <c r="IKK6619" s="4" t="s">
        <v>1307</v>
      </c>
      <c r="IKL6619" s="4">
        <v>732550</v>
      </c>
    </row>
    <row r="6620" spans="6371:6386" ht="21.95" customHeight="1">
      <c r="IKK6620" s="4" t="s">
        <v>596</v>
      </c>
      <c r="IKL6620" s="4">
        <v>174298.32</v>
      </c>
    </row>
    <row r="6621" spans="6371:6386" ht="21.95" customHeight="1">
      <c r="IKM6621" s="4" t="s">
        <v>1307</v>
      </c>
      <c r="IKN6621" s="4">
        <v>732550</v>
      </c>
    </row>
    <row r="6622" spans="6371:6386" ht="21.95" customHeight="1">
      <c r="IKM6622" s="4" t="s">
        <v>596</v>
      </c>
      <c r="IKN6622" s="4">
        <v>174298.32</v>
      </c>
    </row>
    <row r="6623" spans="6371:6386" ht="21.95" customHeight="1">
      <c r="IKO6623" s="4" t="s">
        <v>1307</v>
      </c>
      <c r="IKP6623" s="4">
        <v>732550</v>
      </c>
    </row>
    <row r="6624" spans="6371:6386" ht="21.95" customHeight="1">
      <c r="IKO6624" s="4" t="s">
        <v>596</v>
      </c>
      <c r="IKP6624" s="4">
        <v>174298.32</v>
      </c>
    </row>
    <row r="6625" spans="6387:6402" ht="21.95" customHeight="1">
      <c r="IKQ6625" s="4" t="s">
        <v>1307</v>
      </c>
      <c r="IKR6625" s="4">
        <v>732550</v>
      </c>
    </row>
    <row r="6626" spans="6387:6402" ht="21.95" customHeight="1">
      <c r="IKQ6626" s="4" t="s">
        <v>596</v>
      </c>
      <c r="IKR6626" s="4">
        <v>174298.32</v>
      </c>
    </row>
    <row r="6627" spans="6387:6402" ht="21.95" customHeight="1">
      <c r="IKS6627" s="4" t="s">
        <v>1307</v>
      </c>
      <c r="IKT6627" s="4">
        <v>732550</v>
      </c>
    </row>
    <row r="6628" spans="6387:6402" ht="21.95" customHeight="1">
      <c r="IKS6628" s="4" t="s">
        <v>596</v>
      </c>
      <c r="IKT6628" s="4">
        <v>174298.32</v>
      </c>
    </row>
    <row r="6629" spans="6387:6402" ht="21.95" customHeight="1">
      <c r="IKU6629" s="4" t="s">
        <v>1307</v>
      </c>
      <c r="IKV6629" s="4">
        <v>732550</v>
      </c>
    </row>
    <row r="6630" spans="6387:6402" ht="21.95" customHeight="1">
      <c r="IKU6630" s="4" t="s">
        <v>596</v>
      </c>
      <c r="IKV6630" s="4">
        <v>174298.32</v>
      </c>
    </row>
    <row r="6631" spans="6387:6402" ht="21.95" customHeight="1">
      <c r="IKW6631" s="4" t="s">
        <v>1307</v>
      </c>
      <c r="IKX6631" s="4">
        <v>732550</v>
      </c>
    </row>
    <row r="6632" spans="6387:6402" ht="21.95" customHeight="1">
      <c r="IKW6632" s="4" t="s">
        <v>596</v>
      </c>
      <c r="IKX6632" s="4">
        <v>174298.32</v>
      </c>
    </row>
    <row r="6633" spans="6387:6402" ht="21.95" customHeight="1">
      <c r="IKY6633" s="4" t="s">
        <v>1307</v>
      </c>
      <c r="IKZ6633" s="4">
        <v>732550</v>
      </c>
    </row>
    <row r="6634" spans="6387:6402" ht="21.95" customHeight="1">
      <c r="IKY6634" s="4" t="s">
        <v>596</v>
      </c>
      <c r="IKZ6634" s="4">
        <v>174298.32</v>
      </c>
    </row>
    <row r="6635" spans="6387:6402" ht="21.95" customHeight="1">
      <c r="ILA6635" s="4" t="s">
        <v>1307</v>
      </c>
      <c r="ILB6635" s="4">
        <v>732550</v>
      </c>
    </row>
    <row r="6636" spans="6387:6402" ht="21.95" customHeight="1">
      <c r="ILA6636" s="4" t="s">
        <v>596</v>
      </c>
      <c r="ILB6636" s="4">
        <v>174298.32</v>
      </c>
    </row>
    <row r="6637" spans="6387:6402" ht="21.95" customHeight="1">
      <c r="ILC6637" s="4" t="s">
        <v>1307</v>
      </c>
      <c r="ILD6637" s="4">
        <v>732550</v>
      </c>
    </row>
    <row r="6638" spans="6387:6402" ht="21.95" customHeight="1">
      <c r="ILC6638" s="4" t="s">
        <v>596</v>
      </c>
      <c r="ILD6638" s="4">
        <v>174298.32</v>
      </c>
    </row>
    <row r="6639" spans="6387:6402" ht="21.95" customHeight="1">
      <c r="ILE6639" s="4" t="s">
        <v>1307</v>
      </c>
      <c r="ILF6639" s="4">
        <v>732550</v>
      </c>
    </row>
    <row r="6640" spans="6387:6402" ht="21.95" customHeight="1">
      <c r="ILE6640" s="4" t="s">
        <v>596</v>
      </c>
      <c r="ILF6640" s="4">
        <v>174298.32</v>
      </c>
    </row>
    <row r="6641" spans="6403:6418" ht="21.95" customHeight="1">
      <c r="ILG6641" s="4" t="s">
        <v>1307</v>
      </c>
      <c r="ILH6641" s="4">
        <v>732550</v>
      </c>
    </row>
    <row r="6642" spans="6403:6418" ht="21.95" customHeight="1">
      <c r="ILG6642" s="4" t="s">
        <v>596</v>
      </c>
      <c r="ILH6642" s="4">
        <v>174298.32</v>
      </c>
    </row>
    <row r="6643" spans="6403:6418" ht="21.95" customHeight="1">
      <c r="ILI6643" s="4" t="s">
        <v>1307</v>
      </c>
      <c r="ILJ6643" s="4">
        <v>732550</v>
      </c>
    </row>
    <row r="6644" spans="6403:6418" ht="21.95" customHeight="1">
      <c r="ILI6644" s="4" t="s">
        <v>596</v>
      </c>
      <c r="ILJ6644" s="4">
        <v>174298.32</v>
      </c>
    </row>
    <row r="6645" spans="6403:6418" ht="21.95" customHeight="1">
      <c r="ILK6645" s="4" t="s">
        <v>1307</v>
      </c>
      <c r="ILL6645" s="4">
        <v>732550</v>
      </c>
    </row>
    <row r="6646" spans="6403:6418" ht="21.95" customHeight="1">
      <c r="ILK6646" s="4" t="s">
        <v>596</v>
      </c>
      <c r="ILL6646" s="4">
        <v>174298.32</v>
      </c>
    </row>
    <row r="6647" spans="6403:6418" ht="21.95" customHeight="1">
      <c r="ILM6647" s="4" t="s">
        <v>1307</v>
      </c>
      <c r="ILN6647" s="4">
        <v>732550</v>
      </c>
    </row>
    <row r="6648" spans="6403:6418" ht="21.95" customHeight="1">
      <c r="ILM6648" s="4" t="s">
        <v>596</v>
      </c>
      <c r="ILN6648" s="4">
        <v>174298.32</v>
      </c>
    </row>
    <row r="6649" spans="6403:6418" ht="21.95" customHeight="1">
      <c r="ILO6649" s="4" t="s">
        <v>1307</v>
      </c>
      <c r="ILP6649" s="4">
        <v>732550</v>
      </c>
    </row>
    <row r="6650" spans="6403:6418" ht="21.95" customHeight="1">
      <c r="ILO6650" s="4" t="s">
        <v>596</v>
      </c>
      <c r="ILP6650" s="4">
        <v>174298.32</v>
      </c>
    </row>
    <row r="6651" spans="6403:6418" ht="21.95" customHeight="1">
      <c r="ILQ6651" s="4" t="s">
        <v>1307</v>
      </c>
      <c r="ILR6651" s="4">
        <v>732550</v>
      </c>
    </row>
    <row r="6652" spans="6403:6418" ht="21.95" customHeight="1">
      <c r="ILQ6652" s="4" t="s">
        <v>596</v>
      </c>
      <c r="ILR6652" s="4">
        <v>174298.32</v>
      </c>
    </row>
    <row r="6653" spans="6403:6418" ht="21.95" customHeight="1">
      <c r="ILS6653" s="4" t="s">
        <v>1307</v>
      </c>
      <c r="ILT6653" s="4">
        <v>732550</v>
      </c>
    </row>
    <row r="6654" spans="6403:6418" ht="21.95" customHeight="1">
      <c r="ILS6654" s="4" t="s">
        <v>596</v>
      </c>
      <c r="ILT6654" s="4">
        <v>174298.32</v>
      </c>
    </row>
    <row r="6655" spans="6403:6418" ht="21.95" customHeight="1">
      <c r="ILU6655" s="4" t="s">
        <v>1307</v>
      </c>
      <c r="ILV6655" s="4">
        <v>732550</v>
      </c>
    </row>
    <row r="6656" spans="6403:6418" ht="21.95" customHeight="1">
      <c r="ILU6656" s="4" t="s">
        <v>596</v>
      </c>
      <c r="ILV6656" s="4">
        <v>174298.32</v>
      </c>
    </row>
    <row r="6657" spans="6419:6434" ht="21.95" customHeight="1">
      <c r="ILW6657" s="4" t="s">
        <v>1307</v>
      </c>
      <c r="ILX6657" s="4">
        <v>732550</v>
      </c>
    </row>
    <row r="6658" spans="6419:6434" ht="21.95" customHeight="1">
      <c r="ILW6658" s="4" t="s">
        <v>596</v>
      </c>
      <c r="ILX6658" s="4">
        <v>174298.32</v>
      </c>
    </row>
    <row r="6659" spans="6419:6434" ht="21.95" customHeight="1">
      <c r="ILY6659" s="4" t="s">
        <v>1307</v>
      </c>
      <c r="ILZ6659" s="4">
        <v>732550</v>
      </c>
    </row>
    <row r="6660" spans="6419:6434" ht="21.95" customHeight="1">
      <c r="ILY6660" s="4" t="s">
        <v>596</v>
      </c>
      <c r="ILZ6660" s="4">
        <v>174298.32</v>
      </c>
    </row>
    <row r="6661" spans="6419:6434" ht="21.95" customHeight="1">
      <c r="IMA6661" s="4" t="s">
        <v>1307</v>
      </c>
      <c r="IMB6661" s="4">
        <v>732550</v>
      </c>
    </row>
    <row r="6662" spans="6419:6434" ht="21.95" customHeight="1">
      <c r="IMA6662" s="4" t="s">
        <v>596</v>
      </c>
      <c r="IMB6662" s="4">
        <v>174298.32</v>
      </c>
    </row>
    <row r="6663" spans="6419:6434" ht="21.95" customHeight="1">
      <c r="IMC6663" s="4" t="s">
        <v>1307</v>
      </c>
      <c r="IMD6663" s="4">
        <v>732550</v>
      </c>
    </row>
    <row r="6664" spans="6419:6434" ht="21.95" customHeight="1">
      <c r="IMC6664" s="4" t="s">
        <v>596</v>
      </c>
      <c r="IMD6664" s="4">
        <v>174298.32</v>
      </c>
    </row>
    <row r="6665" spans="6419:6434" ht="21.95" customHeight="1">
      <c r="IME6665" s="4" t="s">
        <v>1307</v>
      </c>
      <c r="IMF6665" s="4">
        <v>732550</v>
      </c>
    </row>
    <row r="6666" spans="6419:6434" ht="21.95" customHeight="1">
      <c r="IME6666" s="4" t="s">
        <v>596</v>
      </c>
      <c r="IMF6666" s="4">
        <v>174298.32</v>
      </c>
    </row>
    <row r="6667" spans="6419:6434" ht="21.95" customHeight="1">
      <c r="IMG6667" s="4" t="s">
        <v>1307</v>
      </c>
      <c r="IMH6667" s="4">
        <v>732550</v>
      </c>
    </row>
    <row r="6668" spans="6419:6434" ht="21.95" customHeight="1">
      <c r="IMG6668" s="4" t="s">
        <v>596</v>
      </c>
      <c r="IMH6668" s="4">
        <v>174298.32</v>
      </c>
    </row>
    <row r="6669" spans="6419:6434" ht="21.95" customHeight="1">
      <c r="IMI6669" s="4" t="s">
        <v>1307</v>
      </c>
      <c r="IMJ6669" s="4">
        <v>732550</v>
      </c>
    </row>
    <row r="6670" spans="6419:6434" ht="21.95" customHeight="1">
      <c r="IMI6670" s="4" t="s">
        <v>596</v>
      </c>
      <c r="IMJ6670" s="4">
        <v>174298.32</v>
      </c>
    </row>
    <row r="6671" spans="6419:6434" ht="21.95" customHeight="1">
      <c r="IMK6671" s="4" t="s">
        <v>1307</v>
      </c>
      <c r="IML6671" s="4">
        <v>732550</v>
      </c>
    </row>
    <row r="6672" spans="6419:6434" ht="21.95" customHeight="1">
      <c r="IMK6672" s="4" t="s">
        <v>596</v>
      </c>
      <c r="IML6672" s="4">
        <v>174298.32</v>
      </c>
    </row>
    <row r="6673" spans="6435:6450" ht="21.95" customHeight="1">
      <c r="IMM6673" s="4" t="s">
        <v>1307</v>
      </c>
      <c r="IMN6673" s="4">
        <v>732550</v>
      </c>
    </row>
    <row r="6674" spans="6435:6450" ht="21.95" customHeight="1">
      <c r="IMM6674" s="4" t="s">
        <v>596</v>
      </c>
      <c r="IMN6674" s="4">
        <v>174298.32</v>
      </c>
    </row>
    <row r="6675" spans="6435:6450" ht="21.95" customHeight="1">
      <c r="IMO6675" s="4" t="s">
        <v>1307</v>
      </c>
      <c r="IMP6675" s="4">
        <v>732550</v>
      </c>
    </row>
    <row r="6676" spans="6435:6450" ht="21.95" customHeight="1">
      <c r="IMO6676" s="4" t="s">
        <v>596</v>
      </c>
      <c r="IMP6676" s="4">
        <v>174298.32</v>
      </c>
    </row>
    <row r="6677" spans="6435:6450" ht="21.95" customHeight="1">
      <c r="IMQ6677" s="4" t="s">
        <v>1307</v>
      </c>
      <c r="IMR6677" s="4">
        <v>732550</v>
      </c>
    </row>
    <row r="6678" spans="6435:6450" ht="21.95" customHeight="1">
      <c r="IMQ6678" s="4" t="s">
        <v>596</v>
      </c>
      <c r="IMR6678" s="4">
        <v>174298.32</v>
      </c>
    </row>
    <row r="6679" spans="6435:6450" ht="21.95" customHeight="1">
      <c r="IMS6679" s="4" t="s">
        <v>1307</v>
      </c>
      <c r="IMT6679" s="4">
        <v>732550</v>
      </c>
    </row>
    <row r="6680" spans="6435:6450" ht="21.95" customHeight="1">
      <c r="IMS6680" s="4" t="s">
        <v>596</v>
      </c>
      <c r="IMT6680" s="4">
        <v>174298.32</v>
      </c>
    </row>
    <row r="6681" spans="6435:6450" ht="21.95" customHeight="1">
      <c r="IMU6681" s="4" t="s">
        <v>1307</v>
      </c>
      <c r="IMV6681" s="4">
        <v>732550</v>
      </c>
    </row>
    <row r="6682" spans="6435:6450" ht="21.95" customHeight="1">
      <c r="IMU6682" s="4" t="s">
        <v>596</v>
      </c>
      <c r="IMV6682" s="4">
        <v>174298.32</v>
      </c>
    </row>
    <row r="6683" spans="6435:6450" ht="21.95" customHeight="1">
      <c r="IMW6683" s="4" t="s">
        <v>1307</v>
      </c>
      <c r="IMX6683" s="4">
        <v>732550</v>
      </c>
    </row>
    <row r="6684" spans="6435:6450" ht="21.95" customHeight="1">
      <c r="IMW6684" s="4" t="s">
        <v>596</v>
      </c>
      <c r="IMX6684" s="4">
        <v>174298.32</v>
      </c>
    </row>
    <row r="6685" spans="6435:6450" ht="21.95" customHeight="1">
      <c r="IMY6685" s="4" t="s">
        <v>1307</v>
      </c>
      <c r="IMZ6685" s="4">
        <v>732550</v>
      </c>
    </row>
    <row r="6686" spans="6435:6450" ht="21.95" customHeight="1">
      <c r="IMY6686" s="4" t="s">
        <v>596</v>
      </c>
      <c r="IMZ6686" s="4">
        <v>174298.32</v>
      </c>
    </row>
    <row r="6687" spans="6435:6450" ht="21.95" customHeight="1">
      <c r="INA6687" s="4" t="s">
        <v>1307</v>
      </c>
      <c r="INB6687" s="4">
        <v>732550</v>
      </c>
    </row>
    <row r="6688" spans="6435:6450" ht="21.95" customHeight="1">
      <c r="INA6688" s="4" t="s">
        <v>596</v>
      </c>
      <c r="INB6688" s="4">
        <v>174298.32</v>
      </c>
    </row>
    <row r="6689" spans="6451:6466" ht="21.95" customHeight="1">
      <c r="INC6689" s="4" t="s">
        <v>1307</v>
      </c>
      <c r="IND6689" s="4">
        <v>732550</v>
      </c>
    </row>
    <row r="6690" spans="6451:6466" ht="21.95" customHeight="1">
      <c r="INC6690" s="4" t="s">
        <v>596</v>
      </c>
      <c r="IND6690" s="4">
        <v>174298.32</v>
      </c>
    </row>
    <row r="6691" spans="6451:6466" ht="21.95" customHeight="1">
      <c r="INE6691" s="4" t="s">
        <v>1307</v>
      </c>
      <c r="INF6691" s="4">
        <v>732550</v>
      </c>
    </row>
    <row r="6692" spans="6451:6466" ht="21.95" customHeight="1">
      <c r="INE6692" s="4" t="s">
        <v>596</v>
      </c>
      <c r="INF6692" s="4">
        <v>174298.32</v>
      </c>
    </row>
    <row r="6693" spans="6451:6466" ht="21.95" customHeight="1">
      <c r="ING6693" s="4" t="s">
        <v>1307</v>
      </c>
      <c r="INH6693" s="4">
        <v>732550</v>
      </c>
    </row>
    <row r="6694" spans="6451:6466" ht="21.95" customHeight="1">
      <c r="ING6694" s="4" t="s">
        <v>596</v>
      </c>
      <c r="INH6694" s="4">
        <v>174298.32</v>
      </c>
    </row>
    <row r="6695" spans="6451:6466" ht="21.95" customHeight="1">
      <c r="INI6695" s="4" t="s">
        <v>1307</v>
      </c>
      <c r="INJ6695" s="4">
        <v>732550</v>
      </c>
    </row>
    <row r="6696" spans="6451:6466" ht="21.95" customHeight="1">
      <c r="INI6696" s="4" t="s">
        <v>596</v>
      </c>
      <c r="INJ6696" s="4">
        <v>174298.32</v>
      </c>
    </row>
    <row r="6697" spans="6451:6466" ht="21.95" customHeight="1">
      <c r="INK6697" s="4" t="s">
        <v>1307</v>
      </c>
      <c r="INL6697" s="4">
        <v>732550</v>
      </c>
    </row>
    <row r="6698" spans="6451:6466" ht="21.95" customHeight="1">
      <c r="INK6698" s="4" t="s">
        <v>596</v>
      </c>
      <c r="INL6698" s="4">
        <v>174298.32</v>
      </c>
    </row>
    <row r="6699" spans="6451:6466" ht="21.95" customHeight="1">
      <c r="INM6699" s="4" t="s">
        <v>1307</v>
      </c>
      <c r="INN6699" s="4">
        <v>732550</v>
      </c>
    </row>
    <row r="6700" spans="6451:6466" ht="21.95" customHeight="1">
      <c r="INM6700" s="4" t="s">
        <v>596</v>
      </c>
      <c r="INN6700" s="4">
        <v>174298.32</v>
      </c>
    </row>
    <row r="6701" spans="6451:6466" ht="21.95" customHeight="1">
      <c r="INO6701" s="4" t="s">
        <v>1307</v>
      </c>
      <c r="INP6701" s="4">
        <v>732550</v>
      </c>
    </row>
    <row r="6702" spans="6451:6466" ht="21.95" customHeight="1">
      <c r="INO6702" s="4" t="s">
        <v>596</v>
      </c>
      <c r="INP6702" s="4">
        <v>174298.32</v>
      </c>
    </row>
    <row r="6703" spans="6451:6466" ht="21.95" customHeight="1">
      <c r="INQ6703" s="4" t="s">
        <v>1307</v>
      </c>
      <c r="INR6703" s="4">
        <v>732550</v>
      </c>
    </row>
    <row r="6704" spans="6451:6466" ht="21.95" customHeight="1">
      <c r="INQ6704" s="4" t="s">
        <v>596</v>
      </c>
      <c r="INR6704" s="4">
        <v>174298.32</v>
      </c>
    </row>
    <row r="6705" spans="6467:6482" ht="21.95" customHeight="1">
      <c r="INS6705" s="4" t="s">
        <v>1307</v>
      </c>
      <c r="INT6705" s="4">
        <v>732550</v>
      </c>
    </row>
    <row r="6706" spans="6467:6482" ht="21.95" customHeight="1">
      <c r="INS6706" s="4" t="s">
        <v>596</v>
      </c>
      <c r="INT6706" s="4">
        <v>174298.32</v>
      </c>
    </row>
    <row r="6707" spans="6467:6482" ht="21.95" customHeight="1">
      <c r="INU6707" s="4" t="s">
        <v>1307</v>
      </c>
      <c r="INV6707" s="4">
        <v>732550</v>
      </c>
    </row>
    <row r="6708" spans="6467:6482" ht="21.95" customHeight="1">
      <c r="INU6708" s="4" t="s">
        <v>596</v>
      </c>
      <c r="INV6708" s="4">
        <v>174298.32</v>
      </c>
    </row>
    <row r="6709" spans="6467:6482" ht="21.95" customHeight="1">
      <c r="INW6709" s="4" t="s">
        <v>1307</v>
      </c>
      <c r="INX6709" s="4">
        <v>732550</v>
      </c>
    </row>
    <row r="6710" spans="6467:6482" ht="21.95" customHeight="1">
      <c r="INW6710" s="4" t="s">
        <v>596</v>
      </c>
      <c r="INX6710" s="4">
        <v>174298.32</v>
      </c>
    </row>
    <row r="6711" spans="6467:6482" ht="21.95" customHeight="1">
      <c r="INY6711" s="4" t="s">
        <v>1307</v>
      </c>
      <c r="INZ6711" s="4">
        <v>732550</v>
      </c>
    </row>
    <row r="6712" spans="6467:6482" ht="21.95" customHeight="1">
      <c r="INY6712" s="4" t="s">
        <v>596</v>
      </c>
      <c r="INZ6712" s="4">
        <v>174298.32</v>
      </c>
    </row>
    <row r="6713" spans="6467:6482" ht="21.95" customHeight="1">
      <c r="IOA6713" s="4" t="s">
        <v>1307</v>
      </c>
      <c r="IOB6713" s="4">
        <v>732550</v>
      </c>
    </row>
    <row r="6714" spans="6467:6482" ht="21.95" customHeight="1">
      <c r="IOA6714" s="4" t="s">
        <v>596</v>
      </c>
      <c r="IOB6714" s="4">
        <v>174298.32</v>
      </c>
    </row>
    <row r="6715" spans="6467:6482" ht="21.95" customHeight="1">
      <c r="IOC6715" s="4" t="s">
        <v>1307</v>
      </c>
      <c r="IOD6715" s="4">
        <v>732550</v>
      </c>
    </row>
    <row r="6716" spans="6467:6482" ht="21.95" customHeight="1">
      <c r="IOC6716" s="4" t="s">
        <v>596</v>
      </c>
      <c r="IOD6716" s="4">
        <v>174298.32</v>
      </c>
    </row>
    <row r="6717" spans="6467:6482" ht="21.95" customHeight="1">
      <c r="IOE6717" s="4" t="s">
        <v>1307</v>
      </c>
      <c r="IOF6717" s="4">
        <v>732550</v>
      </c>
    </row>
    <row r="6718" spans="6467:6482" ht="21.95" customHeight="1">
      <c r="IOE6718" s="4" t="s">
        <v>596</v>
      </c>
      <c r="IOF6718" s="4">
        <v>174298.32</v>
      </c>
    </row>
    <row r="6719" spans="6467:6482" ht="21.95" customHeight="1">
      <c r="IOG6719" s="4" t="s">
        <v>1307</v>
      </c>
      <c r="IOH6719" s="4">
        <v>732550</v>
      </c>
    </row>
    <row r="6720" spans="6467:6482" ht="21.95" customHeight="1">
      <c r="IOG6720" s="4" t="s">
        <v>596</v>
      </c>
      <c r="IOH6720" s="4">
        <v>174298.32</v>
      </c>
    </row>
    <row r="6721" spans="6483:6498" ht="21.95" customHeight="1">
      <c r="IOI6721" s="4" t="s">
        <v>1307</v>
      </c>
      <c r="IOJ6721" s="4">
        <v>732550</v>
      </c>
    </row>
    <row r="6722" spans="6483:6498" ht="21.95" customHeight="1">
      <c r="IOI6722" s="4" t="s">
        <v>596</v>
      </c>
      <c r="IOJ6722" s="4">
        <v>174298.32</v>
      </c>
    </row>
    <row r="6723" spans="6483:6498" ht="21.95" customHeight="1">
      <c r="IOK6723" s="4" t="s">
        <v>1307</v>
      </c>
      <c r="IOL6723" s="4">
        <v>732550</v>
      </c>
    </row>
    <row r="6724" spans="6483:6498" ht="21.95" customHeight="1">
      <c r="IOK6724" s="4" t="s">
        <v>596</v>
      </c>
      <c r="IOL6724" s="4">
        <v>174298.32</v>
      </c>
    </row>
    <row r="6725" spans="6483:6498" ht="21.95" customHeight="1">
      <c r="IOM6725" s="4" t="s">
        <v>1307</v>
      </c>
      <c r="ION6725" s="4">
        <v>732550</v>
      </c>
    </row>
    <row r="6726" spans="6483:6498" ht="21.95" customHeight="1">
      <c r="IOM6726" s="4" t="s">
        <v>596</v>
      </c>
      <c r="ION6726" s="4">
        <v>174298.32</v>
      </c>
    </row>
    <row r="6727" spans="6483:6498" ht="21.95" customHeight="1">
      <c r="IOO6727" s="4" t="s">
        <v>1307</v>
      </c>
      <c r="IOP6727" s="4">
        <v>732550</v>
      </c>
    </row>
    <row r="6728" spans="6483:6498" ht="21.95" customHeight="1">
      <c r="IOO6728" s="4" t="s">
        <v>596</v>
      </c>
      <c r="IOP6728" s="4">
        <v>174298.32</v>
      </c>
    </row>
    <row r="6729" spans="6483:6498" ht="21.95" customHeight="1">
      <c r="IOQ6729" s="4" t="s">
        <v>1307</v>
      </c>
      <c r="IOR6729" s="4">
        <v>732550</v>
      </c>
    </row>
    <row r="6730" spans="6483:6498" ht="21.95" customHeight="1">
      <c r="IOQ6730" s="4" t="s">
        <v>596</v>
      </c>
      <c r="IOR6730" s="4">
        <v>174298.32</v>
      </c>
    </row>
    <row r="6731" spans="6483:6498" ht="21.95" customHeight="1">
      <c r="IOS6731" s="4" t="s">
        <v>1307</v>
      </c>
      <c r="IOT6731" s="4">
        <v>732550</v>
      </c>
    </row>
    <row r="6732" spans="6483:6498" ht="21.95" customHeight="1">
      <c r="IOS6732" s="4" t="s">
        <v>596</v>
      </c>
      <c r="IOT6732" s="4">
        <v>174298.32</v>
      </c>
    </row>
    <row r="6733" spans="6483:6498" ht="21.95" customHeight="1">
      <c r="IOU6733" s="4" t="s">
        <v>1307</v>
      </c>
      <c r="IOV6733" s="4">
        <v>732550</v>
      </c>
    </row>
    <row r="6734" spans="6483:6498" ht="21.95" customHeight="1">
      <c r="IOU6734" s="4" t="s">
        <v>596</v>
      </c>
      <c r="IOV6734" s="4">
        <v>174298.32</v>
      </c>
    </row>
    <row r="6735" spans="6483:6498" ht="21.95" customHeight="1">
      <c r="IOW6735" s="4" t="s">
        <v>1307</v>
      </c>
      <c r="IOX6735" s="4">
        <v>732550</v>
      </c>
    </row>
    <row r="6736" spans="6483:6498" ht="21.95" customHeight="1">
      <c r="IOW6736" s="4" t="s">
        <v>596</v>
      </c>
      <c r="IOX6736" s="4">
        <v>174298.32</v>
      </c>
    </row>
    <row r="6737" spans="6499:6514" ht="21.95" customHeight="1">
      <c r="IOY6737" s="4" t="s">
        <v>1307</v>
      </c>
      <c r="IOZ6737" s="4">
        <v>732550</v>
      </c>
    </row>
    <row r="6738" spans="6499:6514" ht="21.95" customHeight="1">
      <c r="IOY6738" s="4" t="s">
        <v>596</v>
      </c>
      <c r="IOZ6738" s="4">
        <v>174298.32</v>
      </c>
    </row>
    <row r="6739" spans="6499:6514" ht="21.95" customHeight="1">
      <c r="IPA6739" s="4" t="s">
        <v>1307</v>
      </c>
      <c r="IPB6739" s="4">
        <v>732550</v>
      </c>
    </row>
    <row r="6740" spans="6499:6514" ht="21.95" customHeight="1">
      <c r="IPA6740" s="4" t="s">
        <v>596</v>
      </c>
      <c r="IPB6740" s="4">
        <v>174298.32</v>
      </c>
    </row>
    <row r="6741" spans="6499:6514" ht="21.95" customHeight="1">
      <c r="IPC6741" s="4" t="s">
        <v>1307</v>
      </c>
      <c r="IPD6741" s="4">
        <v>732550</v>
      </c>
    </row>
    <row r="6742" spans="6499:6514" ht="21.95" customHeight="1">
      <c r="IPC6742" s="4" t="s">
        <v>596</v>
      </c>
      <c r="IPD6742" s="4">
        <v>174298.32</v>
      </c>
    </row>
    <row r="6743" spans="6499:6514" ht="21.95" customHeight="1">
      <c r="IPE6743" s="4" t="s">
        <v>1307</v>
      </c>
      <c r="IPF6743" s="4">
        <v>732550</v>
      </c>
    </row>
    <row r="6744" spans="6499:6514" ht="21.95" customHeight="1">
      <c r="IPE6744" s="4" t="s">
        <v>596</v>
      </c>
      <c r="IPF6744" s="4">
        <v>174298.32</v>
      </c>
    </row>
    <row r="6745" spans="6499:6514" ht="21.95" customHeight="1">
      <c r="IPG6745" s="4" t="s">
        <v>1307</v>
      </c>
      <c r="IPH6745" s="4">
        <v>732550</v>
      </c>
    </row>
    <row r="6746" spans="6499:6514" ht="21.95" customHeight="1">
      <c r="IPG6746" s="4" t="s">
        <v>596</v>
      </c>
      <c r="IPH6746" s="4">
        <v>174298.32</v>
      </c>
    </row>
    <row r="6747" spans="6499:6514" ht="21.95" customHeight="1">
      <c r="IPI6747" s="4" t="s">
        <v>1307</v>
      </c>
      <c r="IPJ6747" s="4">
        <v>732550</v>
      </c>
    </row>
    <row r="6748" spans="6499:6514" ht="21.95" customHeight="1">
      <c r="IPI6748" s="4" t="s">
        <v>596</v>
      </c>
      <c r="IPJ6748" s="4">
        <v>174298.32</v>
      </c>
    </row>
    <row r="6749" spans="6499:6514" ht="21.95" customHeight="1">
      <c r="IPK6749" s="4" t="s">
        <v>1307</v>
      </c>
      <c r="IPL6749" s="4">
        <v>732550</v>
      </c>
    </row>
    <row r="6750" spans="6499:6514" ht="21.95" customHeight="1">
      <c r="IPK6750" s="4" t="s">
        <v>596</v>
      </c>
      <c r="IPL6750" s="4">
        <v>174298.32</v>
      </c>
    </row>
    <row r="6751" spans="6499:6514" ht="21.95" customHeight="1">
      <c r="IPM6751" s="4" t="s">
        <v>1307</v>
      </c>
      <c r="IPN6751" s="4">
        <v>732550</v>
      </c>
    </row>
    <row r="6752" spans="6499:6514" ht="21.95" customHeight="1">
      <c r="IPM6752" s="4" t="s">
        <v>596</v>
      </c>
      <c r="IPN6752" s="4">
        <v>174298.32</v>
      </c>
    </row>
    <row r="6753" spans="6515:6530" ht="21.95" customHeight="1">
      <c r="IPO6753" s="4" t="s">
        <v>1307</v>
      </c>
      <c r="IPP6753" s="4">
        <v>732550</v>
      </c>
    </row>
    <row r="6754" spans="6515:6530" ht="21.95" customHeight="1">
      <c r="IPO6754" s="4" t="s">
        <v>596</v>
      </c>
      <c r="IPP6754" s="4">
        <v>174298.32</v>
      </c>
    </row>
    <row r="6755" spans="6515:6530" ht="21.95" customHeight="1">
      <c r="IPQ6755" s="4" t="s">
        <v>1307</v>
      </c>
      <c r="IPR6755" s="4">
        <v>732550</v>
      </c>
    </row>
    <row r="6756" spans="6515:6530" ht="21.95" customHeight="1">
      <c r="IPQ6756" s="4" t="s">
        <v>596</v>
      </c>
      <c r="IPR6756" s="4">
        <v>174298.32</v>
      </c>
    </row>
    <row r="6757" spans="6515:6530" ht="21.95" customHeight="1">
      <c r="IPS6757" s="4" t="s">
        <v>1307</v>
      </c>
      <c r="IPT6757" s="4">
        <v>732550</v>
      </c>
    </row>
    <row r="6758" spans="6515:6530" ht="21.95" customHeight="1">
      <c r="IPS6758" s="4" t="s">
        <v>596</v>
      </c>
      <c r="IPT6758" s="4">
        <v>174298.32</v>
      </c>
    </row>
    <row r="6759" spans="6515:6530" ht="21.95" customHeight="1">
      <c r="IPU6759" s="4" t="s">
        <v>1307</v>
      </c>
      <c r="IPV6759" s="4">
        <v>732550</v>
      </c>
    </row>
    <row r="6760" spans="6515:6530" ht="21.95" customHeight="1">
      <c r="IPU6760" s="4" t="s">
        <v>596</v>
      </c>
      <c r="IPV6760" s="4">
        <v>174298.32</v>
      </c>
    </row>
    <row r="6761" spans="6515:6530" ht="21.95" customHeight="1">
      <c r="IPW6761" s="4" t="s">
        <v>1307</v>
      </c>
      <c r="IPX6761" s="4">
        <v>732550</v>
      </c>
    </row>
    <row r="6762" spans="6515:6530" ht="21.95" customHeight="1">
      <c r="IPW6762" s="4" t="s">
        <v>596</v>
      </c>
      <c r="IPX6762" s="4">
        <v>174298.32</v>
      </c>
    </row>
    <row r="6763" spans="6515:6530" ht="21.95" customHeight="1">
      <c r="IPY6763" s="4" t="s">
        <v>1307</v>
      </c>
      <c r="IPZ6763" s="4">
        <v>732550</v>
      </c>
    </row>
    <row r="6764" spans="6515:6530" ht="21.95" customHeight="1">
      <c r="IPY6764" s="4" t="s">
        <v>596</v>
      </c>
      <c r="IPZ6764" s="4">
        <v>174298.32</v>
      </c>
    </row>
    <row r="6765" spans="6515:6530" ht="21.95" customHeight="1">
      <c r="IQA6765" s="4" t="s">
        <v>1307</v>
      </c>
      <c r="IQB6765" s="4">
        <v>732550</v>
      </c>
    </row>
    <row r="6766" spans="6515:6530" ht="21.95" customHeight="1">
      <c r="IQA6766" s="4" t="s">
        <v>596</v>
      </c>
      <c r="IQB6766" s="4">
        <v>174298.32</v>
      </c>
    </row>
    <row r="6767" spans="6515:6530" ht="21.95" customHeight="1">
      <c r="IQC6767" s="4" t="s">
        <v>1307</v>
      </c>
      <c r="IQD6767" s="4">
        <v>732550</v>
      </c>
    </row>
    <row r="6768" spans="6515:6530" ht="21.95" customHeight="1">
      <c r="IQC6768" s="4" t="s">
        <v>596</v>
      </c>
      <c r="IQD6768" s="4">
        <v>174298.32</v>
      </c>
    </row>
    <row r="6769" spans="6531:6546" ht="21.95" customHeight="1">
      <c r="IQE6769" s="4" t="s">
        <v>1307</v>
      </c>
      <c r="IQF6769" s="4">
        <v>732550</v>
      </c>
    </row>
    <row r="6770" spans="6531:6546" ht="21.95" customHeight="1">
      <c r="IQE6770" s="4" t="s">
        <v>596</v>
      </c>
      <c r="IQF6770" s="4">
        <v>174298.32</v>
      </c>
    </row>
    <row r="6771" spans="6531:6546" ht="21.95" customHeight="1">
      <c r="IQG6771" s="4" t="s">
        <v>1307</v>
      </c>
      <c r="IQH6771" s="4">
        <v>732550</v>
      </c>
    </row>
    <row r="6772" spans="6531:6546" ht="21.95" customHeight="1">
      <c r="IQG6772" s="4" t="s">
        <v>596</v>
      </c>
      <c r="IQH6772" s="4">
        <v>174298.32</v>
      </c>
    </row>
    <row r="6773" spans="6531:6546" ht="21.95" customHeight="1">
      <c r="IQI6773" s="4" t="s">
        <v>1307</v>
      </c>
      <c r="IQJ6773" s="4">
        <v>732550</v>
      </c>
    </row>
    <row r="6774" spans="6531:6546" ht="21.95" customHeight="1">
      <c r="IQI6774" s="4" t="s">
        <v>596</v>
      </c>
      <c r="IQJ6774" s="4">
        <v>174298.32</v>
      </c>
    </row>
    <row r="6775" spans="6531:6546" ht="21.95" customHeight="1">
      <c r="IQK6775" s="4" t="s">
        <v>1307</v>
      </c>
      <c r="IQL6775" s="4">
        <v>732550</v>
      </c>
    </row>
    <row r="6776" spans="6531:6546" ht="21.95" customHeight="1">
      <c r="IQK6776" s="4" t="s">
        <v>596</v>
      </c>
      <c r="IQL6776" s="4">
        <v>174298.32</v>
      </c>
    </row>
    <row r="6777" spans="6531:6546" ht="21.95" customHeight="1">
      <c r="IQM6777" s="4" t="s">
        <v>1307</v>
      </c>
      <c r="IQN6777" s="4">
        <v>732550</v>
      </c>
    </row>
    <row r="6778" spans="6531:6546" ht="21.95" customHeight="1">
      <c r="IQM6778" s="4" t="s">
        <v>596</v>
      </c>
      <c r="IQN6778" s="4">
        <v>174298.32</v>
      </c>
    </row>
    <row r="6779" spans="6531:6546" ht="21.95" customHeight="1">
      <c r="IQO6779" s="4" t="s">
        <v>1307</v>
      </c>
      <c r="IQP6779" s="4">
        <v>732550</v>
      </c>
    </row>
    <row r="6780" spans="6531:6546" ht="21.95" customHeight="1">
      <c r="IQO6780" s="4" t="s">
        <v>596</v>
      </c>
      <c r="IQP6780" s="4">
        <v>174298.32</v>
      </c>
    </row>
    <row r="6781" spans="6531:6546" ht="21.95" customHeight="1">
      <c r="IQQ6781" s="4" t="s">
        <v>1307</v>
      </c>
      <c r="IQR6781" s="4">
        <v>732550</v>
      </c>
    </row>
    <row r="6782" spans="6531:6546" ht="21.95" customHeight="1">
      <c r="IQQ6782" s="4" t="s">
        <v>596</v>
      </c>
      <c r="IQR6782" s="4">
        <v>174298.32</v>
      </c>
    </row>
    <row r="6783" spans="6531:6546" ht="21.95" customHeight="1">
      <c r="IQS6783" s="4" t="s">
        <v>1307</v>
      </c>
      <c r="IQT6783" s="4">
        <v>732550</v>
      </c>
    </row>
    <row r="6784" spans="6531:6546" ht="21.95" customHeight="1">
      <c r="IQS6784" s="4" t="s">
        <v>596</v>
      </c>
      <c r="IQT6784" s="4">
        <v>174298.32</v>
      </c>
    </row>
    <row r="6785" spans="6547:6562" ht="21.95" customHeight="1">
      <c r="IQU6785" s="4" t="s">
        <v>1307</v>
      </c>
      <c r="IQV6785" s="4">
        <v>732550</v>
      </c>
    </row>
    <row r="6786" spans="6547:6562" ht="21.95" customHeight="1">
      <c r="IQU6786" s="4" t="s">
        <v>596</v>
      </c>
      <c r="IQV6786" s="4">
        <v>174298.32</v>
      </c>
    </row>
    <row r="6787" spans="6547:6562" ht="21.95" customHeight="1">
      <c r="IQW6787" s="4" t="s">
        <v>1307</v>
      </c>
      <c r="IQX6787" s="4">
        <v>732550</v>
      </c>
    </row>
    <row r="6788" spans="6547:6562" ht="21.95" customHeight="1">
      <c r="IQW6788" s="4" t="s">
        <v>596</v>
      </c>
      <c r="IQX6788" s="4">
        <v>174298.32</v>
      </c>
    </row>
    <row r="6789" spans="6547:6562" ht="21.95" customHeight="1">
      <c r="IQY6789" s="4" t="s">
        <v>1307</v>
      </c>
      <c r="IQZ6789" s="4">
        <v>732550</v>
      </c>
    </row>
    <row r="6790" spans="6547:6562" ht="21.95" customHeight="1">
      <c r="IQY6790" s="4" t="s">
        <v>596</v>
      </c>
      <c r="IQZ6790" s="4">
        <v>174298.32</v>
      </c>
    </row>
    <row r="6791" spans="6547:6562" ht="21.95" customHeight="1">
      <c r="IRA6791" s="4" t="s">
        <v>1307</v>
      </c>
      <c r="IRB6791" s="4">
        <v>732550</v>
      </c>
    </row>
    <row r="6792" spans="6547:6562" ht="21.95" customHeight="1">
      <c r="IRA6792" s="4" t="s">
        <v>596</v>
      </c>
      <c r="IRB6792" s="4">
        <v>174298.32</v>
      </c>
    </row>
    <row r="6793" spans="6547:6562" ht="21.95" customHeight="1">
      <c r="IRC6793" s="4" t="s">
        <v>1307</v>
      </c>
      <c r="IRD6793" s="4">
        <v>732550</v>
      </c>
    </row>
    <row r="6794" spans="6547:6562" ht="21.95" customHeight="1">
      <c r="IRC6794" s="4" t="s">
        <v>596</v>
      </c>
      <c r="IRD6794" s="4">
        <v>174298.32</v>
      </c>
    </row>
    <row r="6795" spans="6547:6562" ht="21.95" customHeight="1">
      <c r="IRE6795" s="4" t="s">
        <v>1307</v>
      </c>
      <c r="IRF6795" s="4">
        <v>732550</v>
      </c>
    </row>
    <row r="6796" spans="6547:6562" ht="21.95" customHeight="1">
      <c r="IRE6796" s="4" t="s">
        <v>596</v>
      </c>
      <c r="IRF6796" s="4">
        <v>174298.32</v>
      </c>
    </row>
    <row r="6797" spans="6547:6562" ht="21.95" customHeight="1">
      <c r="IRG6797" s="4" t="s">
        <v>1307</v>
      </c>
      <c r="IRH6797" s="4">
        <v>732550</v>
      </c>
    </row>
    <row r="6798" spans="6547:6562" ht="21.95" customHeight="1">
      <c r="IRG6798" s="4" t="s">
        <v>596</v>
      </c>
      <c r="IRH6798" s="4">
        <v>174298.32</v>
      </c>
    </row>
    <row r="6799" spans="6547:6562" ht="21.95" customHeight="1">
      <c r="IRI6799" s="4" t="s">
        <v>1307</v>
      </c>
      <c r="IRJ6799" s="4">
        <v>732550</v>
      </c>
    </row>
    <row r="6800" spans="6547:6562" ht="21.95" customHeight="1">
      <c r="IRI6800" s="4" t="s">
        <v>596</v>
      </c>
      <c r="IRJ6800" s="4">
        <v>174298.32</v>
      </c>
    </row>
    <row r="6801" spans="6563:6578" ht="21.95" customHeight="1">
      <c r="IRK6801" s="4" t="s">
        <v>1307</v>
      </c>
      <c r="IRL6801" s="4">
        <v>732550</v>
      </c>
    </row>
    <row r="6802" spans="6563:6578" ht="21.95" customHeight="1">
      <c r="IRK6802" s="4" t="s">
        <v>596</v>
      </c>
      <c r="IRL6802" s="4">
        <v>174298.32</v>
      </c>
    </row>
    <row r="6803" spans="6563:6578" ht="21.95" customHeight="1">
      <c r="IRM6803" s="4" t="s">
        <v>1307</v>
      </c>
      <c r="IRN6803" s="4">
        <v>732550</v>
      </c>
    </row>
    <row r="6804" spans="6563:6578" ht="21.95" customHeight="1">
      <c r="IRM6804" s="4" t="s">
        <v>596</v>
      </c>
      <c r="IRN6804" s="4">
        <v>174298.32</v>
      </c>
    </row>
    <row r="6805" spans="6563:6578" ht="21.95" customHeight="1">
      <c r="IRO6805" s="4" t="s">
        <v>1307</v>
      </c>
      <c r="IRP6805" s="4">
        <v>732550</v>
      </c>
    </row>
    <row r="6806" spans="6563:6578" ht="21.95" customHeight="1">
      <c r="IRO6806" s="4" t="s">
        <v>596</v>
      </c>
      <c r="IRP6806" s="4">
        <v>174298.32</v>
      </c>
    </row>
    <row r="6807" spans="6563:6578" ht="21.95" customHeight="1">
      <c r="IRQ6807" s="4" t="s">
        <v>1307</v>
      </c>
      <c r="IRR6807" s="4">
        <v>732550</v>
      </c>
    </row>
    <row r="6808" spans="6563:6578" ht="21.95" customHeight="1">
      <c r="IRQ6808" s="4" t="s">
        <v>596</v>
      </c>
      <c r="IRR6808" s="4">
        <v>174298.32</v>
      </c>
    </row>
    <row r="6809" spans="6563:6578" ht="21.95" customHeight="1">
      <c r="IRS6809" s="4" t="s">
        <v>1307</v>
      </c>
      <c r="IRT6809" s="4">
        <v>732550</v>
      </c>
    </row>
    <row r="6810" spans="6563:6578" ht="21.95" customHeight="1">
      <c r="IRS6810" s="4" t="s">
        <v>596</v>
      </c>
      <c r="IRT6810" s="4">
        <v>174298.32</v>
      </c>
    </row>
    <row r="6811" spans="6563:6578" ht="21.95" customHeight="1">
      <c r="IRU6811" s="4" t="s">
        <v>1307</v>
      </c>
      <c r="IRV6811" s="4">
        <v>732550</v>
      </c>
    </row>
    <row r="6812" spans="6563:6578" ht="21.95" customHeight="1">
      <c r="IRU6812" s="4" t="s">
        <v>596</v>
      </c>
      <c r="IRV6812" s="4">
        <v>174298.32</v>
      </c>
    </row>
    <row r="6813" spans="6563:6578" ht="21.95" customHeight="1">
      <c r="IRW6813" s="4" t="s">
        <v>1307</v>
      </c>
      <c r="IRX6813" s="4">
        <v>732550</v>
      </c>
    </row>
    <row r="6814" spans="6563:6578" ht="21.95" customHeight="1">
      <c r="IRW6814" s="4" t="s">
        <v>596</v>
      </c>
      <c r="IRX6814" s="4">
        <v>174298.32</v>
      </c>
    </row>
    <row r="6815" spans="6563:6578" ht="21.95" customHeight="1">
      <c r="IRY6815" s="4" t="s">
        <v>1307</v>
      </c>
      <c r="IRZ6815" s="4">
        <v>732550</v>
      </c>
    </row>
    <row r="6816" spans="6563:6578" ht="21.95" customHeight="1">
      <c r="IRY6816" s="4" t="s">
        <v>596</v>
      </c>
      <c r="IRZ6816" s="4">
        <v>174298.32</v>
      </c>
    </row>
    <row r="6817" spans="6579:6594" ht="21.95" customHeight="1">
      <c r="ISA6817" s="4" t="s">
        <v>1307</v>
      </c>
      <c r="ISB6817" s="4">
        <v>732550</v>
      </c>
    </row>
    <row r="6818" spans="6579:6594" ht="21.95" customHeight="1">
      <c r="ISA6818" s="4" t="s">
        <v>596</v>
      </c>
      <c r="ISB6818" s="4">
        <v>174298.32</v>
      </c>
    </row>
    <row r="6819" spans="6579:6594" ht="21.95" customHeight="1">
      <c r="ISC6819" s="4" t="s">
        <v>1307</v>
      </c>
      <c r="ISD6819" s="4">
        <v>732550</v>
      </c>
    </row>
    <row r="6820" spans="6579:6594" ht="21.95" customHeight="1">
      <c r="ISC6820" s="4" t="s">
        <v>596</v>
      </c>
      <c r="ISD6820" s="4">
        <v>174298.32</v>
      </c>
    </row>
    <row r="6821" spans="6579:6594" ht="21.95" customHeight="1">
      <c r="ISE6821" s="4" t="s">
        <v>1307</v>
      </c>
      <c r="ISF6821" s="4">
        <v>732550</v>
      </c>
    </row>
    <row r="6822" spans="6579:6594" ht="21.95" customHeight="1">
      <c r="ISE6822" s="4" t="s">
        <v>596</v>
      </c>
      <c r="ISF6822" s="4">
        <v>174298.32</v>
      </c>
    </row>
    <row r="6823" spans="6579:6594" ht="21.95" customHeight="1">
      <c r="ISG6823" s="4" t="s">
        <v>1307</v>
      </c>
      <c r="ISH6823" s="4">
        <v>732550</v>
      </c>
    </row>
    <row r="6824" spans="6579:6594" ht="21.95" customHeight="1">
      <c r="ISG6824" s="4" t="s">
        <v>596</v>
      </c>
      <c r="ISH6824" s="4">
        <v>174298.32</v>
      </c>
    </row>
    <row r="6825" spans="6579:6594" ht="21.95" customHeight="1">
      <c r="ISI6825" s="4" t="s">
        <v>1307</v>
      </c>
      <c r="ISJ6825" s="4">
        <v>732550</v>
      </c>
    </row>
    <row r="6826" spans="6579:6594" ht="21.95" customHeight="1">
      <c r="ISI6826" s="4" t="s">
        <v>596</v>
      </c>
      <c r="ISJ6826" s="4">
        <v>174298.32</v>
      </c>
    </row>
    <row r="6827" spans="6579:6594" ht="21.95" customHeight="1">
      <c r="ISK6827" s="4" t="s">
        <v>1307</v>
      </c>
      <c r="ISL6827" s="4">
        <v>732550</v>
      </c>
    </row>
    <row r="6828" spans="6579:6594" ht="21.95" customHeight="1">
      <c r="ISK6828" s="4" t="s">
        <v>596</v>
      </c>
      <c r="ISL6828" s="4">
        <v>174298.32</v>
      </c>
    </row>
    <row r="6829" spans="6579:6594" ht="21.95" customHeight="1">
      <c r="ISM6829" s="4" t="s">
        <v>1307</v>
      </c>
      <c r="ISN6829" s="4">
        <v>732550</v>
      </c>
    </row>
    <row r="6830" spans="6579:6594" ht="21.95" customHeight="1">
      <c r="ISM6830" s="4" t="s">
        <v>596</v>
      </c>
      <c r="ISN6830" s="4">
        <v>174298.32</v>
      </c>
    </row>
    <row r="6831" spans="6579:6594" ht="21.95" customHeight="1">
      <c r="ISO6831" s="4" t="s">
        <v>1307</v>
      </c>
      <c r="ISP6831" s="4">
        <v>732550</v>
      </c>
    </row>
    <row r="6832" spans="6579:6594" ht="21.95" customHeight="1">
      <c r="ISO6832" s="4" t="s">
        <v>596</v>
      </c>
      <c r="ISP6832" s="4">
        <v>174298.32</v>
      </c>
    </row>
    <row r="6833" spans="6595:6610" ht="21.95" customHeight="1">
      <c r="ISQ6833" s="4" t="s">
        <v>1307</v>
      </c>
      <c r="ISR6833" s="4">
        <v>732550</v>
      </c>
    </row>
    <row r="6834" spans="6595:6610" ht="21.95" customHeight="1">
      <c r="ISQ6834" s="4" t="s">
        <v>596</v>
      </c>
      <c r="ISR6834" s="4">
        <v>174298.32</v>
      </c>
    </row>
    <row r="6835" spans="6595:6610" ht="21.95" customHeight="1">
      <c r="ISS6835" s="4" t="s">
        <v>1307</v>
      </c>
      <c r="IST6835" s="4">
        <v>732550</v>
      </c>
    </row>
    <row r="6836" spans="6595:6610" ht="21.95" customHeight="1">
      <c r="ISS6836" s="4" t="s">
        <v>596</v>
      </c>
      <c r="IST6836" s="4">
        <v>174298.32</v>
      </c>
    </row>
    <row r="6837" spans="6595:6610" ht="21.95" customHeight="1">
      <c r="ISU6837" s="4" t="s">
        <v>1307</v>
      </c>
      <c r="ISV6837" s="4">
        <v>732550</v>
      </c>
    </row>
    <row r="6838" spans="6595:6610" ht="21.95" customHeight="1">
      <c r="ISU6838" s="4" t="s">
        <v>596</v>
      </c>
      <c r="ISV6838" s="4">
        <v>174298.32</v>
      </c>
    </row>
    <row r="6839" spans="6595:6610" ht="21.95" customHeight="1">
      <c r="ISW6839" s="4" t="s">
        <v>1307</v>
      </c>
      <c r="ISX6839" s="4">
        <v>732550</v>
      </c>
    </row>
    <row r="6840" spans="6595:6610" ht="21.95" customHeight="1">
      <c r="ISW6840" s="4" t="s">
        <v>596</v>
      </c>
      <c r="ISX6840" s="4">
        <v>174298.32</v>
      </c>
    </row>
    <row r="6841" spans="6595:6610" ht="21.95" customHeight="1">
      <c r="ISY6841" s="4" t="s">
        <v>1307</v>
      </c>
      <c r="ISZ6841" s="4">
        <v>732550</v>
      </c>
    </row>
    <row r="6842" spans="6595:6610" ht="21.95" customHeight="1">
      <c r="ISY6842" s="4" t="s">
        <v>596</v>
      </c>
      <c r="ISZ6842" s="4">
        <v>174298.32</v>
      </c>
    </row>
    <row r="6843" spans="6595:6610" ht="21.95" customHeight="1">
      <c r="ITA6843" s="4" t="s">
        <v>1307</v>
      </c>
      <c r="ITB6843" s="4">
        <v>732550</v>
      </c>
    </row>
    <row r="6844" spans="6595:6610" ht="21.95" customHeight="1">
      <c r="ITA6844" s="4" t="s">
        <v>596</v>
      </c>
      <c r="ITB6844" s="4">
        <v>174298.32</v>
      </c>
    </row>
    <row r="6845" spans="6595:6610" ht="21.95" customHeight="1">
      <c r="ITC6845" s="4" t="s">
        <v>1307</v>
      </c>
      <c r="ITD6845" s="4">
        <v>732550</v>
      </c>
    </row>
    <row r="6846" spans="6595:6610" ht="21.95" customHeight="1">
      <c r="ITC6846" s="4" t="s">
        <v>596</v>
      </c>
      <c r="ITD6846" s="4">
        <v>174298.32</v>
      </c>
    </row>
    <row r="6847" spans="6595:6610" ht="21.95" customHeight="1">
      <c r="ITE6847" s="4" t="s">
        <v>1307</v>
      </c>
      <c r="ITF6847" s="4">
        <v>732550</v>
      </c>
    </row>
    <row r="6848" spans="6595:6610" ht="21.95" customHeight="1">
      <c r="ITE6848" s="4" t="s">
        <v>596</v>
      </c>
      <c r="ITF6848" s="4">
        <v>174298.32</v>
      </c>
    </row>
    <row r="6849" spans="6611:6626" ht="21.95" customHeight="1">
      <c r="ITG6849" s="4" t="s">
        <v>1307</v>
      </c>
      <c r="ITH6849" s="4">
        <v>732550</v>
      </c>
    </row>
    <row r="6850" spans="6611:6626" ht="21.95" customHeight="1">
      <c r="ITG6850" s="4" t="s">
        <v>596</v>
      </c>
      <c r="ITH6850" s="4">
        <v>174298.32</v>
      </c>
    </row>
    <row r="6851" spans="6611:6626" ht="21.95" customHeight="1">
      <c r="ITI6851" s="4" t="s">
        <v>1307</v>
      </c>
      <c r="ITJ6851" s="4">
        <v>732550</v>
      </c>
    </row>
    <row r="6852" spans="6611:6626" ht="21.95" customHeight="1">
      <c r="ITI6852" s="4" t="s">
        <v>596</v>
      </c>
      <c r="ITJ6852" s="4">
        <v>174298.32</v>
      </c>
    </row>
    <row r="6853" spans="6611:6626" ht="21.95" customHeight="1">
      <c r="ITK6853" s="4" t="s">
        <v>1307</v>
      </c>
      <c r="ITL6853" s="4">
        <v>732550</v>
      </c>
    </row>
    <row r="6854" spans="6611:6626" ht="21.95" customHeight="1">
      <c r="ITK6854" s="4" t="s">
        <v>596</v>
      </c>
      <c r="ITL6854" s="4">
        <v>174298.32</v>
      </c>
    </row>
    <row r="6855" spans="6611:6626" ht="21.95" customHeight="1">
      <c r="ITM6855" s="4" t="s">
        <v>1307</v>
      </c>
      <c r="ITN6855" s="4">
        <v>732550</v>
      </c>
    </row>
    <row r="6856" spans="6611:6626" ht="21.95" customHeight="1">
      <c r="ITM6856" s="4" t="s">
        <v>596</v>
      </c>
      <c r="ITN6856" s="4">
        <v>174298.32</v>
      </c>
    </row>
    <row r="6857" spans="6611:6626" ht="21.95" customHeight="1">
      <c r="ITO6857" s="4" t="s">
        <v>1307</v>
      </c>
      <c r="ITP6857" s="4">
        <v>732550</v>
      </c>
    </row>
    <row r="6858" spans="6611:6626" ht="21.95" customHeight="1">
      <c r="ITO6858" s="4" t="s">
        <v>596</v>
      </c>
      <c r="ITP6858" s="4">
        <v>174298.32</v>
      </c>
    </row>
    <row r="6859" spans="6611:6626" ht="21.95" customHeight="1">
      <c r="ITQ6859" s="4" t="s">
        <v>1307</v>
      </c>
      <c r="ITR6859" s="4">
        <v>732550</v>
      </c>
    </row>
    <row r="6860" spans="6611:6626" ht="21.95" customHeight="1">
      <c r="ITQ6860" s="4" t="s">
        <v>596</v>
      </c>
      <c r="ITR6860" s="4">
        <v>174298.32</v>
      </c>
    </row>
    <row r="6861" spans="6611:6626" ht="21.95" customHeight="1">
      <c r="ITS6861" s="4" t="s">
        <v>1307</v>
      </c>
      <c r="ITT6861" s="4">
        <v>732550</v>
      </c>
    </row>
    <row r="6862" spans="6611:6626" ht="21.95" customHeight="1">
      <c r="ITS6862" s="4" t="s">
        <v>596</v>
      </c>
      <c r="ITT6862" s="4">
        <v>174298.32</v>
      </c>
    </row>
    <row r="6863" spans="6611:6626" ht="21.95" customHeight="1">
      <c r="ITU6863" s="4" t="s">
        <v>1307</v>
      </c>
      <c r="ITV6863" s="4">
        <v>732550</v>
      </c>
    </row>
    <row r="6864" spans="6611:6626" ht="21.95" customHeight="1">
      <c r="ITU6864" s="4" t="s">
        <v>596</v>
      </c>
      <c r="ITV6864" s="4">
        <v>174298.32</v>
      </c>
    </row>
    <row r="6865" spans="6627:6642" ht="21.95" customHeight="1">
      <c r="ITW6865" s="4" t="s">
        <v>1307</v>
      </c>
      <c r="ITX6865" s="4">
        <v>732550</v>
      </c>
    </row>
    <row r="6866" spans="6627:6642" ht="21.95" customHeight="1">
      <c r="ITW6866" s="4" t="s">
        <v>596</v>
      </c>
      <c r="ITX6866" s="4">
        <v>174298.32</v>
      </c>
    </row>
    <row r="6867" spans="6627:6642" ht="21.95" customHeight="1">
      <c r="ITY6867" s="4" t="s">
        <v>1307</v>
      </c>
      <c r="ITZ6867" s="4">
        <v>732550</v>
      </c>
    </row>
    <row r="6868" spans="6627:6642" ht="21.95" customHeight="1">
      <c r="ITY6868" s="4" t="s">
        <v>596</v>
      </c>
      <c r="ITZ6868" s="4">
        <v>174298.32</v>
      </c>
    </row>
    <row r="6869" spans="6627:6642" ht="21.95" customHeight="1">
      <c r="IUA6869" s="4" t="s">
        <v>1307</v>
      </c>
      <c r="IUB6869" s="4">
        <v>732550</v>
      </c>
    </row>
    <row r="6870" spans="6627:6642" ht="21.95" customHeight="1">
      <c r="IUA6870" s="4" t="s">
        <v>596</v>
      </c>
      <c r="IUB6870" s="4">
        <v>174298.32</v>
      </c>
    </row>
    <row r="6871" spans="6627:6642" ht="21.95" customHeight="1">
      <c r="IUC6871" s="4" t="s">
        <v>1307</v>
      </c>
      <c r="IUD6871" s="4">
        <v>732550</v>
      </c>
    </row>
    <row r="6872" spans="6627:6642" ht="21.95" customHeight="1">
      <c r="IUC6872" s="4" t="s">
        <v>596</v>
      </c>
      <c r="IUD6872" s="4">
        <v>174298.32</v>
      </c>
    </row>
    <row r="6873" spans="6627:6642" ht="21.95" customHeight="1">
      <c r="IUE6873" s="4" t="s">
        <v>1307</v>
      </c>
      <c r="IUF6873" s="4">
        <v>732550</v>
      </c>
    </row>
    <row r="6874" spans="6627:6642" ht="21.95" customHeight="1">
      <c r="IUE6874" s="4" t="s">
        <v>596</v>
      </c>
      <c r="IUF6874" s="4">
        <v>174298.32</v>
      </c>
    </row>
    <row r="6875" spans="6627:6642" ht="21.95" customHeight="1">
      <c r="IUG6875" s="4" t="s">
        <v>1307</v>
      </c>
      <c r="IUH6875" s="4">
        <v>732550</v>
      </c>
    </row>
    <row r="6876" spans="6627:6642" ht="21.95" customHeight="1">
      <c r="IUG6876" s="4" t="s">
        <v>596</v>
      </c>
      <c r="IUH6876" s="4">
        <v>174298.32</v>
      </c>
    </row>
    <row r="6877" spans="6627:6642" ht="21.95" customHeight="1">
      <c r="IUI6877" s="4" t="s">
        <v>1307</v>
      </c>
      <c r="IUJ6877" s="4">
        <v>732550</v>
      </c>
    </row>
    <row r="6878" spans="6627:6642" ht="21.95" customHeight="1">
      <c r="IUI6878" s="4" t="s">
        <v>596</v>
      </c>
      <c r="IUJ6878" s="4">
        <v>174298.32</v>
      </c>
    </row>
    <row r="6879" spans="6627:6642" ht="21.95" customHeight="1">
      <c r="IUK6879" s="4" t="s">
        <v>1307</v>
      </c>
      <c r="IUL6879" s="4">
        <v>732550</v>
      </c>
    </row>
    <row r="6880" spans="6627:6642" ht="21.95" customHeight="1">
      <c r="IUK6880" s="4" t="s">
        <v>596</v>
      </c>
      <c r="IUL6880" s="4">
        <v>174298.32</v>
      </c>
    </row>
    <row r="6881" spans="6643:6658" ht="21.95" customHeight="1">
      <c r="IUM6881" s="4" t="s">
        <v>1307</v>
      </c>
      <c r="IUN6881" s="4">
        <v>732550</v>
      </c>
    </row>
    <row r="6882" spans="6643:6658" ht="21.95" customHeight="1">
      <c r="IUM6882" s="4" t="s">
        <v>596</v>
      </c>
      <c r="IUN6882" s="4">
        <v>174298.32</v>
      </c>
    </row>
    <row r="6883" spans="6643:6658" ht="21.95" customHeight="1">
      <c r="IUO6883" s="4" t="s">
        <v>1307</v>
      </c>
      <c r="IUP6883" s="4">
        <v>732550</v>
      </c>
    </row>
    <row r="6884" spans="6643:6658" ht="21.95" customHeight="1">
      <c r="IUO6884" s="4" t="s">
        <v>596</v>
      </c>
      <c r="IUP6884" s="4">
        <v>174298.32</v>
      </c>
    </row>
    <row r="6885" spans="6643:6658" ht="21.95" customHeight="1">
      <c r="IUQ6885" s="4" t="s">
        <v>1307</v>
      </c>
      <c r="IUR6885" s="4">
        <v>732550</v>
      </c>
    </row>
    <row r="6886" spans="6643:6658" ht="21.95" customHeight="1">
      <c r="IUQ6886" s="4" t="s">
        <v>596</v>
      </c>
      <c r="IUR6886" s="4">
        <v>174298.32</v>
      </c>
    </row>
    <row r="6887" spans="6643:6658" ht="21.95" customHeight="1">
      <c r="IUS6887" s="4" t="s">
        <v>1307</v>
      </c>
      <c r="IUT6887" s="4">
        <v>732550</v>
      </c>
    </row>
    <row r="6888" spans="6643:6658" ht="21.95" customHeight="1">
      <c r="IUS6888" s="4" t="s">
        <v>596</v>
      </c>
      <c r="IUT6888" s="4">
        <v>174298.32</v>
      </c>
    </row>
    <row r="6889" spans="6643:6658" ht="21.95" customHeight="1">
      <c r="IUU6889" s="4" t="s">
        <v>1307</v>
      </c>
      <c r="IUV6889" s="4">
        <v>732550</v>
      </c>
    </row>
    <row r="6890" spans="6643:6658" ht="21.95" customHeight="1">
      <c r="IUU6890" s="4" t="s">
        <v>596</v>
      </c>
      <c r="IUV6890" s="4">
        <v>174298.32</v>
      </c>
    </row>
    <row r="6891" spans="6643:6658" ht="21.95" customHeight="1">
      <c r="IUW6891" s="4" t="s">
        <v>1307</v>
      </c>
      <c r="IUX6891" s="4">
        <v>732550</v>
      </c>
    </row>
    <row r="6892" spans="6643:6658" ht="21.95" customHeight="1">
      <c r="IUW6892" s="4" t="s">
        <v>596</v>
      </c>
      <c r="IUX6892" s="4">
        <v>174298.32</v>
      </c>
    </row>
    <row r="6893" spans="6643:6658" ht="21.95" customHeight="1">
      <c r="IUY6893" s="4" t="s">
        <v>1307</v>
      </c>
      <c r="IUZ6893" s="4">
        <v>732550</v>
      </c>
    </row>
    <row r="6894" spans="6643:6658" ht="21.95" customHeight="1">
      <c r="IUY6894" s="4" t="s">
        <v>596</v>
      </c>
      <c r="IUZ6894" s="4">
        <v>174298.32</v>
      </c>
    </row>
    <row r="6895" spans="6643:6658" ht="21.95" customHeight="1">
      <c r="IVA6895" s="4" t="s">
        <v>1307</v>
      </c>
      <c r="IVB6895" s="4">
        <v>732550</v>
      </c>
    </row>
    <row r="6896" spans="6643:6658" ht="21.95" customHeight="1">
      <c r="IVA6896" s="4" t="s">
        <v>596</v>
      </c>
      <c r="IVB6896" s="4">
        <v>174298.32</v>
      </c>
    </row>
    <row r="6897" spans="6659:6674" ht="21.95" customHeight="1">
      <c r="IVC6897" s="4" t="s">
        <v>1307</v>
      </c>
      <c r="IVD6897" s="4">
        <v>732550</v>
      </c>
    </row>
    <row r="6898" spans="6659:6674" ht="21.95" customHeight="1">
      <c r="IVC6898" s="4" t="s">
        <v>596</v>
      </c>
      <c r="IVD6898" s="4">
        <v>174298.32</v>
      </c>
    </row>
    <row r="6899" spans="6659:6674" ht="21.95" customHeight="1">
      <c r="IVE6899" s="4" t="s">
        <v>1307</v>
      </c>
      <c r="IVF6899" s="4">
        <v>732550</v>
      </c>
    </row>
    <row r="6900" spans="6659:6674" ht="21.95" customHeight="1">
      <c r="IVE6900" s="4" t="s">
        <v>596</v>
      </c>
      <c r="IVF6900" s="4">
        <v>174298.32</v>
      </c>
    </row>
    <row r="6901" spans="6659:6674" ht="21.95" customHeight="1">
      <c r="IVG6901" s="4" t="s">
        <v>1307</v>
      </c>
      <c r="IVH6901" s="4">
        <v>732550</v>
      </c>
    </row>
    <row r="6902" spans="6659:6674" ht="21.95" customHeight="1">
      <c r="IVG6902" s="4" t="s">
        <v>596</v>
      </c>
      <c r="IVH6902" s="4">
        <v>174298.32</v>
      </c>
    </row>
    <row r="6903" spans="6659:6674" ht="21.95" customHeight="1">
      <c r="IVI6903" s="4" t="s">
        <v>1307</v>
      </c>
      <c r="IVJ6903" s="4">
        <v>732550</v>
      </c>
    </row>
    <row r="6904" spans="6659:6674" ht="21.95" customHeight="1">
      <c r="IVI6904" s="4" t="s">
        <v>596</v>
      </c>
      <c r="IVJ6904" s="4">
        <v>174298.32</v>
      </c>
    </row>
    <row r="6905" spans="6659:6674" ht="21.95" customHeight="1">
      <c r="IVK6905" s="4" t="s">
        <v>1307</v>
      </c>
      <c r="IVL6905" s="4">
        <v>732550</v>
      </c>
    </row>
    <row r="6906" spans="6659:6674" ht="21.95" customHeight="1">
      <c r="IVK6906" s="4" t="s">
        <v>596</v>
      </c>
      <c r="IVL6906" s="4">
        <v>174298.32</v>
      </c>
    </row>
    <row r="6907" spans="6659:6674" ht="21.95" customHeight="1">
      <c r="IVM6907" s="4" t="s">
        <v>1307</v>
      </c>
      <c r="IVN6907" s="4">
        <v>732550</v>
      </c>
    </row>
    <row r="6908" spans="6659:6674" ht="21.95" customHeight="1">
      <c r="IVM6908" s="4" t="s">
        <v>596</v>
      </c>
      <c r="IVN6908" s="4">
        <v>174298.32</v>
      </c>
    </row>
    <row r="6909" spans="6659:6674" ht="21.95" customHeight="1">
      <c r="IVO6909" s="4" t="s">
        <v>1307</v>
      </c>
      <c r="IVP6909" s="4">
        <v>732550</v>
      </c>
    </row>
    <row r="6910" spans="6659:6674" ht="21.95" customHeight="1">
      <c r="IVO6910" s="4" t="s">
        <v>596</v>
      </c>
      <c r="IVP6910" s="4">
        <v>174298.32</v>
      </c>
    </row>
    <row r="6911" spans="6659:6674" ht="21.95" customHeight="1">
      <c r="IVQ6911" s="4" t="s">
        <v>1307</v>
      </c>
      <c r="IVR6911" s="4">
        <v>732550</v>
      </c>
    </row>
    <row r="6912" spans="6659:6674" ht="21.95" customHeight="1">
      <c r="IVQ6912" s="4" t="s">
        <v>596</v>
      </c>
      <c r="IVR6912" s="4">
        <v>174298.32</v>
      </c>
    </row>
    <row r="6913" spans="6675:6690" ht="21.95" customHeight="1">
      <c r="IVS6913" s="4" t="s">
        <v>1307</v>
      </c>
      <c r="IVT6913" s="4">
        <v>732550</v>
      </c>
    </row>
    <row r="6914" spans="6675:6690" ht="21.95" customHeight="1">
      <c r="IVS6914" s="4" t="s">
        <v>596</v>
      </c>
      <c r="IVT6914" s="4">
        <v>174298.32</v>
      </c>
    </row>
    <row r="6915" spans="6675:6690" ht="21.95" customHeight="1">
      <c r="IVU6915" s="4" t="s">
        <v>1307</v>
      </c>
      <c r="IVV6915" s="4">
        <v>732550</v>
      </c>
    </row>
    <row r="6916" spans="6675:6690" ht="21.95" customHeight="1">
      <c r="IVU6916" s="4" t="s">
        <v>596</v>
      </c>
      <c r="IVV6916" s="4">
        <v>174298.32</v>
      </c>
    </row>
    <row r="6917" spans="6675:6690" ht="21.95" customHeight="1">
      <c r="IVW6917" s="4" t="s">
        <v>1307</v>
      </c>
      <c r="IVX6917" s="4">
        <v>732550</v>
      </c>
    </row>
    <row r="6918" spans="6675:6690" ht="21.95" customHeight="1">
      <c r="IVW6918" s="4" t="s">
        <v>596</v>
      </c>
      <c r="IVX6918" s="4">
        <v>174298.32</v>
      </c>
    </row>
    <row r="6919" spans="6675:6690" ht="21.95" customHeight="1">
      <c r="IVY6919" s="4" t="s">
        <v>1307</v>
      </c>
      <c r="IVZ6919" s="4">
        <v>732550</v>
      </c>
    </row>
    <row r="6920" spans="6675:6690" ht="21.95" customHeight="1">
      <c r="IVY6920" s="4" t="s">
        <v>596</v>
      </c>
      <c r="IVZ6920" s="4">
        <v>174298.32</v>
      </c>
    </row>
    <row r="6921" spans="6675:6690" ht="21.95" customHeight="1">
      <c r="IWA6921" s="4" t="s">
        <v>1307</v>
      </c>
      <c r="IWB6921" s="4">
        <v>732550</v>
      </c>
    </row>
    <row r="6922" spans="6675:6690" ht="21.95" customHeight="1">
      <c r="IWA6922" s="4" t="s">
        <v>596</v>
      </c>
      <c r="IWB6922" s="4">
        <v>174298.32</v>
      </c>
    </row>
    <row r="6923" spans="6675:6690" ht="21.95" customHeight="1">
      <c r="IWC6923" s="4" t="s">
        <v>1307</v>
      </c>
      <c r="IWD6923" s="4">
        <v>732550</v>
      </c>
    </row>
    <row r="6924" spans="6675:6690" ht="21.95" customHeight="1">
      <c r="IWC6924" s="4" t="s">
        <v>596</v>
      </c>
      <c r="IWD6924" s="4">
        <v>174298.32</v>
      </c>
    </row>
    <row r="6925" spans="6675:6690" ht="21.95" customHeight="1">
      <c r="IWE6925" s="4" t="s">
        <v>1307</v>
      </c>
      <c r="IWF6925" s="4">
        <v>732550</v>
      </c>
    </row>
    <row r="6926" spans="6675:6690" ht="21.95" customHeight="1">
      <c r="IWE6926" s="4" t="s">
        <v>596</v>
      </c>
      <c r="IWF6926" s="4">
        <v>174298.32</v>
      </c>
    </row>
    <row r="6927" spans="6675:6690" ht="21.95" customHeight="1">
      <c r="IWG6927" s="4" t="s">
        <v>1307</v>
      </c>
      <c r="IWH6927" s="4">
        <v>732550</v>
      </c>
    </row>
    <row r="6928" spans="6675:6690" ht="21.95" customHeight="1">
      <c r="IWG6928" s="4" t="s">
        <v>596</v>
      </c>
      <c r="IWH6928" s="4">
        <v>174298.32</v>
      </c>
    </row>
    <row r="6929" spans="6691:6706" ht="21.95" customHeight="1">
      <c r="IWI6929" s="4" t="s">
        <v>1307</v>
      </c>
      <c r="IWJ6929" s="4">
        <v>732550</v>
      </c>
    </row>
    <row r="6930" spans="6691:6706" ht="21.95" customHeight="1">
      <c r="IWI6930" s="4" t="s">
        <v>596</v>
      </c>
      <c r="IWJ6930" s="4">
        <v>174298.32</v>
      </c>
    </row>
    <row r="6931" spans="6691:6706" ht="21.95" customHeight="1">
      <c r="IWK6931" s="4" t="s">
        <v>1307</v>
      </c>
      <c r="IWL6931" s="4">
        <v>732550</v>
      </c>
    </row>
    <row r="6932" spans="6691:6706" ht="21.95" customHeight="1">
      <c r="IWK6932" s="4" t="s">
        <v>596</v>
      </c>
      <c r="IWL6932" s="4">
        <v>174298.32</v>
      </c>
    </row>
    <row r="6933" spans="6691:6706" ht="21.95" customHeight="1">
      <c r="IWM6933" s="4" t="s">
        <v>1307</v>
      </c>
      <c r="IWN6933" s="4">
        <v>732550</v>
      </c>
    </row>
    <row r="6934" spans="6691:6706" ht="21.95" customHeight="1">
      <c r="IWM6934" s="4" t="s">
        <v>596</v>
      </c>
      <c r="IWN6934" s="4">
        <v>174298.32</v>
      </c>
    </row>
    <row r="6935" spans="6691:6706" ht="21.95" customHeight="1">
      <c r="IWO6935" s="4" t="s">
        <v>1307</v>
      </c>
      <c r="IWP6935" s="4">
        <v>732550</v>
      </c>
    </row>
    <row r="6936" spans="6691:6706" ht="21.95" customHeight="1">
      <c r="IWO6936" s="4" t="s">
        <v>596</v>
      </c>
      <c r="IWP6936" s="4">
        <v>174298.32</v>
      </c>
    </row>
    <row r="6937" spans="6691:6706" ht="21.95" customHeight="1">
      <c r="IWQ6937" s="4" t="s">
        <v>1307</v>
      </c>
      <c r="IWR6937" s="4">
        <v>732550</v>
      </c>
    </row>
    <row r="6938" spans="6691:6706" ht="21.95" customHeight="1">
      <c r="IWQ6938" s="4" t="s">
        <v>596</v>
      </c>
      <c r="IWR6938" s="4">
        <v>174298.32</v>
      </c>
    </row>
    <row r="6939" spans="6691:6706" ht="21.95" customHeight="1">
      <c r="IWS6939" s="4" t="s">
        <v>1307</v>
      </c>
      <c r="IWT6939" s="4">
        <v>732550</v>
      </c>
    </row>
    <row r="6940" spans="6691:6706" ht="21.95" customHeight="1">
      <c r="IWS6940" s="4" t="s">
        <v>596</v>
      </c>
      <c r="IWT6940" s="4">
        <v>174298.32</v>
      </c>
    </row>
    <row r="6941" spans="6691:6706" ht="21.95" customHeight="1">
      <c r="IWU6941" s="4" t="s">
        <v>1307</v>
      </c>
      <c r="IWV6941" s="4">
        <v>732550</v>
      </c>
    </row>
    <row r="6942" spans="6691:6706" ht="21.95" customHeight="1">
      <c r="IWU6942" s="4" t="s">
        <v>596</v>
      </c>
      <c r="IWV6942" s="4">
        <v>174298.32</v>
      </c>
    </row>
    <row r="6943" spans="6691:6706" ht="21.95" customHeight="1">
      <c r="IWW6943" s="4" t="s">
        <v>1307</v>
      </c>
      <c r="IWX6943" s="4">
        <v>732550</v>
      </c>
    </row>
    <row r="6944" spans="6691:6706" ht="21.95" customHeight="1">
      <c r="IWW6944" s="4" t="s">
        <v>596</v>
      </c>
      <c r="IWX6944" s="4">
        <v>174298.32</v>
      </c>
    </row>
    <row r="6945" spans="6707:6722" ht="21.95" customHeight="1">
      <c r="IWY6945" s="4" t="s">
        <v>1307</v>
      </c>
      <c r="IWZ6945" s="4">
        <v>732550</v>
      </c>
    </row>
    <row r="6946" spans="6707:6722" ht="21.95" customHeight="1">
      <c r="IWY6946" s="4" t="s">
        <v>596</v>
      </c>
      <c r="IWZ6946" s="4">
        <v>174298.32</v>
      </c>
    </row>
    <row r="6947" spans="6707:6722" ht="21.95" customHeight="1">
      <c r="IXA6947" s="4" t="s">
        <v>1307</v>
      </c>
      <c r="IXB6947" s="4">
        <v>732550</v>
      </c>
    </row>
    <row r="6948" spans="6707:6722" ht="21.95" customHeight="1">
      <c r="IXA6948" s="4" t="s">
        <v>596</v>
      </c>
      <c r="IXB6948" s="4">
        <v>174298.32</v>
      </c>
    </row>
    <row r="6949" spans="6707:6722" ht="21.95" customHeight="1">
      <c r="IXC6949" s="4" t="s">
        <v>1307</v>
      </c>
      <c r="IXD6949" s="4">
        <v>732550</v>
      </c>
    </row>
    <row r="6950" spans="6707:6722" ht="21.95" customHeight="1">
      <c r="IXC6950" s="4" t="s">
        <v>596</v>
      </c>
      <c r="IXD6950" s="4">
        <v>174298.32</v>
      </c>
    </row>
    <row r="6951" spans="6707:6722" ht="21.95" customHeight="1">
      <c r="IXE6951" s="4" t="s">
        <v>1307</v>
      </c>
      <c r="IXF6951" s="4">
        <v>732550</v>
      </c>
    </row>
    <row r="6952" spans="6707:6722" ht="21.95" customHeight="1">
      <c r="IXE6952" s="4" t="s">
        <v>596</v>
      </c>
      <c r="IXF6952" s="4">
        <v>174298.32</v>
      </c>
    </row>
    <row r="6953" spans="6707:6722" ht="21.95" customHeight="1">
      <c r="IXG6953" s="4" t="s">
        <v>1307</v>
      </c>
      <c r="IXH6953" s="4">
        <v>732550</v>
      </c>
    </row>
    <row r="6954" spans="6707:6722" ht="21.95" customHeight="1">
      <c r="IXG6954" s="4" t="s">
        <v>596</v>
      </c>
      <c r="IXH6954" s="4">
        <v>174298.32</v>
      </c>
    </row>
    <row r="6955" spans="6707:6722" ht="21.95" customHeight="1">
      <c r="IXI6955" s="4" t="s">
        <v>1307</v>
      </c>
      <c r="IXJ6955" s="4">
        <v>732550</v>
      </c>
    </row>
    <row r="6956" spans="6707:6722" ht="21.95" customHeight="1">
      <c r="IXI6956" s="4" t="s">
        <v>596</v>
      </c>
      <c r="IXJ6956" s="4">
        <v>174298.32</v>
      </c>
    </row>
    <row r="6957" spans="6707:6722" ht="21.95" customHeight="1">
      <c r="IXK6957" s="4" t="s">
        <v>1307</v>
      </c>
      <c r="IXL6957" s="4">
        <v>732550</v>
      </c>
    </row>
    <row r="6958" spans="6707:6722" ht="21.95" customHeight="1">
      <c r="IXK6958" s="4" t="s">
        <v>596</v>
      </c>
      <c r="IXL6958" s="4">
        <v>174298.32</v>
      </c>
    </row>
    <row r="6959" spans="6707:6722" ht="21.95" customHeight="1">
      <c r="IXM6959" s="4" t="s">
        <v>1307</v>
      </c>
      <c r="IXN6959" s="4">
        <v>732550</v>
      </c>
    </row>
    <row r="6960" spans="6707:6722" ht="21.95" customHeight="1">
      <c r="IXM6960" s="4" t="s">
        <v>596</v>
      </c>
      <c r="IXN6960" s="4">
        <v>174298.32</v>
      </c>
    </row>
    <row r="6961" spans="6723:6738" ht="21.95" customHeight="1">
      <c r="IXO6961" s="4" t="s">
        <v>1307</v>
      </c>
      <c r="IXP6961" s="4">
        <v>732550</v>
      </c>
    </row>
    <row r="6962" spans="6723:6738" ht="21.95" customHeight="1">
      <c r="IXO6962" s="4" t="s">
        <v>596</v>
      </c>
      <c r="IXP6962" s="4">
        <v>174298.32</v>
      </c>
    </row>
    <row r="6963" spans="6723:6738" ht="21.95" customHeight="1">
      <c r="IXQ6963" s="4" t="s">
        <v>1307</v>
      </c>
      <c r="IXR6963" s="4">
        <v>732550</v>
      </c>
    </row>
    <row r="6964" spans="6723:6738" ht="21.95" customHeight="1">
      <c r="IXQ6964" s="4" t="s">
        <v>596</v>
      </c>
      <c r="IXR6964" s="4">
        <v>174298.32</v>
      </c>
    </row>
    <row r="6965" spans="6723:6738" ht="21.95" customHeight="1">
      <c r="IXS6965" s="4" t="s">
        <v>1307</v>
      </c>
      <c r="IXT6965" s="4">
        <v>732550</v>
      </c>
    </row>
    <row r="6966" spans="6723:6738" ht="21.95" customHeight="1">
      <c r="IXS6966" s="4" t="s">
        <v>596</v>
      </c>
      <c r="IXT6966" s="4">
        <v>174298.32</v>
      </c>
    </row>
    <row r="6967" spans="6723:6738" ht="21.95" customHeight="1">
      <c r="IXU6967" s="4" t="s">
        <v>1307</v>
      </c>
      <c r="IXV6967" s="4">
        <v>732550</v>
      </c>
    </row>
    <row r="6968" spans="6723:6738" ht="21.95" customHeight="1">
      <c r="IXU6968" s="4" t="s">
        <v>596</v>
      </c>
      <c r="IXV6968" s="4">
        <v>174298.32</v>
      </c>
    </row>
    <row r="6969" spans="6723:6738" ht="21.95" customHeight="1">
      <c r="IXW6969" s="4" t="s">
        <v>1307</v>
      </c>
      <c r="IXX6969" s="4">
        <v>732550</v>
      </c>
    </row>
    <row r="6970" spans="6723:6738" ht="21.95" customHeight="1">
      <c r="IXW6970" s="4" t="s">
        <v>596</v>
      </c>
      <c r="IXX6970" s="4">
        <v>174298.32</v>
      </c>
    </row>
    <row r="6971" spans="6723:6738" ht="21.95" customHeight="1">
      <c r="IXY6971" s="4" t="s">
        <v>1307</v>
      </c>
      <c r="IXZ6971" s="4">
        <v>732550</v>
      </c>
    </row>
    <row r="6972" spans="6723:6738" ht="21.95" customHeight="1">
      <c r="IXY6972" s="4" t="s">
        <v>596</v>
      </c>
      <c r="IXZ6972" s="4">
        <v>174298.32</v>
      </c>
    </row>
    <row r="6973" spans="6723:6738" ht="21.95" customHeight="1">
      <c r="IYA6973" s="4" t="s">
        <v>1307</v>
      </c>
      <c r="IYB6973" s="4">
        <v>732550</v>
      </c>
    </row>
    <row r="6974" spans="6723:6738" ht="21.95" customHeight="1">
      <c r="IYA6974" s="4" t="s">
        <v>596</v>
      </c>
      <c r="IYB6974" s="4">
        <v>174298.32</v>
      </c>
    </row>
    <row r="6975" spans="6723:6738" ht="21.95" customHeight="1">
      <c r="IYC6975" s="4" t="s">
        <v>1307</v>
      </c>
      <c r="IYD6975" s="4">
        <v>732550</v>
      </c>
    </row>
    <row r="6976" spans="6723:6738" ht="21.95" customHeight="1">
      <c r="IYC6976" s="4" t="s">
        <v>596</v>
      </c>
      <c r="IYD6976" s="4">
        <v>174298.32</v>
      </c>
    </row>
    <row r="6977" spans="6739:6754" ht="21.95" customHeight="1">
      <c r="IYE6977" s="4" t="s">
        <v>1307</v>
      </c>
      <c r="IYF6977" s="4">
        <v>732550</v>
      </c>
    </row>
    <row r="6978" spans="6739:6754" ht="21.95" customHeight="1">
      <c r="IYE6978" s="4" t="s">
        <v>596</v>
      </c>
      <c r="IYF6978" s="4">
        <v>174298.32</v>
      </c>
    </row>
    <row r="6979" spans="6739:6754" ht="21.95" customHeight="1">
      <c r="IYG6979" s="4" t="s">
        <v>1307</v>
      </c>
      <c r="IYH6979" s="4">
        <v>732550</v>
      </c>
    </row>
    <row r="6980" spans="6739:6754" ht="21.95" customHeight="1">
      <c r="IYG6980" s="4" t="s">
        <v>596</v>
      </c>
      <c r="IYH6980" s="4">
        <v>174298.32</v>
      </c>
    </row>
    <row r="6981" spans="6739:6754" ht="21.95" customHeight="1">
      <c r="IYI6981" s="4" t="s">
        <v>1307</v>
      </c>
      <c r="IYJ6981" s="4">
        <v>732550</v>
      </c>
    </row>
    <row r="6982" spans="6739:6754" ht="21.95" customHeight="1">
      <c r="IYI6982" s="4" t="s">
        <v>596</v>
      </c>
      <c r="IYJ6982" s="4">
        <v>174298.32</v>
      </c>
    </row>
    <row r="6983" spans="6739:6754" ht="21.95" customHeight="1">
      <c r="IYK6983" s="4" t="s">
        <v>1307</v>
      </c>
      <c r="IYL6983" s="4">
        <v>732550</v>
      </c>
    </row>
    <row r="6984" spans="6739:6754" ht="21.95" customHeight="1">
      <c r="IYK6984" s="4" t="s">
        <v>596</v>
      </c>
      <c r="IYL6984" s="4">
        <v>174298.32</v>
      </c>
    </row>
    <row r="6985" spans="6739:6754" ht="21.95" customHeight="1">
      <c r="IYM6985" s="4" t="s">
        <v>1307</v>
      </c>
      <c r="IYN6985" s="4">
        <v>732550</v>
      </c>
    </row>
    <row r="6986" spans="6739:6754" ht="21.95" customHeight="1">
      <c r="IYM6986" s="4" t="s">
        <v>596</v>
      </c>
      <c r="IYN6986" s="4">
        <v>174298.32</v>
      </c>
    </row>
    <row r="6987" spans="6739:6754" ht="21.95" customHeight="1">
      <c r="IYO6987" s="4" t="s">
        <v>1307</v>
      </c>
      <c r="IYP6987" s="4">
        <v>732550</v>
      </c>
    </row>
    <row r="6988" spans="6739:6754" ht="21.95" customHeight="1">
      <c r="IYO6988" s="4" t="s">
        <v>596</v>
      </c>
      <c r="IYP6988" s="4">
        <v>174298.32</v>
      </c>
    </row>
    <row r="6989" spans="6739:6754" ht="21.95" customHeight="1">
      <c r="IYQ6989" s="4" t="s">
        <v>1307</v>
      </c>
      <c r="IYR6989" s="4">
        <v>732550</v>
      </c>
    </row>
    <row r="6990" spans="6739:6754" ht="21.95" customHeight="1">
      <c r="IYQ6990" s="4" t="s">
        <v>596</v>
      </c>
      <c r="IYR6990" s="4">
        <v>174298.32</v>
      </c>
    </row>
    <row r="6991" spans="6739:6754" ht="21.95" customHeight="1">
      <c r="IYS6991" s="4" t="s">
        <v>1307</v>
      </c>
      <c r="IYT6991" s="4">
        <v>732550</v>
      </c>
    </row>
    <row r="6992" spans="6739:6754" ht="21.95" customHeight="1">
      <c r="IYS6992" s="4" t="s">
        <v>596</v>
      </c>
      <c r="IYT6992" s="4">
        <v>174298.32</v>
      </c>
    </row>
    <row r="6993" spans="6755:6770" ht="21.95" customHeight="1">
      <c r="IYU6993" s="4" t="s">
        <v>1307</v>
      </c>
      <c r="IYV6993" s="4">
        <v>732550</v>
      </c>
    </row>
    <row r="6994" spans="6755:6770" ht="21.95" customHeight="1">
      <c r="IYU6994" s="4" t="s">
        <v>596</v>
      </c>
      <c r="IYV6994" s="4">
        <v>174298.32</v>
      </c>
    </row>
    <row r="6995" spans="6755:6770" ht="21.95" customHeight="1">
      <c r="IYW6995" s="4" t="s">
        <v>1307</v>
      </c>
      <c r="IYX6995" s="4">
        <v>732550</v>
      </c>
    </row>
    <row r="6996" spans="6755:6770" ht="21.95" customHeight="1">
      <c r="IYW6996" s="4" t="s">
        <v>596</v>
      </c>
      <c r="IYX6996" s="4">
        <v>174298.32</v>
      </c>
    </row>
    <row r="6997" spans="6755:6770" ht="21.95" customHeight="1">
      <c r="IYY6997" s="4" t="s">
        <v>1307</v>
      </c>
      <c r="IYZ6997" s="4">
        <v>732550</v>
      </c>
    </row>
    <row r="6998" spans="6755:6770" ht="21.95" customHeight="1">
      <c r="IYY6998" s="4" t="s">
        <v>596</v>
      </c>
      <c r="IYZ6998" s="4">
        <v>174298.32</v>
      </c>
    </row>
    <row r="6999" spans="6755:6770" ht="21.95" customHeight="1">
      <c r="IZA6999" s="4" t="s">
        <v>1307</v>
      </c>
      <c r="IZB6999" s="4">
        <v>732550</v>
      </c>
    </row>
    <row r="7000" spans="6755:6770" ht="21.95" customHeight="1">
      <c r="IZA7000" s="4" t="s">
        <v>596</v>
      </c>
      <c r="IZB7000" s="4">
        <v>174298.32</v>
      </c>
    </row>
    <row r="7001" spans="6755:6770" ht="21.95" customHeight="1">
      <c r="IZC7001" s="4" t="s">
        <v>1307</v>
      </c>
      <c r="IZD7001" s="4">
        <v>732550</v>
      </c>
    </row>
    <row r="7002" spans="6755:6770" ht="21.95" customHeight="1">
      <c r="IZC7002" s="4" t="s">
        <v>596</v>
      </c>
      <c r="IZD7002" s="4">
        <v>174298.32</v>
      </c>
    </row>
    <row r="7003" spans="6755:6770" ht="21.95" customHeight="1">
      <c r="IZE7003" s="4" t="s">
        <v>1307</v>
      </c>
      <c r="IZF7003" s="4">
        <v>732550</v>
      </c>
    </row>
    <row r="7004" spans="6755:6770" ht="21.95" customHeight="1">
      <c r="IZE7004" s="4" t="s">
        <v>596</v>
      </c>
      <c r="IZF7004" s="4">
        <v>174298.32</v>
      </c>
    </row>
    <row r="7005" spans="6755:6770" ht="21.95" customHeight="1">
      <c r="IZG7005" s="4" t="s">
        <v>1307</v>
      </c>
      <c r="IZH7005" s="4">
        <v>732550</v>
      </c>
    </row>
    <row r="7006" spans="6755:6770" ht="21.95" customHeight="1">
      <c r="IZG7006" s="4" t="s">
        <v>596</v>
      </c>
      <c r="IZH7006" s="4">
        <v>174298.32</v>
      </c>
    </row>
    <row r="7007" spans="6755:6770" ht="21.95" customHeight="1">
      <c r="IZI7007" s="4" t="s">
        <v>1307</v>
      </c>
      <c r="IZJ7007" s="4">
        <v>732550</v>
      </c>
    </row>
    <row r="7008" spans="6755:6770" ht="21.95" customHeight="1">
      <c r="IZI7008" s="4" t="s">
        <v>596</v>
      </c>
      <c r="IZJ7008" s="4">
        <v>174298.32</v>
      </c>
    </row>
    <row r="7009" spans="6771:6786" ht="21.95" customHeight="1">
      <c r="IZK7009" s="4" t="s">
        <v>1307</v>
      </c>
      <c r="IZL7009" s="4">
        <v>732550</v>
      </c>
    </row>
    <row r="7010" spans="6771:6786" ht="21.95" customHeight="1">
      <c r="IZK7010" s="4" t="s">
        <v>596</v>
      </c>
      <c r="IZL7010" s="4">
        <v>174298.32</v>
      </c>
    </row>
    <row r="7011" spans="6771:6786" ht="21.95" customHeight="1">
      <c r="IZM7011" s="4" t="s">
        <v>1307</v>
      </c>
      <c r="IZN7011" s="4">
        <v>732550</v>
      </c>
    </row>
    <row r="7012" spans="6771:6786" ht="21.95" customHeight="1">
      <c r="IZM7012" s="4" t="s">
        <v>596</v>
      </c>
      <c r="IZN7012" s="4">
        <v>174298.32</v>
      </c>
    </row>
    <row r="7013" spans="6771:6786" ht="21.95" customHeight="1">
      <c r="IZO7013" s="4" t="s">
        <v>1307</v>
      </c>
      <c r="IZP7013" s="4">
        <v>732550</v>
      </c>
    </row>
    <row r="7014" spans="6771:6786" ht="21.95" customHeight="1">
      <c r="IZO7014" s="4" t="s">
        <v>596</v>
      </c>
      <c r="IZP7014" s="4">
        <v>174298.32</v>
      </c>
    </row>
    <row r="7015" spans="6771:6786" ht="21.95" customHeight="1">
      <c r="IZQ7015" s="4" t="s">
        <v>1307</v>
      </c>
      <c r="IZR7015" s="4">
        <v>732550</v>
      </c>
    </row>
    <row r="7016" spans="6771:6786" ht="21.95" customHeight="1">
      <c r="IZQ7016" s="4" t="s">
        <v>596</v>
      </c>
      <c r="IZR7016" s="4">
        <v>174298.32</v>
      </c>
    </row>
    <row r="7017" spans="6771:6786" ht="21.95" customHeight="1">
      <c r="IZS7017" s="4" t="s">
        <v>1307</v>
      </c>
      <c r="IZT7017" s="4">
        <v>732550</v>
      </c>
    </row>
    <row r="7018" spans="6771:6786" ht="21.95" customHeight="1">
      <c r="IZS7018" s="4" t="s">
        <v>596</v>
      </c>
      <c r="IZT7018" s="4">
        <v>174298.32</v>
      </c>
    </row>
    <row r="7019" spans="6771:6786" ht="21.95" customHeight="1">
      <c r="IZU7019" s="4" t="s">
        <v>1307</v>
      </c>
      <c r="IZV7019" s="4">
        <v>732550</v>
      </c>
    </row>
    <row r="7020" spans="6771:6786" ht="21.95" customHeight="1">
      <c r="IZU7020" s="4" t="s">
        <v>596</v>
      </c>
      <c r="IZV7020" s="4">
        <v>174298.32</v>
      </c>
    </row>
    <row r="7021" spans="6771:6786" ht="21.95" customHeight="1">
      <c r="IZW7021" s="4" t="s">
        <v>1307</v>
      </c>
      <c r="IZX7021" s="4">
        <v>732550</v>
      </c>
    </row>
    <row r="7022" spans="6771:6786" ht="21.95" customHeight="1">
      <c r="IZW7022" s="4" t="s">
        <v>596</v>
      </c>
      <c r="IZX7022" s="4">
        <v>174298.32</v>
      </c>
    </row>
    <row r="7023" spans="6771:6786" ht="21.95" customHeight="1">
      <c r="IZY7023" s="4" t="s">
        <v>1307</v>
      </c>
      <c r="IZZ7023" s="4">
        <v>732550</v>
      </c>
    </row>
    <row r="7024" spans="6771:6786" ht="21.95" customHeight="1">
      <c r="IZY7024" s="4" t="s">
        <v>596</v>
      </c>
      <c r="IZZ7024" s="4">
        <v>174298.32</v>
      </c>
    </row>
    <row r="7025" spans="6787:6802" ht="21.95" customHeight="1">
      <c r="JAA7025" s="4" t="s">
        <v>1307</v>
      </c>
      <c r="JAB7025" s="4">
        <v>732550</v>
      </c>
    </row>
    <row r="7026" spans="6787:6802" ht="21.95" customHeight="1">
      <c r="JAA7026" s="4" t="s">
        <v>596</v>
      </c>
      <c r="JAB7026" s="4">
        <v>174298.32</v>
      </c>
    </row>
    <row r="7027" spans="6787:6802" ht="21.95" customHeight="1">
      <c r="JAC7027" s="4" t="s">
        <v>1307</v>
      </c>
      <c r="JAD7027" s="4">
        <v>732550</v>
      </c>
    </row>
    <row r="7028" spans="6787:6802" ht="21.95" customHeight="1">
      <c r="JAC7028" s="4" t="s">
        <v>596</v>
      </c>
      <c r="JAD7028" s="4">
        <v>174298.32</v>
      </c>
    </row>
    <row r="7029" spans="6787:6802" ht="21.95" customHeight="1">
      <c r="JAE7029" s="4" t="s">
        <v>1307</v>
      </c>
      <c r="JAF7029" s="4">
        <v>732550</v>
      </c>
    </row>
    <row r="7030" spans="6787:6802" ht="21.95" customHeight="1">
      <c r="JAE7030" s="4" t="s">
        <v>596</v>
      </c>
      <c r="JAF7030" s="4">
        <v>174298.32</v>
      </c>
    </row>
    <row r="7031" spans="6787:6802" ht="21.95" customHeight="1">
      <c r="JAG7031" s="4" t="s">
        <v>1307</v>
      </c>
      <c r="JAH7031" s="4">
        <v>732550</v>
      </c>
    </row>
    <row r="7032" spans="6787:6802" ht="21.95" customHeight="1">
      <c r="JAG7032" s="4" t="s">
        <v>596</v>
      </c>
      <c r="JAH7032" s="4">
        <v>174298.32</v>
      </c>
    </row>
    <row r="7033" spans="6787:6802" ht="21.95" customHeight="1">
      <c r="JAI7033" s="4" t="s">
        <v>1307</v>
      </c>
      <c r="JAJ7033" s="4">
        <v>732550</v>
      </c>
    </row>
    <row r="7034" spans="6787:6802" ht="21.95" customHeight="1">
      <c r="JAI7034" s="4" t="s">
        <v>596</v>
      </c>
      <c r="JAJ7034" s="4">
        <v>174298.32</v>
      </c>
    </row>
    <row r="7035" spans="6787:6802" ht="21.95" customHeight="1">
      <c r="JAK7035" s="4" t="s">
        <v>1307</v>
      </c>
      <c r="JAL7035" s="4">
        <v>732550</v>
      </c>
    </row>
    <row r="7036" spans="6787:6802" ht="21.95" customHeight="1">
      <c r="JAK7036" s="4" t="s">
        <v>596</v>
      </c>
      <c r="JAL7036" s="4">
        <v>174298.32</v>
      </c>
    </row>
    <row r="7037" spans="6787:6802" ht="21.95" customHeight="1">
      <c r="JAM7037" s="4" t="s">
        <v>1307</v>
      </c>
      <c r="JAN7037" s="4">
        <v>732550</v>
      </c>
    </row>
    <row r="7038" spans="6787:6802" ht="21.95" customHeight="1">
      <c r="JAM7038" s="4" t="s">
        <v>596</v>
      </c>
      <c r="JAN7038" s="4">
        <v>174298.32</v>
      </c>
    </row>
    <row r="7039" spans="6787:6802" ht="21.95" customHeight="1">
      <c r="JAO7039" s="4" t="s">
        <v>1307</v>
      </c>
      <c r="JAP7039" s="4">
        <v>732550</v>
      </c>
    </row>
    <row r="7040" spans="6787:6802" ht="21.95" customHeight="1">
      <c r="JAO7040" s="4" t="s">
        <v>596</v>
      </c>
      <c r="JAP7040" s="4">
        <v>174298.32</v>
      </c>
    </row>
    <row r="7041" spans="6803:6818" ht="21.95" customHeight="1">
      <c r="JAQ7041" s="4" t="s">
        <v>1307</v>
      </c>
      <c r="JAR7041" s="4">
        <v>732550</v>
      </c>
    </row>
    <row r="7042" spans="6803:6818" ht="21.95" customHeight="1">
      <c r="JAQ7042" s="4" t="s">
        <v>596</v>
      </c>
      <c r="JAR7042" s="4">
        <v>174298.32</v>
      </c>
    </row>
    <row r="7043" spans="6803:6818" ht="21.95" customHeight="1">
      <c r="JAS7043" s="4" t="s">
        <v>1307</v>
      </c>
      <c r="JAT7043" s="4">
        <v>732550</v>
      </c>
    </row>
    <row r="7044" spans="6803:6818" ht="21.95" customHeight="1">
      <c r="JAS7044" s="4" t="s">
        <v>596</v>
      </c>
      <c r="JAT7044" s="4">
        <v>174298.32</v>
      </c>
    </row>
    <row r="7045" spans="6803:6818" ht="21.95" customHeight="1">
      <c r="JAU7045" s="4" t="s">
        <v>1307</v>
      </c>
      <c r="JAV7045" s="4">
        <v>732550</v>
      </c>
    </row>
    <row r="7046" spans="6803:6818" ht="21.95" customHeight="1">
      <c r="JAU7046" s="4" t="s">
        <v>596</v>
      </c>
      <c r="JAV7046" s="4">
        <v>174298.32</v>
      </c>
    </row>
    <row r="7047" spans="6803:6818" ht="21.95" customHeight="1">
      <c r="JAW7047" s="4" t="s">
        <v>1307</v>
      </c>
      <c r="JAX7047" s="4">
        <v>732550</v>
      </c>
    </row>
    <row r="7048" spans="6803:6818" ht="21.95" customHeight="1">
      <c r="JAW7048" s="4" t="s">
        <v>596</v>
      </c>
      <c r="JAX7048" s="4">
        <v>174298.32</v>
      </c>
    </row>
    <row r="7049" spans="6803:6818" ht="21.95" customHeight="1">
      <c r="JAY7049" s="4" t="s">
        <v>1307</v>
      </c>
      <c r="JAZ7049" s="4">
        <v>732550</v>
      </c>
    </row>
    <row r="7050" spans="6803:6818" ht="21.95" customHeight="1">
      <c r="JAY7050" s="4" t="s">
        <v>596</v>
      </c>
      <c r="JAZ7050" s="4">
        <v>174298.32</v>
      </c>
    </row>
    <row r="7051" spans="6803:6818" ht="21.95" customHeight="1">
      <c r="JBA7051" s="4" t="s">
        <v>1307</v>
      </c>
      <c r="JBB7051" s="4">
        <v>732550</v>
      </c>
    </row>
    <row r="7052" spans="6803:6818" ht="21.95" customHeight="1">
      <c r="JBA7052" s="4" t="s">
        <v>596</v>
      </c>
      <c r="JBB7052" s="4">
        <v>174298.32</v>
      </c>
    </row>
    <row r="7053" spans="6803:6818" ht="21.95" customHeight="1">
      <c r="JBC7053" s="4" t="s">
        <v>1307</v>
      </c>
      <c r="JBD7053" s="4">
        <v>732550</v>
      </c>
    </row>
    <row r="7054" spans="6803:6818" ht="21.95" customHeight="1">
      <c r="JBC7054" s="4" t="s">
        <v>596</v>
      </c>
      <c r="JBD7054" s="4">
        <v>174298.32</v>
      </c>
    </row>
    <row r="7055" spans="6803:6818" ht="21.95" customHeight="1">
      <c r="JBE7055" s="4" t="s">
        <v>1307</v>
      </c>
      <c r="JBF7055" s="4">
        <v>732550</v>
      </c>
    </row>
    <row r="7056" spans="6803:6818" ht="21.95" customHeight="1">
      <c r="JBE7056" s="4" t="s">
        <v>596</v>
      </c>
      <c r="JBF7056" s="4">
        <v>174298.32</v>
      </c>
    </row>
    <row r="7057" spans="6819:6834" ht="21.95" customHeight="1">
      <c r="JBG7057" s="4" t="s">
        <v>1307</v>
      </c>
      <c r="JBH7057" s="4">
        <v>732550</v>
      </c>
    </row>
    <row r="7058" spans="6819:6834" ht="21.95" customHeight="1">
      <c r="JBG7058" s="4" t="s">
        <v>596</v>
      </c>
      <c r="JBH7058" s="4">
        <v>174298.32</v>
      </c>
    </row>
    <row r="7059" spans="6819:6834" ht="21.95" customHeight="1">
      <c r="JBI7059" s="4" t="s">
        <v>1307</v>
      </c>
      <c r="JBJ7059" s="4">
        <v>732550</v>
      </c>
    </row>
    <row r="7060" spans="6819:6834" ht="21.95" customHeight="1">
      <c r="JBI7060" s="4" t="s">
        <v>596</v>
      </c>
      <c r="JBJ7060" s="4">
        <v>174298.32</v>
      </c>
    </row>
    <row r="7061" spans="6819:6834" ht="21.95" customHeight="1">
      <c r="JBK7061" s="4" t="s">
        <v>1307</v>
      </c>
      <c r="JBL7061" s="4">
        <v>732550</v>
      </c>
    </row>
    <row r="7062" spans="6819:6834" ht="21.95" customHeight="1">
      <c r="JBK7062" s="4" t="s">
        <v>596</v>
      </c>
      <c r="JBL7062" s="4">
        <v>174298.32</v>
      </c>
    </row>
    <row r="7063" spans="6819:6834" ht="21.95" customHeight="1">
      <c r="JBM7063" s="4" t="s">
        <v>1307</v>
      </c>
      <c r="JBN7063" s="4">
        <v>732550</v>
      </c>
    </row>
    <row r="7064" spans="6819:6834" ht="21.95" customHeight="1">
      <c r="JBM7064" s="4" t="s">
        <v>596</v>
      </c>
      <c r="JBN7064" s="4">
        <v>174298.32</v>
      </c>
    </row>
    <row r="7065" spans="6819:6834" ht="21.95" customHeight="1">
      <c r="JBO7065" s="4" t="s">
        <v>1307</v>
      </c>
      <c r="JBP7065" s="4">
        <v>732550</v>
      </c>
    </row>
    <row r="7066" spans="6819:6834" ht="21.95" customHeight="1">
      <c r="JBO7066" s="4" t="s">
        <v>596</v>
      </c>
      <c r="JBP7066" s="4">
        <v>174298.32</v>
      </c>
    </row>
    <row r="7067" spans="6819:6834" ht="21.95" customHeight="1">
      <c r="JBQ7067" s="4" t="s">
        <v>1307</v>
      </c>
      <c r="JBR7067" s="4">
        <v>732550</v>
      </c>
    </row>
    <row r="7068" spans="6819:6834" ht="21.95" customHeight="1">
      <c r="JBQ7068" s="4" t="s">
        <v>596</v>
      </c>
      <c r="JBR7068" s="4">
        <v>174298.32</v>
      </c>
    </row>
    <row r="7069" spans="6819:6834" ht="21.95" customHeight="1">
      <c r="JBS7069" s="4" t="s">
        <v>1307</v>
      </c>
      <c r="JBT7069" s="4">
        <v>732550</v>
      </c>
    </row>
    <row r="7070" spans="6819:6834" ht="21.95" customHeight="1">
      <c r="JBS7070" s="4" t="s">
        <v>596</v>
      </c>
      <c r="JBT7070" s="4">
        <v>174298.32</v>
      </c>
    </row>
    <row r="7071" spans="6819:6834" ht="21.95" customHeight="1">
      <c r="JBU7071" s="4" t="s">
        <v>1307</v>
      </c>
      <c r="JBV7071" s="4">
        <v>732550</v>
      </c>
    </row>
    <row r="7072" spans="6819:6834" ht="21.95" customHeight="1">
      <c r="JBU7072" s="4" t="s">
        <v>596</v>
      </c>
      <c r="JBV7072" s="4">
        <v>174298.32</v>
      </c>
    </row>
    <row r="7073" spans="6835:6850" ht="21.95" customHeight="1">
      <c r="JBW7073" s="4" t="s">
        <v>1307</v>
      </c>
      <c r="JBX7073" s="4">
        <v>732550</v>
      </c>
    </row>
    <row r="7074" spans="6835:6850" ht="21.95" customHeight="1">
      <c r="JBW7074" s="4" t="s">
        <v>596</v>
      </c>
      <c r="JBX7074" s="4">
        <v>174298.32</v>
      </c>
    </row>
    <row r="7075" spans="6835:6850" ht="21.95" customHeight="1">
      <c r="JBY7075" s="4" t="s">
        <v>1307</v>
      </c>
      <c r="JBZ7075" s="4">
        <v>732550</v>
      </c>
    </row>
    <row r="7076" spans="6835:6850" ht="21.95" customHeight="1">
      <c r="JBY7076" s="4" t="s">
        <v>596</v>
      </c>
      <c r="JBZ7076" s="4">
        <v>174298.32</v>
      </c>
    </row>
    <row r="7077" spans="6835:6850" ht="21.95" customHeight="1">
      <c r="JCA7077" s="4" t="s">
        <v>1307</v>
      </c>
      <c r="JCB7077" s="4">
        <v>732550</v>
      </c>
    </row>
    <row r="7078" spans="6835:6850" ht="21.95" customHeight="1">
      <c r="JCA7078" s="4" t="s">
        <v>596</v>
      </c>
      <c r="JCB7078" s="4">
        <v>174298.32</v>
      </c>
    </row>
    <row r="7079" spans="6835:6850" ht="21.95" customHeight="1">
      <c r="JCC7079" s="4" t="s">
        <v>1307</v>
      </c>
      <c r="JCD7079" s="4">
        <v>732550</v>
      </c>
    </row>
    <row r="7080" spans="6835:6850" ht="21.95" customHeight="1">
      <c r="JCC7080" s="4" t="s">
        <v>596</v>
      </c>
      <c r="JCD7080" s="4">
        <v>174298.32</v>
      </c>
    </row>
    <row r="7081" spans="6835:6850" ht="21.95" customHeight="1">
      <c r="JCE7081" s="4" t="s">
        <v>1307</v>
      </c>
      <c r="JCF7081" s="4">
        <v>732550</v>
      </c>
    </row>
    <row r="7082" spans="6835:6850" ht="21.95" customHeight="1">
      <c r="JCE7082" s="4" t="s">
        <v>596</v>
      </c>
      <c r="JCF7082" s="4">
        <v>174298.32</v>
      </c>
    </row>
    <row r="7083" spans="6835:6850" ht="21.95" customHeight="1">
      <c r="JCG7083" s="4" t="s">
        <v>1307</v>
      </c>
      <c r="JCH7083" s="4">
        <v>732550</v>
      </c>
    </row>
    <row r="7084" spans="6835:6850" ht="21.95" customHeight="1">
      <c r="JCG7084" s="4" t="s">
        <v>596</v>
      </c>
      <c r="JCH7084" s="4">
        <v>174298.32</v>
      </c>
    </row>
    <row r="7085" spans="6835:6850" ht="21.95" customHeight="1">
      <c r="JCI7085" s="4" t="s">
        <v>1307</v>
      </c>
      <c r="JCJ7085" s="4">
        <v>732550</v>
      </c>
    </row>
    <row r="7086" spans="6835:6850" ht="21.95" customHeight="1">
      <c r="JCI7086" s="4" t="s">
        <v>596</v>
      </c>
      <c r="JCJ7086" s="4">
        <v>174298.32</v>
      </c>
    </row>
    <row r="7087" spans="6835:6850" ht="21.95" customHeight="1">
      <c r="JCK7087" s="4" t="s">
        <v>1307</v>
      </c>
      <c r="JCL7087" s="4">
        <v>732550</v>
      </c>
    </row>
    <row r="7088" spans="6835:6850" ht="21.95" customHeight="1">
      <c r="JCK7088" s="4" t="s">
        <v>596</v>
      </c>
      <c r="JCL7088" s="4">
        <v>174298.32</v>
      </c>
    </row>
    <row r="7089" spans="6851:6866" ht="21.95" customHeight="1">
      <c r="JCM7089" s="4" t="s">
        <v>1307</v>
      </c>
      <c r="JCN7089" s="4">
        <v>732550</v>
      </c>
    </row>
    <row r="7090" spans="6851:6866" ht="21.95" customHeight="1">
      <c r="JCM7090" s="4" t="s">
        <v>596</v>
      </c>
      <c r="JCN7090" s="4">
        <v>174298.32</v>
      </c>
    </row>
    <row r="7091" spans="6851:6866" ht="21.95" customHeight="1">
      <c r="JCO7091" s="4" t="s">
        <v>1307</v>
      </c>
      <c r="JCP7091" s="4">
        <v>732550</v>
      </c>
    </row>
    <row r="7092" spans="6851:6866" ht="21.95" customHeight="1">
      <c r="JCO7092" s="4" t="s">
        <v>596</v>
      </c>
      <c r="JCP7092" s="4">
        <v>174298.32</v>
      </c>
    </row>
    <row r="7093" spans="6851:6866" ht="21.95" customHeight="1">
      <c r="JCQ7093" s="4" t="s">
        <v>1307</v>
      </c>
      <c r="JCR7093" s="4">
        <v>732550</v>
      </c>
    </row>
    <row r="7094" spans="6851:6866" ht="21.95" customHeight="1">
      <c r="JCQ7094" s="4" t="s">
        <v>596</v>
      </c>
      <c r="JCR7094" s="4">
        <v>174298.32</v>
      </c>
    </row>
    <row r="7095" spans="6851:6866" ht="21.95" customHeight="1">
      <c r="JCS7095" s="4" t="s">
        <v>1307</v>
      </c>
      <c r="JCT7095" s="4">
        <v>732550</v>
      </c>
    </row>
    <row r="7096" spans="6851:6866" ht="21.95" customHeight="1">
      <c r="JCS7096" s="4" t="s">
        <v>596</v>
      </c>
      <c r="JCT7096" s="4">
        <v>174298.32</v>
      </c>
    </row>
    <row r="7097" spans="6851:6866" ht="21.95" customHeight="1">
      <c r="JCU7097" s="4" t="s">
        <v>1307</v>
      </c>
      <c r="JCV7097" s="4">
        <v>732550</v>
      </c>
    </row>
    <row r="7098" spans="6851:6866" ht="21.95" customHeight="1">
      <c r="JCU7098" s="4" t="s">
        <v>596</v>
      </c>
      <c r="JCV7098" s="4">
        <v>174298.32</v>
      </c>
    </row>
    <row r="7099" spans="6851:6866" ht="21.95" customHeight="1">
      <c r="JCW7099" s="4" t="s">
        <v>1307</v>
      </c>
      <c r="JCX7099" s="4">
        <v>732550</v>
      </c>
    </row>
    <row r="7100" spans="6851:6866" ht="21.95" customHeight="1">
      <c r="JCW7100" s="4" t="s">
        <v>596</v>
      </c>
      <c r="JCX7100" s="4">
        <v>174298.32</v>
      </c>
    </row>
    <row r="7101" spans="6851:6866" ht="21.95" customHeight="1">
      <c r="JCY7101" s="4" t="s">
        <v>1307</v>
      </c>
      <c r="JCZ7101" s="4">
        <v>732550</v>
      </c>
    </row>
    <row r="7102" spans="6851:6866" ht="21.95" customHeight="1">
      <c r="JCY7102" s="4" t="s">
        <v>596</v>
      </c>
      <c r="JCZ7102" s="4">
        <v>174298.32</v>
      </c>
    </row>
    <row r="7103" spans="6851:6866" ht="21.95" customHeight="1">
      <c r="JDA7103" s="4" t="s">
        <v>1307</v>
      </c>
      <c r="JDB7103" s="4">
        <v>732550</v>
      </c>
    </row>
    <row r="7104" spans="6851:6866" ht="21.95" customHeight="1">
      <c r="JDA7104" s="4" t="s">
        <v>596</v>
      </c>
      <c r="JDB7104" s="4">
        <v>174298.32</v>
      </c>
    </row>
    <row r="7105" spans="6867:6882" ht="21.95" customHeight="1">
      <c r="JDC7105" s="4" t="s">
        <v>1307</v>
      </c>
      <c r="JDD7105" s="4">
        <v>732550</v>
      </c>
    </row>
    <row r="7106" spans="6867:6882" ht="21.95" customHeight="1">
      <c r="JDC7106" s="4" t="s">
        <v>596</v>
      </c>
      <c r="JDD7106" s="4">
        <v>174298.32</v>
      </c>
    </row>
    <row r="7107" spans="6867:6882" ht="21.95" customHeight="1">
      <c r="JDE7107" s="4" t="s">
        <v>1307</v>
      </c>
      <c r="JDF7107" s="4">
        <v>732550</v>
      </c>
    </row>
    <row r="7108" spans="6867:6882" ht="21.95" customHeight="1">
      <c r="JDE7108" s="4" t="s">
        <v>596</v>
      </c>
      <c r="JDF7108" s="4">
        <v>174298.32</v>
      </c>
    </row>
    <row r="7109" spans="6867:6882" ht="21.95" customHeight="1">
      <c r="JDG7109" s="4" t="s">
        <v>1307</v>
      </c>
      <c r="JDH7109" s="4">
        <v>732550</v>
      </c>
    </row>
    <row r="7110" spans="6867:6882" ht="21.95" customHeight="1">
      <c r="JDG7110" s="4" t="s">
        <v>596</v>
      </c>
      <c r="JDH7110" s="4">
        <v>174298.32</v>
      </c>
    </row>
    <row r="7111" spans="6867:6882" ht="21.95" customHeight="1">
      <c r="JDI7111" s="4" t="s">
        <v>1307</v>
      </c>
      <c r="JDJ7111" s="4">
        <v>732550</v>
      </c>
    </row>
    <row r="7112" spans="6867:6882" ht="21.95" customHeight="1">
      <c r="JDI7112" s="4" t="s">
        <v>596</v>
      </c>
      <c r="JDJ7112" s="4">
        <v>174298.32</v>
      </c>
    </row>
    <row r="7113" spans="6867:6882" ht="21.95" customHeight="1">
      <c r="JDK7113" s="4" t="s">
        <v>1307</v>
      </c>
      <c r="JDL7113" s="4">
        <v>732550</v>
      </c>
    </row>
    <row r="7114" spans="6867:6882" ht="21.95" customHeight="1">
      <c r="JDK7114" s="4" t="s">
        <v>596</v>
      </c>
      <c r="JDL7114" s="4">
        <v>174298.32</v>
      </c>
    </row>
    <row r="7115" spans="6867:6882" ht="21.95" customHeight="1">
      <c r="JDM7115" s="4" t="s">
        <v>1307</v>
      </c>
      <c r="JDN7115" s="4">
        <v>732550</v>
      </c>
    </row>
    <row r="7116" spans="6867:6882" ht="21.95" customHeight="1">
      <c r="JDM7116" s="4" t="s">
        <v>596</v>
      </c>
      <c r="JDN7116" s="4">
        <v>174298.32</v>
      </c>
    </row>
    <row r="7117" spans="6867:6882" ht="21.95" customHeight="1">
      <c r="JDO7117" s="4" t="s">
        <v>1307</v>
      </c>
      <c r="JDP7117" s="4">
        <v>732550</v>
      </c>
    </row>
    <row r="7118" spans="6867:6882" ht="21.95" customHeight="1">
      <c r="JDO7118" s="4" t="s">
        <v>596</v>
      </c>
      <c r="JDP7118" s="4">
        <v>174298.32</v>
      </c>
    </row>
    <row r="7119" spans="6867:6882" ht="21.95" customHeight="1">
      <c r="JDQ7119" s="4" t="s">
        <v>1307</v>
      </c>
      <c r="JDR7119" s="4">
        <v>732550</v>
      </c>
    </row>
    <row r="7120" spans="6867:6882" ht="21.95" customHeight="1">
      <c r="JDQ7120" s="4" t="s">
        <v>596</v>
      </c>
      <c r="JDR7120" s="4">
        <v>174298.32</v>
      </c>
    </row>
    <row r="7121" spans="6883:6898" ht="21.95" customHeight="1">
      <c r="JDS7121" s="4" t="s">
        <v>1307</v>
      </c>
      <c r="JDT7121" s="4">
        <v>732550</v>
      </c>
    </row>
    <row r="7122" spans="6883:6898" ht="21.95" customHeight="1">
      <c r="JDS7122" s="4" t="s">
        <v>596</v>
      </c>
      <c r="JDT7122" s="4">
        <v>174298.32</v>
      </c>
    </row>
    <row r="7123" spans="6883:6898" ht="21.95" customHeight="1">
      <c r="JDU7123" s="4" t="s">
        <v>1307</v>
      </c>
      <c r="JDV7123" s="4">
        <v>732550</v>
      </c>
    </row>
    <row r="7124" spans="6883:6898" ht="21.95" customHeight="1">
      <c r="JDU7124" s="4" t="s">
        <v>596</v>
      </c>
      <c r="JDV7124" s="4">
        <v>174298.32</v>
      </c>
    </row>
    <row r="7125" spans="6883:6898" ht="21.95" customHeight="1">
      <c r="JDW7125" s="4" t="s">
        <v>1307</v>
      </c>
      <c r="JDX7125" s="4">
        <v>732550</v>
      </c>
    </row>
    <row r="7126" spans="6883:6898" ht="21.95" customHeight="1">
      <c r="JDW7126" s="4" t="s">
        <v>596</v>
      </c>
      <c r="JDX7126" s="4">
        <v>174298.32</v>
      </c>
    </row>
    <row r="7127" spans="6883:6898" ht="21.95" customHeight="1">
      <c r="JDY7127" s="4" t="s">
        <v>1307</v>
      </c>
      <c r="JDZ7127" s="4">
        <v>732550</v>
      </c>
    </row>
    <row r="7128" spans="6883:6898" ht="21.95" customHeight="1">
      <c r="JDY7128" s="4" t="s">
        <v>596</v>
      </c>
      <c r="JDZ7128" s="4">
        <v>174298.32</v>
      </c>
    </row>
    <row r="7129" spans="6883:6898" ht="21.95" customHeight="1">
      <c r="JEA7129" s="4" t="s">
        <v>1307</v>
      </c>
      <c r="JEB7129" s="4">
        <v>732550</v>
      </c>
    </row>
    <row r="7130" spans="6883:6898" ht="21.95" customHeight="1">
      <c r="JEA7130" s="4" t="s">
        <v>596</v>
      </c>
      <c r="JEB7130" s="4">
        <v>174298.32</v>
      </c>
    </row>
    <row r="7131" spans="6883:6898" ht="21.95" customHeight="1">
      <c r="JEC7131" s="4" t="s">
        <v>1307</v>
      </c>
      <c r="JED7131" s="4">
        <v>732550</v>
      </c>
    </row>
    <row r="7132" spans="6883:6898" ht="21.95" customHeight="1">
      <c r="JEC7132" s="4" t="s">
        <v>596</v>
      </c>
      <c r="JED7132" s="4">
        <v>174298.32</v>
      </c>
    </row>
    <row r="7133" spans="6883:6898" ht="21.95" customHeight="1">
      <c r="JEE7133" s="4" t="s">
        <v>1307</v>
      </c>
      <c r="JEF7133" s="4">
        <v>732550</v>
      </c>
    </row>
    <row r="7134" spans="6883:6898" ht="21.95" customHeight="1">
      <c r="JEE7134" s="4" t="s">
        <v>596</v>
      </c>
      <c r="JEF7134" s="4">
        <v>174298.32</v>
      </c>
    </row>
    <row r="7135" spans="6883:6898" ht="21.95" customHeight="1">
      <c r="JEG7135" s="4" t="s">
        <v>1307</v>
      </c>
      <c r="JEH7135" s="4">
        <v>732550</v>
      </c>
    </row>
    <row r="7136" spans="6883:6898" ht="21.95" customHeight="1">
      <c r="JEG7136" s="4" t="s">
        <v>596</v>
      </c>
      <c r="JEH7136" s="4">
        <v>174298.32</v>
      </c>
    </row>
    <row r="7137" spans="6899:6914" ht="21.95" customHeight="1">
      <c r="JEI7137" s="4" t="s">
        <v>1307</v>
      </c>
      <c r="JEJ7137" s="4">
        <v>732550</v>
      </c>
    </row>
    <row r="7138" spans="6899:6914" ht="21.95" customHeight="1">
      <c r="JEI7138" s="4" t="s">
        <v>596</v>
      </c>
      <c r="JEJ7138" s="4">
        <v>174298.32</v>
      </c>
    </row>
    <row r="7139" spans="6899:6914" ht="21.95" customHeight="1">
      <c r="JEK7139" s="4" t="s">
        <v>1307</v>
      </c>
      <c r="JEL7139" s="4">
        <v>732550</v>
      </c>
    </row>
    <row r="7140" spans="6899:6914" ht="21.95" customHeight="1">
      <c r="JEK7140" s="4" t="s">
        <v>596</v>
      </c>
      <c r="JEL7140" s="4">
        <v>174298.32</v>
      </c>
    </row>
    <row r="7141" spans="6899:6914" ht="21.95" customHeight="1">
      <c r="JEM7141" s="4" t="s">
        <v>1307</v>
      </c>
      <c r="JEN7141" s="4">
        <v>732550</v>
      </c>
    </row>
    <row r="7142" spans="6899:6914" ht="21.95" customHeight="1">
      <c r="JEM7142" s="4" t="s">
        <v>596</v>
      </c>
      <c r="JEN7142" s="4">
        <v>174298.32</v>
      </c>
    </row>
    <row r="7143" spans="6899:6914" ht="21.95" customHeight="1">
      <c r="JEO7143" s="4" t="s">
        <v>1307</v>
      </c>
      <c r="JEP7143" s="4">
        <v>732550</v>
      </c>
    </row>
    <row r="7144" spans="6899:6914" ht="21.95" customHeight="1">
      <c r="JEO7144" s="4" t="s">
        <v>596</v>
      </c>
      <c r="JEP7144" s="4">
        <v>174298.32</v>
      </c>
    </row>
    <row r="7145" spans="6899:6914" ht="21.95" customHeight="1">
      <c r="JEQ7145" s="4" t="s">
        <v>1307</v>
      </c>
      <c r="JER7145" s="4">
        <v>732550</v>
      </c>
    </row>
    <row r="7146" spans="6899:6914" ht="21.95" customHeight="1">
      <c r="JEQ7146" s="4" t="s">
        <v>596</v>
      </c>
      <c r="JER7146" s="4">
        <v>174298.32</v>
      </c>
    </row>
    <row r="7147" spans="6899:6914" ht="21.95" customHeight="1">
      <c r="JES7147" s="4" t="s">
        <v>1307</v>
      </c>
      <c r="JET7147" s="4">
        <v>732550</v>
      </c>
    </row>
    <row r="7148" spans="6899:6914" ht="21.95" customHeight="1">
      <c r="JES7148" s="4" t="s">
        <v>596</v>
      </c>
      <c r="JET7148" s="4">
        <v>174298.32</v>
      </c>
    </row>
    <row r="7149" spans="6899:6914" ht="21.95" customHeight="1">
      <c r="JEU7149" s="4" t="s">
        <v>1307</v>
      </c>
      <c r="JEV7149" s="4">
        <v>732550</v>
      </c>
    </row>
    <row r="7150" spans="6899:6914" ht="21.95" customHeight="1">
      <c r="JEU7150" s="4" t="s">
        <v>596</v>
      </c>
      <c r="JEV7150" s="4">
        <v>174298.32</v>
      </c>
    </row>
    <row r="7151" spans="6899:6914" ht="21.95" customHeight="1">
      <c r="JEW7151" s="4" t="s">
        <v>1307</v>
      </c>
      <c r="JEX7151" s="4">
        <v>732550</v>
      </c>
    </row>
    <row r="7152" spans="6899:6914" ht="21.95" customHeight="1">
      <c r="JEW7152" s="4" t="s">
        <v>596</v>
      </c>
      <c r="JEX7152" s="4">
        <v>174298.32</v>
      </c>
    </row>
    <row r="7153" spans="6915:6930" ht="21.95" customHeight="1">
      <c r="JEY7153" s="4" t="s">
        <v>1307</v>
      </c>
      <c r="JEZ7153" s="4">
        <v>732550</v>
      </c>
    </row>
    <row r="7154" spans="6915:6930" ht="21.95" customHeight="1">
      <c r="JEY7154" s="4" t="s">
        <v>596</v>
      </c>
      <c r="JEZ7154" s="4">
        <v>174298.32</v>
      </c>
    </row>
    <row r="7155" spans="6915:6930" ht="21.95" customHeight="1">
      <c r="JFA7155" s="4" t="s">
        <v>1307</v>
      </c>
      <c r="JFB7155" s="4">
        <v>732550</v>
      </c>
    </row>
    <row r="7156" spans="6915:6930" ht="21.95" customHeight="1">
      <c r="JFA7156" s="4" t="s">
        <v>596</v>
      </c>
      <c r="JFB7156" s="4">
        <v>174298.32</v>
      </c>
    </row>
    <row r="7157" spans="6915:6930" ht="21.95" customHeight="1">
      <c r="JFC7157" s="4" t="s">
        <v>1307</v>
      </c>
      <c r="JFD7157" s="4">
        <v>732550</v>
      </c>
    </row>
    <row r="7158" spans="6915:6930" ht="21.95" customHeight="1">
      <c r="JFC7158" s="4" t="s">
        <v>596</v>
      </c>
      <c r="JFD7158" s="4">
        <v>174298.32</v>
      </c>
    </row>
    <row r="7159" spans="6915:6930" ht="21.95" customHeight="1">
      <c r="JFE7159" s="4" t="s">
        <v>1307</v>
      </c>
      <c r="JFF7159" s="4">
        <v>732550</v>
      </c>
    </row>
    <row r="7160" spans="6915:6930" ht="21.95" customHeight="1">
      <c r="JFE7160" s="4" t="s">
        <v>596</v>
      </c>
      <c r="JFF7160" s="4">
        <v>174298.32</v>
      </c>
    </row>
    <row r="7161" spans="6915:6930" ht="21.95" customHeight="1">
      <c r="JFG7161" s="4" t="s">
        <v>1307</v>
      </c>
      <c r="JFH7161" s="4">
        <v>732550</v>
      </c>
    </row>
    <row r="7162" spans="6915:6930" ht="21.95" customHeight="1">
      <c r="JFG7162" s="4" t="s">
        <v>596</v>
      </c>
      <c r="JFH7162" s="4">
        <v>174298.32</v>
      </c>
    </row>
    <row r="7163" spans="6915:6930" ht="21.95" customHeight="1">
      <c r="JFI7163" s="4" t="s">
        <v>1307</v>
      </c>
      <c r="JFJ7163" s="4">
        <v>732550</v>
      </c>
    </row>
    <row r="7164" spans="6915:6930" ht="21.95" customHeight="1">
      <c r="JFI7164" s="4" t="s">
        <v>596</v>
      </c>
      <c r="JFJ7164" s="4">
        <v>174298.32</v>
      </c>
    </row>
    <row r="7165" spans="6915:6930" ht="21.95" customHeight="1">
      <c r="JFK7165" s="4" t="s">
        <v>1307</v>
      </c>
      <c r="JFL7165" s="4">
        <v>732550</v>
      </c>
    </row>
    <row r="7166" spans="6915:6930" ht="21.95" customHeight="1">
      <c r="JFK7166" s="4" t="s">
        <v>596</v>
      </c>
      <c r="JFL7166" s="4">
        <v>174298.32</v>
      </c>
    </row>
    <row r="7167" spans="6915:6930" ht="21.95" customHeight="1">
      <c r="JFM7167" s="4" t="s">
        <v>1307</v>
      </c>
      <c r="JFN7167" s="4">
        <v>732550</v>
      </c>
    </row>
    <row r="7168" spans="6915:6930" ht="21.95" customHeight="1">
      <c r="JFM7168" s="4" t="s">
        <v>596</v>
      </c>
      <c r="JFN7168" s="4">
        <v>174298.32</v>
      </c>
    </row>
    <row r="7169" spans="6931:6946" ht="21.95" customHeight="1">
      <c r="JFO7169" s="4" t="s">
        <v>1307</v>
      </c>
      <c r="JFP7169" s="4">
        <v>732550</v>
      </c>
    </row>
    <row r="7170" spans="6931:6946" ht="21.95" customHeight="1">
      <c r="JFO7170" s="4" t="s">
        <v>596</v>
      </c>
      <c r="JFP7170" s="4">
        <v>174298.32</v>
      </c>
    </row>
    <row r="7171" spans="6931:6946" ht="21.95" customHeight="1">
      <c r="JFQ7171" s="4" t="s">
        <v>1307</v>
      </c>
      <c r="JFR7171" s="4">
        <v>732550</v>
      </c>
    </row>
    <row r="7172" spans="6931:6946" ht="21.95" customHeight="1">
      <c r="JFQ7172" s="4" t="s">
        <v>596</v>
      </c>
      <c r="JFR7172" s="4">
        <v>174298.32</v>
      </c>
    </row>
    <row r="7173" spans="6931:6946" ht="21.95" customHeight="1">
      <c r="JFS7173" s="4" t="s">
        <v>1307</v>
      </c>
      <c r="JFT7173" s="4">
        <v>732550</v>
      </c>
    </row>
    <row r="7174" spans="6931:6946" ht="21.95" customHeight="1">
      <c r="JFS7174" s="4" t="s">
        <v>596</v>
      </c>
      <c r="JFT7174" s="4">
        <v>174298.32</v>
      </c>
    </row>
    <row r="7175" spans="6931:6946" ht="21.95" customHeight="1">
      <c r="JFU7175" s="4" t="s">
        <v>1307</v>
      </c>
      <c r="JFV7175" s="4">
        <v>732550</v>
      </c>
    </row>
    <row r="7176" spans="6931:6946" ht="21.95" customHeight="1">
      <c r="JFU7176" s="4" t="s">
        <v>596</v>
      </c>
      <c r="JFV7176" s="4">
        <v>174298.32</v>
      </c>
    </row>
    <row r="7177" spans="6931:6946" ht="21.95" customHeight="1">
      <c r="JFW7177" s="4" t="s">
        <v>1307</v>
      </c>
      <c r="JFX7177" s="4">
        <v>732550</v>
      </c>
    </row>
    <row r="7178" spans="6931:6946" ht="21.95" customHeight="1">
      <c r="JFW7178" s="4" t="s">
        <v>596</v>
      </c>
      <c r="JFX7178" s="4">
        <v>174298.32</v>
      </c>
    </row>
    <row r="7179" spans="6931:6946" ht="21.95" customHeight="1">
      <c r="JFY7179" s="4" t="s">
        <v>1307</v>
      </c>
      <c r="JFZ7179" s="4">
        <v>732550</v>
      </c>
    </row>
    <row r="7180" spans="6931:6946" ht="21.95" customHeight="1">
      <c r="JFY7180" s="4" t="s">
        <v>596</v>
      </c>
      <c r="JFZ7180" s="4">
        <v>174298.32</v>
      </c>
    </row>
    <row r="7181" spans="6931:6946" ht="21.95" customHeight="1">
      <c r="JGA7181" s="4" t="s">
        <v>1307</v>
      </c>
      <c r="JGB7181" s="4">
        <v>732550</v>
      </c>
    </row>
    <row r="7182" spans="6931:6946" ht="21.95" customHeight="1">
      <c r="JGA7182" s="4" t="s">
        <v>596</v>
      </c>
      <c r="JGB7182" s="4">
        <v>174298.32</v>
      </c>
    </row>
    <row r="7183" spans="6931:6946" ht="21.95" customHeight="1">
      <c r="JGC7183" s="4" t="s">
        <v>1307</v>
      </c>
      <c r="JGD7183" s="4">
        <v>732550</v>
      </c>
    </row>
    <row r="7184" spans="6931:6946" ht="21.95" customHeight="1">
      <c r="JGC7184" s="4" t="s">
        <v>596</v>
      </c>
      <c r="JGD7184" s="4">
        <v>174298.32</v>
      </c>
    </row>
    <row r="7185" spans="6947:6962" ht="21.95" customHeight="1">
      <c r="JGE7185" s="4" t="s">
        <v>1307</v>
      </c>
      <c r="JGF7185" s="4">
        <v>732550</v>
      </c>
    </row>
    <row r="7186" spans="6947:6962" ht="21.95" customHeight="1">
      <c r="JGE7186" s="4" t="s">
        <v>596</v>
      </c>
      <c r="JGF7186" s="4">
        <v>174298.32</v>
      </c>
    </row>
    <row r="7187" spans="6947:6962" ht="21.95" customHeight="1">
      <c r="JGG7187" s="4" t="s">
        <v>1307</v>
      </c>
      <c r="JGH7187" s="4">
        <v>732550</v>
      </c>
    </row>
    <row r="7188" spans="6947:6962" ht="21.95" customHeight="1">
      <c r="JGG7188" s="4" t="s">
        <v>596</v>
      </c>
      <c r="JGH7188" s="4">
        <v>174298.32</v>
      </c>
    </row>
    <row r="7189" spans="6947:6962" ht="21.95" customHeight="1">
      <c r="JGI7189" s="4" t="s">
        <v>1307</v>
      </c>
      <c r="JGJ7189" s="4">
        <v>732550</v>
      </c>
    </row>
    <row r="7190" spans="6947:6962" ht="21.95" customHeight="1">
      <c r="JGI7190" s="4" t="s">
        <v>596</v>
      </c>
      <c r="JGJ7190" s="4">
        <v>174298.32</v>
      </c>
    </row>
    <row r="7191" spans="6947:6962" ht="21.95" customHeight="1">
      <c r="JGK7191" s="4" t="s">
        <v>1307</v>
      </c>
      <c r="JGL7191" s="4">
        <v>732550</v>
      </c>
    </row>
    <row r="7192" spans="6947:6962" ht="21.95" customHeight="1">
      <c r="JGK7192" s="4" t="s">
        <v>596</v>
      </c>
      <c r="JGL7192" s="4">
        <v>174298.32</v>
      </c>
    </row>
    <row r="7193" spans="6947:6962" ht="21.95" customHeight="1">
      <c r="JGM7193" s="4" t="s">
        <v>1307</v>
      </c>
      <c r="JGN7193" s="4">
        <v>732550</v>
      </c>
    </row>
    <row r="7194" spans="6947:6962" ht="21.95" customHeight="1">
      <c r="JGM7194" s="4" t="s">
        <v>596</v>
      </c>
      <c r="JGN7194" s="4">
        <v>174298.32</v>
      </c>
    </row>
    <row r="7195" spans="6947:6962" ht="21.95" customHeight="1">
      <c r="JGO7195" s="4" t="s">
        <v>1307</v>
      </c>
      <c r="JGP7195" s="4">
        <v>732550</v>
      </c>
    </row>
    <row r="7196" spans="6947:6962" ht="21.95" customHeight="1">
      <c r="JGO7196" s="4" t="s">
        <v>596</v>
      </c>
      <c r="JGP7196" s="4">
        <v>174298.32</v>
      </c>
    </row>
    <row r="7197" spans="6947:6962" ht="21.95" customHeight="1">
      <c r="JGQ7197" s="4" t="s">
        <v>1307</v>
      </c>
      <c r="JGR7197" s="4">
        <v>732550</v>
      </c>
    </row>
    <row r="7198" spans="6947:6962" ht="21.95" customHeight="1">
      <c r="JGQ7198" s="4" t="s">
        <v>596</v>
      </c>
      <c r="JGR7198" s="4">
        <v>174298.32</v>
      </c>
    </row>
    <row r="7199" spans="6947:6962" ht="21.95" customHeight="1">
      <c r="JGS7199" s="4" t="s">
        <v>1307</v>
      </c>
      <c r="JGT7199" s="4">
        <v>732550</v>
      </c>
    </row>
    <row r="7200" spans="6947:6962" ht="21.95" customHeight="1">
      <c r="JGS7200" s="4" t="s">
        <v>596</v>
      </c>
      <c r="JGT7200" s="4">
        <v>174298.32</v>
      </c>
    </row>
    <row r="7201" spans="6963:6978" ht="21.95" customHeight="1">
      <c r="JGU7201" s="4" t="s">
        <v>1307</v>
      </c>
      <c r="JGV7201" s="4">
        <v>732550</v>
      </c>
    </row>
    <row r="7202" spans="6963:6978" ht="21.95" customHeight="1">
      <c r="JGU7202" s="4" t="s">
        <v>596</v>
      </c>
      <c r="JGV7202" s="4">
        <v>174298.32</v>
      </c>
    </row>
    <row r="7203" spans="6963:6978" ht="21.95" customHeight="1">
      <c r="JGW7203" s="4" t="s">
        <v>1307</v>
      </c>
      <c r="JGX7203" s="4">
        <v>732550</v>
      </c>
    </row>
    <row r="7204" spans="6963:6978" ht="21.95" customHeight="1">
      <c r="JGW7204" s="4" t="s">
        <v>596</v>
      </c>
      <c r="JGX7204" s="4">
        <v>174298.32</v>
      </c>
    </row>
    <row r="7205" spans="6963:6978" ht="21.95" customHeight="1">
      <c r="JGY7205" s="4" t="s">
        <v>1307</v>
      </c>
      <c r="JGZ7205" s="4">
        <v>732550</v>
      </c>
    </row>
    <row r="7206" spans="6963:6978" ht="21.95" customHeight="1">
      <c r="JGY7206" s="4" t="s">
        <v>596</v>
      </c>
      <c r="JGZ7206" s="4">
        <v>174298.32</v>
      </c>
    </row>
    <row r="7207" spans="6963:6978" ht="21.95" customHeight="1">
      <c r="JHA7207" s="4" t="s">
        <v>1307</v>
      </c>
      <c r="JHB7207" s="4">
        <v>732550</v>
      </c>
    </row>
    <row r="7208" spans="6963:6978" ht="21.95" customHeight="1">
      <c r="JHA7208" s="4" t="s">
        <v>596</v>
      </c>
      <c r="JHB7208" s="4">
        <v>174298.32</v>
      </c>
    </row>
    <row r="7209" spans="6963:6978" ht="21.95" customHeight="1">
      <c r="JHC7209" s="4" t="s">
        <v>1307</v>
      </c>
      <c r="JHD7209" s="4">
        <v>732550</v>
      </c>
    </row>
    <row r="7210" spans="6963:6978" ht="21.95" customHeight="1">
      <c r="JHC7210" s="4" t="s">
        <v>596</v>
      </c>
      <c r="JHD7210" s="4">
        <v>174298.32</v>
      </c>
    </row>
    <row r="7211" spans="6963:6978" ht="21.95" customHeight="1">
      <c r="JHE7211" s="4" t="s">
        <v>1307</v>
      </c>
      <c r="JHF7211" s="4">
        <v>732550</v>
      </c>
    </row>
    <row r="7212" spans="6963:6978" ht="21.95" customHeight="1">
      <c r="JHE7212" s="4" t="s">
        <v>596</v>
      </c>
      <c r="JHF7212" s="4">
        <v>174298.32</v>
      </c>
    </row>
    <row r="7213" spans="6963:6978" ht="21.95" customHeight="1">
      <c r="JHG7213" s="4" t="s">
        <v>1307</v>
      </c>
      <c r="JHH7213" s="4">
        <v>732550</v>
      </c>
    </row>
    <row r="7214" spans="6963:6978" ht="21.95" customHeight="1">
      <c r="JHG7214" s="4" t="s">
        <v>596</v>
      </c>
      <c r="JHH7214" s="4">
        <v>174298.32</v>
      </c>
    </row>
    <row r="7215" spans="6963:6978" ht="21.95" customHeight="1">
      <c r="JHI7215" s="4" t="s">
        <v>1307</v>
      </c>
      <c r="JHJ7215" s="4">
        <v>732550</v>
      </c>
    </row>
    <row r="7216" spans="6963:6978" ht="21.95" customHeight="1">
      <c r="JHI7216" s="4" t="s">
        <v>596</v>
      </c>
      <c r="JHJ7216" s="4">
        <v>174298.32</v>
      </c>
    </row>
    <row r="7217" spans="6979:6994" ht="21.95" customHeight="1">
      <c r="JHK7217" s="4" t="s">
        <v>1307</v>
      </c>
      <c r="JHL7217" s="4">
        <v>732550</v>
      </c>
    </row>
    <row r="7218" spans="6979:6994" ht="21.95" customHeight="1">
      <c r="JHK7218" s="4" t="s">
        <v>596</v>
      </c>
      <c r="JHL7218" s="4">
        <v>174298.32</v>
      </c>
    </row>
    <row r="7219" spans="6979:6994" ht="21.95" customHeight="1">
      <c r="JHM7219" s="4" t="s">
        <v>1307</v>
      </c>
      <c r="JHN7219" s="4">
        <v>732550</v>
      </c>
    </row>
    <row r="7220" spans="6979:6994" ht="21.95" customHeight="1">
      <c r="JHM7220" s="4" t="s">
        <v>596</v>
      </c>
      <c r="JHN7220" s="4">
        <v>174298.32</v>
      </c>
    </row>
    <row r="7221" spans="6979:6994" ht="21.95" customHeight="1">
      <c r="JHO7221" s="4" t="s">
        <v>1307</v>
      </c>
      <c r="JHP7221" s="4">
        <v>732550</v>
      </c>
    </row>
    <row r="7222" spans="6979:6994" ht="21.95" customHeight="1">
      <c r="JHO7222" s="4" t="s">
        <v>596</v>
      </c>
      <c r="JHP7222" s="4">
        <v>174298.32</v>
      </c>
    </row>
    <row r="7223" spans="6979:6994" ht="21.95" customHeight="1">
      <c r="JHQ7223" s="4" t="s">
        <v>1307</v>
      </c>
      <c r="JHR7223" s="4">
        <v>732550</v>
      </c>
    </row>
    <row r="7224" spans="6979:6994" ht="21.95" customHeight="1">
      <c r="JHQ7224" s="4" t="s">
        <v>596</v>
      </c>
      <c r="JHR7224" s="4">
        <v>174298.32</v>
      </c>
    </row>
    <row r="7225" spans="6979:6994" ht="21.95" customHeight="1">
      <c r="JHS7225" s="4" t="s">
        <v>1307</v>
      </c>
      <c r="JHT7225" s="4">
        <v>732550</v>
      </c>
    </row>
    <row r="7226" spans="6979:6994" ht="21.95" customHeight="1">
      <c r="JHS7226" s="4" t="s">
        <v>596</v>
      </c>
      <c r="JHT7226" s="4">
        <v>174298.32</v>
      </c>
    </row>
    <row r="7227" spans="6979:6994" ht="21.95" customHeight="1">
      <c r="JHU7227" s="4" t="s">
        <v>1307</v>
      </c>
      <c r="JHV7227" s="4">
        <v>732550</v>
      </c>
    </row>
    <row r="7228" spans="6979:6994" ht="21.95" customHeight="1">
      <c r="JHU7228" s="4" t="s">
        <v>596</v>
      </c>
      <c r="JHV7228" s="4">
        <v>174298.32</v>
      </c>
    </row>
    <row r="7229" spans="6979:6994" ht="21.95" customHeight="1">
      <c r="JHW7229" s="4" t="s">
        <v>1307</v>
      </c>
      <c r="JHX7229" s="4">
        <v>732550</v>
      </c>
    </row>
    <row r="7230" spans="6979:6994" ht="21.95" customHeight="1">
      <c r="JHW7230" s="4" t="s">
        <v>596</v>
      </c>
      <c r="JHX7230" s="4">
        <v>174298.32</v>
      </c>
    </row>
    <row r="7231" spans="6979:6994" ht="21.95" customHeight="1">
      <c r="JHY7231" s="4" t="s">
        <v>1307</v>
      </c>
      <c r="JHZ7231" s="4">
        <v>732550</v>
      </c>
    </row>
    <row r="7232" spans="6979:6994" ht="21.95" customHeight="1">
      <c r="JHY7232" s="4" t="s">
        <v>596</v>
      </c>
      <c r="JHZ7232" s="4">
        <v>174298.32</v>
      </c>
    </row>
    <row r="7233" spans="6995:7010" ht="21.95" customHeight="1">
      <c r="JIA7233" s="4" t="s">
        <v>1307</v>
      </c>
      <c r="JIB7233" s="4">
        <v>732550</v>
      </c>
    </row>
    <row r="7234" spans="6995:7010" ht="21.95" customHeight="1">
      <c r="JIA7234" s="4" t="s">
        <v>596</v>
      </c>
      <c r="JIB7234" s="4">
        <v>174298.32</v>
      </c>
    </row>
    <row r="7235" spans="6995:7010" ht="21.95" customHeight="1">
      <c r="JIC7235" s="4" t="s">
        <v>1307</v>
      </c>
      <c r="JID7235" s="4">
        <v>732550</v>
      </c>
    </row>
    <row r="7236" spans="6995:7010" ht="21.95" customHeight="1">
      <c r="JIC7236" s="4" t="s">
        <v>596</v>
      </c>
      <c r="JID7236" s="4">
        <v>174298.32</v>
      </c>
    </row>
    <row r="7237" spans="6995:7010" ht="21.95" customHeight="1">
      <c r="JIE7237" s="4" t="s">
        <v>1307</v>
      </c>
      <c r="JIF7237" s="4">
        <v>732550</v>
      </c>
    </row>
    <row r="7238" spans="6995:7010" ht="21.95" customHeight="1">
      <c r="JIE7238" s="4" t="s">
        <v>596</v>
      </c>
      <c r="JIF7238" s="4">
        <v>174298.32</v>
      </c>
    </row>
    <row r="7239" spans="6995:7010" ht="21.95" customHeight="1">
      <c r="JIG7239" s="4" t="s">
        <v>1307</v>
      </c>
      <c r="JIH7239" s="4">
        <v>732550</v>
      </c>
    </row>
    <row r="7240" spans="6995:7010" ht="21.95" customHeight="1">
      <c r="JIG7240" s="4" t="s">
        <v>596</v>
      </c>
      <c r="JIH7240" s="4">
        <v>174298.32</v>
      </c>
    </row>
    <row r="7241" spans="6995:7010" ht="21.95" customHeight="1">
      <c r="JII7241" s="4" t="s">
        <v>1307</v>
      </c>
      <c r="JIJ7241" s="4">
        <v>732550</v>
      </c>
    </row>
    <row r="7242" spans="6995:7010" ht="21.95" customHeight="1">
      <c r="JII7242" s="4" t="s">
        <v>596</v>
      </c>
      <c r="JIJ7242" s="4">
        <v>174298.32</v>
      </c>
    </row>
    <row r="7243" spans="6995:7010" ht="21.95" customHeight="1">
      <c r="JIK7243" s="4" t="s">
        <v>1307</v>
      </c>
      <c r="JIL7243" s="4">
        <v>732550</v>
      </c>
    </row>
    <row r="7244" spans="6995:7010" ht="21.95" customHeight="1">
      <c r="JIK7244" s="4" t="s">
        <v>596</v>
      </c>
      <c r="JIL7244" s="4">
        <v>174298.32</v>
      </c>
    </row>
    <row r="7245" spans="6995:7010" ht="21.95" customHeight="1">
      <c r="JIM7245" s="4" t="s">
        <v>1307</v>
      </c>
      <c r="JIN7245" s="4">
        <v>732550</v>
      </c>
    </row>
    <row r="7246" spans="6995:7010" ht="21.95" customHeight="1">
      <c r="JIM7246" s="4" t="s">
        <v>596</v>
      </c>
      <c r="JIN7246" s="4">
        <v>174298.32</v>
      </c>
    </row>
    <row r="7247" spans="6995:7010" ht="21.95" customHeight="1">
      <c r="JIO7247" s="4" t="s">
        <v>1307</v>
      </c>
      <c r="JIP7247" s="4">
        <v>732550</v>
      </c>
    </row>
    <row r="7248" spans="6995:7010" ht="21.95" customHeight="1">
      <c r="JIO7248" s="4" t="s">
        <v>596</v>
      </c>
      <c r="JIP7248" s="4">
        <v>174298.32</v>
      </c>
    </row>
    <row r="7249" spans="7011:7026" ht="21.95" customHeight="1">
      <c r="JIQ7249" s="4" t="s">
        <v>1307</v>
      </c>
      <c r="JIR7249" s="4">
        <v>732550</v>
      </c>
    </row>
    <row r="7250" spans="7011:7026" ht="21.95" customHeight="1">
      <c r="JIQ7250" s="4" t="s">
        <v>596</v>
      </c>
      <c r="JIR7250" s="4">
        <v>174298.32</v>
      </c>
    </row>
    <row r="7251" spans="7011:7026" ht="21.95" customHeight="1">
      <c r="JIS7251" s="4" t="s">
        <v>1307</v>
      </c>
      <c r="JIT7251" s="4">
        <v>732550</v>
      </c>
    </row>
    <row r="7252" spans="7011:7026" ht="21.95" customHeight="1">
      <c r="JIS7252" s="4" t="s">
        <v>596</v>
      </c>
      <c r="JIT7252" s="4">
        <v>174298.32</v>
      </c>
    </row>
    <row r="7253" spans="7011:7026" ht="21.95" customHeight="1">
      <c r="JIU7253" s="4" t="s">
        <v>1307</v>
      </c>
      <c r="JIV7253" s="4">
        <v>732550</v>
      </c>
    </row>
    <row r="7254" spans="7011:7026" ht="21.95" customHeight="1">
      <c r="JIU7254" s="4" t="s">
        <v>596</v>
      </c>
      <c r="JIV7254" s="4">
        <v>174298.32</v>
      </c>
    </row>
    <row r="7255" spans="7011:7026" ht="21.95" customHeight="1">
      <c r="JIW7255" s="4" t="s">
        <v>1307</v>
      </c>
      <c r="JIX7255" s="4">
        <v>732550</v>
      </c>
    </row>
    <row r="7256" spans="7011:7026" ht="21.95" customHeight="1">
      <c r="JIW7256" s="4" t="s">
        <v>596</v>
      </c>
      <c r="JIX7256" s="4">
        <v>174298.32</v>
      </c>
    </row>
    <row r="7257" spans="7011:7026" ht="21.95" customHeight="1">
      <c r="JIY7257" s="4" t="s">
        <v>1307</v>
      </c>
      <c r="JIZ7257" s="4">
        <v>732550</v>
      </c>
    </row>
    <row r="7258" spans="7011:7026" ht="21.95" customHeight="1">
      <c r="JIY7258" s="4" t="s">
        <v>596</v>
      </c>
      <c r="JIZ7258" s="4">
        <v>174298.32</v>
      </c>
    </row>
    <row r="7259" spans="7011:7026" ht="21.95" customHeight="1">
      <c r="JJA7259" s="4" t="s">
        <v>1307</v>
      </c>
      <c r="JJB7259" s="4">
        <v>732550</v>
      </c>
    </row>
    <row r="7260" spans="7011:7026" ht="21.95" customHeight="1">
      <c r="JJA7260" s="4" t="s">
        <v>596</v>
      </c>
      <c r="JJB7260" s="4">
        <v>174298.32</v>
      </c>
    </row>
    <row r="7261" spans="7011:7026" ht="21.95" customHeight="1">
      <c r="JJC7261" s="4" t="s">
        <v>1307</v>
      </c>
      <c r="JJD7261" s="4">
        <v>732550</v>
      </c>
    </row>
    <row r="7262" spans="7011:7026" ht="21.95" customHeight="1">
      <c r="JJC7262" s="4" t="s">
        <v>596</v>
      </c>
      <c r="JJD7262" s="4">
        <v>174298.32</v>
      </c>
    </row>
    <row r="7263" spans="7011:7026" ht="21.95" customHeight="1">
      <c r="JJE7263" s="4" t="s">
        <v>1307</v>
      </c>
      <c r="JJF7263" s="4">
        <v>732550</v>
      </c>
    </row>
    <row r="7264" spans="7011:7026" ht="21.95" customHeight="1">
      <c r="JJE7264" s="4" t="s">
        <v>596</v>
      </c>
      <c r="JJF7264" s="4">
        <v>174298.32</v>
      </c>
    </row>
    <row r="7265" spans="7027:7042" ht="21.95" customHeight="1">
      <c r="JJG7265" s="4" t="s">
        <v>1307</v>
      </c>
      <c r="JJH7265" s="4">
        <v>732550</v>
      </c>
    </row>
    <row r="7266" spans="7027:7042" ht="21.95" customHeight="1">
      <c r="JJG7266" s="4" t="s">
        <v>596</v>
      </c>
      <c r="JJH7266" s="4">
        <v>174298.32</v>
      </c>
    </row>
    <row r="7267" spans="7027:7042" ht="21.95" customHeight="1">
      <c r="JJI7267" s="4" t="s">
        <v>1307</v>
      </c>
      <c r="JJJ7267" s="4">
        <v>732550</v>
      </c>
    </row>
    <row r="7268" spans="7027:7042" ht="21.95" customHeight="1">
      <c r="JJI7268" s="4" t="s">
        <v>596</v>
      </c>
      <c r="JJJ7268" s="4">
        <v>174298.32</v>
      </c>
    </row>
    <row r="7269" spans="7027:7042" ht="21.95" customHeight="1">
      <c r="JJK7269" s="4" t="s">
        <v>1307</v>
      </c>
      <c r="JJL7269" s="4">
        <v>732550</v>
      </c>
    </row>
    <row r="7270" spans="7027:7042" ht="21.95" customHeight="1">
      <c r="JJK7270" s="4" t="s">
        <v>596</v>
      </c>
      <c r="JJL7270" s="4">
        <v>174298.32</v>
      </c>
    </row>
    <row r="7271" spans="7027:7042" ht="21.95" customHeight="1">
      <c r="JJM7271" s="4" t="s">
        <v>1307</v>
      </c>
      <c r="JJN7271" s="4">
        <v>732550</v>
      </c>
    </row>
    <row r="7272" spans="7027:7042" ht="21.95" customHeight="1">
      <c r="JJM7272" s="4" t="s">
        <v>596</v>
      </c>
      <c r="JJN7272" s="4">
        <v>174298.32</v>
      </c>
    </row>
    <row r="7273" spans="7027:7042" ht="21.95" customHeight="1">
      <c r="JJO7273" s="4" t="s">
        <v>1307</v>
      </c>
      <c r="JJP7273" s="4">
        <v>732550</v>
      </c>
    </row>
    <row r="7274" spans="7027:7042" ht="21.95" customHeight="1">
      <c r="JJO7274" s="4" t="s">
        <v>596</v>
      </c>
      <c r="JJP7274" s="4">
        <v>174298.32</v>
      </c>
    </row>
    <row r="7275" spans="7027:7042" ht="21.95" customHeight="1">
      <c r="JJQ7275" s="4" t="s">
        <v>1307</v>
      </c>
      <c r="JJR7275" s="4">
        <v>732550</v>
      </c>
    </row>
    <row r="7276" spans="7027:7042" ht="21.95" customHeight="1">
      <c r="JJQ7276" s="4" t="s">
        <v>596</v>
      </c>
      <c r="JJR7276" s="4">
        <v>174298.32</v>
      </c>
    </row>
    <row r="7277" spans="7027:7042" ht="21.95" customHeight="1">
      <c r="JJS7277" s="4" t="s">
        <v>1307</v>
      </c>
      <c r="JJT7277" s="4">
        <v>732550</v>
      </c>
    </row>
    <row r="7278" spans="7027:7042" ht="21.95" customHeight="1">
      <c r="JJS7278" s="4" t="s">
        <v>596</v>
      </c>
      <c r="JJT7278" s="4">
        <v>174298.32</v>
      </c>
    </row>
    <row r="7279" spans="7027:7042" ht="21.95" customHeight="1">
      <c r="JJU7279" s="4" t="s">
        <v>1307</v>
      </c>
      <c r="JJV7279" s="4">
        <v>732550</v>
      </c>
    </row>
    <row r="7280" spans="7027:7042" ht="21.95" customHeight="1">
      <c r="JJU7280" s="4" t="s">
        <v>596</v>
      </c>
      <c r="JJV7280" s="4">
        <v>174298.32</v>
      </c>
    </row>
    <row r="7281" spans="7043:7058" ht="21.95" customHeight="1">
      <c r="JJW7281" s="4" t="s">
        <v>1307</v>
      </c>
      <c r="JJX7281" s="4">
        <v>732550</v>
      </c>
    </row>
    <row r="7282" spans="7043:7058" ht="21.95" customHeight="1">
      <c r="JJW7282" s="4" t="s">
        <v>596</v>
      </c>
      <c r="JJX7282" s="4">
        <v>174298.32</v>
      </c>
    </row>
    <row r="7283" spans="7043:7058" ht="21.95" customHeight="1">
      <c r="JJY7283" s="4" t="s">
        <v>1307</v>
      </c>
      <c r="JJZ7283" s="4">
        <v>732550</v>
      </c>
    </row>
    <row r="7284" spans="7043:7058" ht="21.95" customHeight="1">
      <c r="JJY7284" s="4" t="s">
        <v>596</v>
      </c>
      <c r="JJZ7284" s="4">
        <v>174298.32</v>
      </c>
    </row>
    <row r="7285" spans="7043:7058" ht="21.95" customHeight="1">
      <c r="JKA7285" s="4" t="s">
        <v>1307</v>
      </c>
      <c r="JKB7285" s="4">
        <v>732550</v>
      </c>
    </row>
    <row r="7286" spans="7043:7058" ht="21.95" customHeight="1">
      <c r="JKA7286" s="4" t="s">
        <v>596</v>
      </c>
      <c r="JKB7286" s="4">
        <v>174298.32</v>
      </c>
    </row>
    <row r="7287" spans="7043:7058" ht="21.95" customHeight="1">
      <c r="JKC7287" s="4" t="s">
        <v>1307</v>
      </c>
      <c r="JKD7287" s="4">
        <v>732550</v>
      </c>
    </row>
    <row r="7288" spans="7043:7058" ht="21.95" customHeight="1">
      <c r="JKC7288" s="4" t="s">
        <v>596</v>
      </c>
      <c r="JKD7288" s="4">
        <v>174298.32</v>
      </c>
    </row>
    <row r="7289" spans="7043:7058" ht="21.95" customHeight="1">
      <c r="JKE7289" s="4" t="s">
        <v>1307</v>
      </c>
      <c r="JKF7289" s="4">
        <v>732550</v>
      </c>
    </row>
    <row r="7290" spans="7043:7058" ht="21.95" customHeight="1">
      <c r="JKE7290" s="4" t="s">
        <v>596</v>
      </c>
      <c r="JKF7290" s="4">
        <v>174298.32</v>
      </c>
    </row>
    <row r="7291" spans="7043:7058" ht="21.95" customHeight="1">
      <c r="JKG7291" s="4" t="s">
        <v>1307</v>
      </c>
      <c r="JKH7291" s="4">
        <v>732550</v>
      </c>
    </row>
    <row r="7292" spans="7043:7058" ht="21.95" customHeight="1">
      <c r="JKG7292" s="4" t="s">
        <v>596</v>
      </c>
      <c r="JKH7292" s="4">
        <v>174298.32</v>
      </c>
    </row>
    <row r="7293" spans="7043:7058" ht="21.95" customHeight="1">
      <c r="JKI7293" s="4" t="s">
        <v>1307</v>
      </c>
      <c r="JKJ7293" s="4">
        <v>732550</v>
      </c>
    </row>
    <row r="7294" spans="7043:7058" ht="21.95" customHeight="1">
      <c r="JKI7294" s="4" t="s">
        <v>596</v>
      </c>
      <c r="JKJ7294" s="4">
        <v>174298.32</v>
      </c>
    </row>
    <row r="7295" spans="7043:7058" ht="21.95" customHeight="1">
      <c r="JKK7295" s="4" t="s">
        <v>1307</v>
      </c>
      <c r="JKL7295" s="4">
        <v>732550</v>
      </c>
    </row>
    <row r="7296" spans="7043:7058" ht="21.95" customHeight="1">
      <c r="JKK7296" s="4" t="s">
        <v>596</v>
      </c>
      <c r="JKL7296" s="4">
        <v>174298.32</v>
      </c>
    </row>
    <row r="7297" spans="7059:7074" ht="21.95" customHeight="1">
      <c r="JKM7297" s="4" t="s">
        <v>1307</v>
      </c>
      <c r="JKN7297" s="4">
        <v>732550</v>
      </c>
    </row>
    <row r="7298" spans="7059:7074" ht="21.95" customHeight="1">
      <c r="JKM7298" s="4" t="s">
        <v>596</v>
      </c>
      <c r="JKN7298" s="4">
        <v>174298.32</v>
      </c>
    </row>
    <row r="7299" spans="7059:7074" ht="21.95" customHeight="1">
      <c r="JKO7299" s="4" t="s">
        <v>1307</v>
      </c>
      <c r="JKP7299" s="4">
        <v>732550</v>
      </c>
    </row>
    <row r="7300" spans="7059:7074" ht="21.95" customHeight="1">
      <c r="JKO7300" s="4" t="s">
        <v>596</v>
      </c>
      <c r="JKP7300" s="4">
        <v>174298.32</v>
      </c>
    </row>
    <row r="7301" spans="7059:7074" ht="21.95" customHeight="1">
      <c r="JKQ7301" s="4" t="s">
        <v>1307</v>
      </c>
      <c r="JKR7301" s="4">
        <v>732550</v>
      </c>
    </row>
    <row r="7302" spans="7059:7074" ht="21.95" customHeight="1">
      <c r="JKQ7302" s="4" t="s">
        <v>596</v>
      </c>
      <c r="JKR7302" s="4">
        <v>174298.32</v>
      </c>
    </row>
    <row r="7303" spans="7059:7074" ht="21.95" customHeight="1">
      <c r="JKS7303" s="4" t="s">
        <v>1307</v>
      </c>
      <c r="JKT7303" s="4">
        <v>732550</v>
      </c>
    </row>
    <row r="7304" spans="7059:7074" ht="21.95" customHeight="1">
      <c r="JKS7304" s="4" t="s">
        <v>596</v>
      </c>
      <c r="JKT7304" s="4">
        <v>174298.32</v>
      </c>
    </row>
    <row r="7305" spans="7059:7074" ht="21.95" customHeight="1">
      <c r="JKU7305" s="4" t="s">
        <v>1307</v>
      </c>
      <c r="JKV7305" s="4">
        <v>732550</v>
      </c>
    </row>
    <row r="7306" spans="7059:7074" ht="21.95" customHeight="1">
      <c r="JKU7306" s="4" t="s">
        <v>596</v>
      </c>
      <c r="JKV7306" s="4">
        <v>174298.32</v>
      </c>
    </row>
    <row r="7307" spans="7059:7074" ht="21.95" customHeight="1">
      <c r="JKW7307" s="4" t="s">
        <v>1307</v>
      </c>
      <c r="JKX7307" s="4">
        <v>732550</v>
      </c>
    </row>
    <row r="7308" spans="7059:7074" ht="21.95" customHeight="1">
      <c r="JKW7308" s="4" t="s">
        <v>596</v>
      </c>
      <c r="JKX7308" s="4">
        <v>174298.32</v>
      </c>
    </row>
    <row r="7309" spans="7059:7074" ht="21.95" customHeight="1">
      <c r="JKY7309" s="4" t="s">
        <v>1307</v>
      </c>
      <c r="JKZ7309" s="4">
        <v>732550</v>
      </c>
    </row>
    <row r="7310" spans="7059:7074" ht="21.95" customHeight="1">
      <c r="JKY7310" s="4" t="s">
        <v>596</v>
      </c>
      <c r="JKZ7310" s="4">
        <v>174298.32</v>
      </c>
    </row>
    <row r="7311" spans="7059:7074" ht="21.95" customHeight="1">
      <c r="JLA7311" s="4" t="s">
        <v>1307</v>
      </c>
      <c r="JLB7311" s="4">
        <v>732550</v>
      </c>
    </row>
    <row r="7312" spans="7059:7074" ht="21.95" customHeight="1">
      <c r="JLA7312" s="4" t="s">
        <v>596</v>
      </c>
      <c r="JLB7312" s="4">
        <v>174298.32</v>
      </c>
    </row>
    <row r="7313" spans="7075:7090" ht="21.95" customHeight="1">
      <c r="JLC7313" s="4" t="s">
        <v>1307</v>
      </c>
      <c r="JLD7313" s="4">
        <v>732550</v>
      </c>
    </row>
    <row r="7314" spans="7075:7090" ht="21.95" customHeight="1">
      <c r="JLC7314" s="4" t="s">
        <v>596</v>
      </c>
      <c r="JLD7314" s="4">
        <v>174298.32</v>
      </c>
    </row>
    <row r="7315" spans="7075:7090" ht="21.95" customHeight="1">
      <c r="JLE7315" s="4" t="s">
        <v>1307</v>
      </c>
      <c r="JLF7315" s="4">
        <v>732550</v>
      </c>
    </row>
    <row r="7316" spans="7075:7090" ht="21.95" customHeight="1">
      <c r="JLE7316" s="4" t="s">
        <v>596</v>
      </c>
      <c r="JLF7316" s="4">
        <v>174298.32</v>
      </c>
    </row>
    <row r="7317" spans="7075:7090" ht="21.95" customHeight="1">
      <c r="JLG7317" s="4" t="s">
        <v>1307</v>
      </c>
      <c r="JLH7317" s="4">
        <v>732550</v>
      </c>
    </row>
    <row r="7318" spans="7075:7090" ht="21.95" customHeight="1">
      <c r="JLG7318" s="4" t="s">
        <v>596</v>
      </c>
      <c r="JLH7318" s="4">
        <v>174298.32</v>
      </c>
    </row>
    <row r="7319" spans="7075:7090" ht="21.95" customHeight="1">
      <c r="JLI7319" s="4" t="s">
        <v>1307</v>
      </c>
      <c r="JLJ7319" s="4">
        <v>732550</v>
      </c>
    </row>
    <row r="7320" spans="7075:7090" ht="21.95" customHeight="1">
      <c r="JLI7320" s="4" t="s">
        <v>596</v>
      </c>
      <c r="JLJ7320" s="4">
        <v>174298.32</v>
      </c>
    </row>
    <row r="7321" spans="7075:7090" ht="21.95" customHeight="1">
      <c r="JLK7321" s="4" t="s">
        <v>1307</v>
      </c>
      <c r="JLL7321" s="4">
        <v>732550</v>
      </c>
    </row>
    <row r="7322" spans="7075:7090" ht="21.95" customHeight="1">
      <c r="JLK7322" s="4" t="s">
        <v>596</v>
      </c>
      <c r="JLL7322" s="4">
        <v>174298.32</v>
      </c>
    </row>
    <row r="7323" spans="7075:7090" ht="21.95" customHeight="1">
      <c r="JLM7323" s="4" t="s">
        <v>1307</v>
      </c>
      <c r="JLN7323" s="4">
        <v>732550</v>
      </c>
    </row>
    <row r="7324" spans="7075:7090" ht="21.95" customHeight="1">
      <c r="JLM7324" s="4" t="s">
        <v>596</v>
      </c>
      <c r="JLN7324" s="4">
        <v>174298.32</v>
      </c>
    </row>
    <row r="7325" spans="7075:7090" ht="21.95" customHeight="1">
      <c r="JLO7325" s="4" t="s">
        <v>1307</v>
      </c>
      <c r="JLP7325" s="4">
        <v>732550</v>
      </c>
    </row>
    <row r="7326" spans="7075:7090" ht="21.95" customHeight="1">
      <c r="JLO7326" s="4" t="s">
        <v>596</v>
      </c>
      <c r="JLP7326" s="4">
        <v>174298.32</v>
      </c>
    </row>
    <row r="7327" spans="7075:7090" ht="21.95" customHeight="1">
      <c r="JLQ7327" s="4" t="s">
        <v>1307</v>
      </c>
      <c r="JLR7327" s="4">
        <v>732550</v>
      </c>
    </row>
    <row r="7328" spans="7075:7090" ht="21.95" customHeight="1">
      <c r="JLQ7328" s="4" t="s">
        <v>596</v>
      </c>
      <c r="JLR7328" s="4">
        <v>174298.32</v>
      </c>
    </row>
    <row r="7329" spans="7091:7106" ht="21.95" customHeight="1">
      <c r="JLS7329" s="4" t="s">
        <v>1307</v>
      </c>
      <c r="JLT7329" s="4">
        <v>732550</v>
      </c>
    </row>
    <row r="7330" spans="7091:7106" ht="21.95" customHeight="1">
      <c r="JLS7330" s="4" t="s">
        <v>596</v>
      </c>
      <c r="JLT7330" s="4">
        <v>174298.32</v>
      </c>
    </row>
    <row r="7331" spans="7091:7106" ht="21.95" customHeight="1">
      <c r="JLU7331" s="4" t="s">
        <v>1307</v>
      </c>
      <c r="JLV7331" s="4">
        <v>732550</v>
      </c>
    </row>
    <row r="7332" spans="7091:7106" ht="21.95" customHeight="1">
      <c r="JLU7332" s="4" t="s">
        <v>596</v>
      </c>
      <c r="JLV7332" s="4">
        <v>174298.32</v>
      </c>
    </row>
    <row r="7333" spans="7091:7106" ht="21.95" customHeight="1">
      <c r="JLW7333" s="4" t="s">
        <v>1307</v>
      </c>
      <c r="JLX7333" s="4">
        <v>732550</v>
      </c>
    </row>
    <row r="7334" spans="7091:7106" ht="21.95" customHeight="1">
      <c r="JLW7334" s="4" t="s">
        <v>596</v>
      </c>
      <c r="JLX7334" s="4">
        <v>174298.32</v>
      </c>
    </row>
    <row r="7335" spans="7091:7106" ht="21.95" customHeight="1">
      <c r="JLY7335" s="4" t="s">
        <v>1307</v>
      </c>
      <c r="JLZ7335" s="4">
        <v>732550</v>
      </c>
    </row>
    <row r="7336" spans="7091:7106" ht="21.95" customHeight="1">
      <c r="JLY7336" s="4" t="s">
        <v>596</v>
      </c>
      <c r="JLZ7336" s="4">
        <v>174298.32</v>
      </c>
    </row>
    <row r="7337" spans="7091:7106" ht="21.95" customHeight="1">
      <c r="JMA7337" s="4" t="s">
        <v>1307</v>
      </c>
      <c r="JMB7337" s="4">
        <v>732550</v>
      </c>
    </row>
    <row r="7338" spans="7091:7106" ht="21.95" customHeight="1">
      <c r="JMA7338" s="4" t="s">
        <v>596</v>
      </c>
      <c r="JMB7338" s="4">
        <v>174298.32</v>
      </c>
    </row>
    <row r="7339" spans="7091:7106" ht="21.95" customHeight="1">
      <c r="JMC7339" s="4" t="s">
        <v>1307</v>
      </c>
      <c r="JMD7339" s="4">
        <v>732550</v>
      </c>
    </row>
    <row r="7340" spans="7091:7106" ht="21.95" customHeight="1">
      <c r="JMC7340" s="4" t="s">
        <v>596</v>
      </c>
      <c r="JMD7340" s="4">
        <v>174298.32</v>
      </c>
    </row>
    <row r="7341" spans="7091:7106" ht="21.95" customHeight="1">
      <c r="JME7341" s="4" t="s">
        <v>1307</v>
      </c>
      <c r="JMF7341" s="4">
        <v>732550</v>
      </c>
    </row>
    <row r="7342" spans="7091:7106" ht="21.95" customHeight="1">
      <c r="JME7342" s="4" t="s">
        <v>596</v>
      </c>
      <c r="JMF7342" s="4">
        <v>174298.32</v>
      </c>
    </row>
    <row r="7343" spans="7091:7106" ht="21.95" customHeight="1">
      <c r="JMG7343" s="4" t="s">
        <v>1307</v>
      </c>
      <c r="JMH7343" s="4">
        <v>732550</v>
      </c>
    </row>
    <row r="7344" spans="7091:7106" ht="21.95" customHeight="1">
      <c r="JMG7344" s="4" t="s">
        <v>596</v>
      </c>
      <c r="JMH7344" s="4">
        <v>174298.32</v>
      </c>
    </row>
    <row r="7345" spans="7107:7122" ht="21.95" customHeight="1">
      <c r="JMI7345" s="4" t="s">
        <v>1307</v>
      </c>
      <c r="JMJ7345" s="4">
        <v>732550</v>
      </c>
    </row>
    <row r="7346" spans="7107:7122" ht="21.95" customHeight="1">
      <c r="JMI7346" s="4" t="s">
        <v>596</v>
      </c>
      <c r="JMJ7346" s="4">
        <v>174298.32</v>
      </c>
    </row>
    <row r="7347" spans="7107:7122" ht="21.95" customHeight="1">
      <c r="JMK7347" s="4" t="s">
        <v>1307</v>
      </c>
      <c r="JML7347" s="4">
        <v>732550</v>
      </c>
    </row>
    <row r="7348" spans="7107:7122" ht="21.95" customHeight="1">
      <c r="JMK7348" s="4" t="s">
        <v>596</v>
      </c>
      <c r="JML7348" s="4">
        <v>174298.32</v>
      </c>
    </row>
    <row r="7349" spans="7107:7122" ht="21.95" customHeight="1">
      <c r="JMM7349" s="4" t="s">
        <v>1307</v>
      </c>
      <c r="JMN7349" s="4">
        <v>732550</v>
      </c>
    </row>
    <row r="7350" spans="7107:7122" ht="21.95" customHeight="1">
      <c r="JMM7350" s="4" t="s">
        <v>596</v>
      </c>
      <c r="JMN7350" s="4">
        <v>174298.32</v>
      </c>
    </row>
    <row r="7351" spans="7107:7122" ht="21.95" customHeight="1">
      <c r="JMO7351" s="4" t="s">
        <v>1307</v>
      </c>
      <c r="JMP7351" s="4">
        <v>732550</v>
      </c>
    </row>
    <row r="7352" spans="7107:7122" ht="21.95" customHeight="1">
      <c r="JMO7352" s="4" t="s">
        <v>596</v>
      </c>
      <c r="JMP7352" s="4">
        <v>174298.32</v>
      </c>
    </row>
    <row r="7353" spans="7107:7122" ht="21.95" customHeight="1">
      <c r="JMQ7353" s="4" t="s">
        <v>1307</v>
      </c>
      <c r="JMR7353" s="4">
        <v>732550</v>
      </c>
    </row>
    <row r="7354" spans="7107:7122" ht="21.95" customHeight="1">
      <c r="JMQ7354" s="4" t="s">
        <v>596</v>
      </c>
      <c r="JMR7354" s="4">
        <v>174298.32</v>
      </c>
    </row>
    <row r="7355" spans="7107:7122" ht="21.95" customHeight="1">
      <c r="JMS7355" s="4" t="s">
        <v>1307</v>
      </c>
      <c r="JMT7355" s="4">
        <v>732550</v>
      </c>
    </row>
    <row r="7356" spans="7107:7122" ht="21.95" customHeight="1">
      <c r="JMS7356" s="4" t="s">
        <v>596</v>
      </c>
      <c r="JMT7356" s="4">
        <v>174298.32</v>
      </c>
    </row>
    <row r="7357" spans="7107:7122" ht="21.95" customHeight="1">
      <c r="JMU7357" s="4" t="s">
        <v>1307</v>
      </c>
      <c r="JMV7357" s="4">
        <v>732550</v>
      </c>
    </row>
    <row r="7358" spans="7107:7122" ht="21.95" customHeight="1">
      <c r="JMU7358" s="4" t="s">
        <v>596</v>
      </c>
      <c r="JMV7358" s="4">
        <v>174298.32</v>
      </c>
    </row>
    <row r="7359" spans="7107:7122" ht="21.95" customHeight="1">
      <c r="JMW7359" s="4" t="s">
        <v>1307</v>
      </c>
      <c r="JMX7359" s="4">
        <v>732550</v>
      </c>
    </row>
    <row r="7360" spans="7107:7122" ht="21.95" customHeight="1">
      <c r="JMW7360" s="4" t="s">
        <v>596</v>
      </c>
      <c r="JMX7360" s="4">
        <v>174298.32</v>
      </c>
    </row>
    <row r="7361" spans="7123:7138" ht="21.95" customHeight="1">
      <c r="JMY7361" s="4" t="s">
        <v>1307</v>
      </c>
      <c r="JMZ7361" s="4">
        <v>732550</v>
      </c>
    </row>
    <row r="7362" spans="7123:7138" ht="21.95" customHeight="1">
      <c r="JMY7362" s="4" t="s">
        <v>596</v>
      </c>
      <c r="JMZ7362" s="4">
        <v>174298.32</v>
      </c>
    </row>
    <row r="7363" spans="7123:7138" ht="21.95" customHeight="1">
      <c r="JNA7363" s="4" t="s">
        <v>1307</v>
      </c>
      <c r="JNB7363" s="4">
        <v>732550</v>
      </c>
    </row>
    <row r="7364" spans="7123:7138" ht="21.95" customHeight="1">
      <c r="JNA7364" s="4" t="s">
        <v>596</v>
      </c>
      <c r="JNB7364" s="4">
        <v>174298.32</v>
      </c>
    </row>
    <row r="7365" spans="7123:7138" ht="21.95" customHeight="1">
      <c r="JNC7365" s="4" t="s">
        <v>1307</v>
      </c>
      <c r="JND7365" s="4">
        <v>732550</v>
      </c>
    </row>
    <row r="7366" spans="7123:7138" ht="21.95" customHeight="1">
      <c r="JNC7366" s="4" t="s">
        <v>596</v>
      </c>
      <c r="JND7366" s="4">
        <v>174298.32</v>
      </c>
    </row>
    <row r="7367" spans="7123:7138" ht="21.95" customHeight="1">
      <c r="JNE7367" s="4" t="s">
        <v>1307</v>
      </c>
      <c r="JNF7367" s="4">
        <v>732550</v>
      </c>
    </row>
    <row r="7368" spans="7123:7138" ht="21.95" customHeight="1">
      <c r="JNE7368" s="4" t="s">
        <v>596</v>
      </c>
      <c r="JNF7368" s="4">
        <v>174298.32</v>
      </c>
    </row>
    <row r="7369" spans="7123:7138" ht="21.95" customHeight="1">
      <c r="JNG7369" s="4" t="s">
        <v>1307</v>
      </c>
      <c r="JNH7369" s="4">
        <v>732550</v>
      </c>
    </row>
    <row r="7370" spans="7123:7138" ht="21.95" customHeight="1">
      <c r="JNG7370" s="4" t="s">
        <v>596</v>
      </c>
      <c r="JNH7370" s="4">
        <v>174298.32</v>
      </c>
    </row>
    <row r="7371" spans="7123:7138" ht="21.95" customHeight="1">
      <c r="JNI7371" s="4" t="s">
        <v>1307</v>
      </c>
      <c r="JNJ7371" s="4">
        <v>732550</v>
      </c>
    </row>
    <row r="7372" spans="7123:7138" ht="21.95" customHeight="1">
      <c r="JNI7372" s="4" t="s">
        <v>596</v>
      </c>
      <c r="JNJ7372" s="4">
        <v>174298.32</v>
      </c>
    </row>
    <row r="7373" spans="7123:7138" ht="21.95" customHeight="1">
      <c r="JNK7373" s="4" t="s">
        <v>1307</v>
      </c>
      <c r="JNL7373" s="4">
        <v>732550</v>
      </c>
    </row>
    <row r="7374" spans="7123:7138" ht="21.95" customHeight="1">
      <c r="JNK7374" s="4" t="s">
        <v>596</v>
      </c>
      <c r="JNL7374" s="4">
        <v>174298.32</v>
      </c>
    </row>
    <row r="7375" spans="7123:7138" ht="21.95" customHeight="1">
      <c r="JNM7375" s="4" t="s">
        <v>1307</v>
      </c>
      <c r="JNN7375" s="4">
        <v>732550</v>
      </c>
    </row>
    <row r="7376" spans="7123:7138" ht="21.95" customHeight="1">
      <c r="JNM7376" s="4" t="s">
        <v>596</v>
      </c>
      <c r="JNN7376" s="4">
        <v>174298.32</v>
      </c>
    </row>
    <row r="7377" spans="7139:7154" ht="21.95" customHeight="1">
      <c r="JNO7377" s="4" t="s">
        <v>1307</v>
      </c>
      <c r="JNP7377" s="4">
        <v>732550</v>
      </c>
    </row>
    <row r="7378" spans="7139:7154" ht="21.95" customHeight="1">
      <c r="JNO7378" s="4" t="s">
        <v>596</v>
      </c>
      <c r="JNP7378" s="4">
        <v>174298.32</v>
      </c>
    </row>
    <row r="7379" spans="7139:7154" ht="21.95" customHeight="1">
      <c r="JNQ7379" s="4" t="s">
        <v>1307</v>
      </c>
      <c r="JNR7379" s="4">
        <v>732550</v>
      </c>
    </row>
    <row r="7380" spans="7139:7154" ht="21.95" customHeight="1">
      <c r="JNQ7380" s="4" t="s">
        <v>596</v>
      </c>
      <c r="JNR7380" s="4">
        <v>174298.32</v>
      </c>
    </row>
    <row r="7381" spans="7139:7154" ht="21.95" customHeight="1">
      <c r="JNS7381" s="4" t="s">
        <v>1307</v>
      </c>
      <c r="JNT7381" s="4">
        <v>732550</v>
      </c>
    </row>
    <row r="7382" spans="7139:7154" ht="21.95" customHeight="1">
      <c r="JNS7382" s="4" t="s">
        <v>596</v>
      </c>
      <c r="JNT7382" s="4">
        <v>174298.32</v>
      </c>
    </row>
    <row r="7383" spans="7139:7154" ht="21.95" customHeight="1">
      <c r="JNU7383" s="4" t="s">
        <v>1307</v>
      </c>
      <c r="JNV7383" s="4">
        <v>732550</v>
      </c>
    </row>
    <row r="7384" spans="7139:7154" ht="21.95" customHeight="1">
      <c r="JNU7384" s="4" t="s">
        <v>596</v>
      </c>
      <c r="JNV7384" s="4">
        <v>174298.32</v>
      </c>
    </row>
    <row r="7385" spans="7139:7154" ht="21.95" customHeight="1">
      <c r="JNW7385" s="4" t="s">
        <v>1307</v>
      </c>
      <c r="JNX7385" s="4">
        <v>732550</v>
      </c>
    </row>
    <row r="7386" spans="7139:7154" ht="21.95" customHeight="1">
      <c r="JNW7386" s="4" t="s">
        <v>596</v>
      </c>
      <c r="JNX7386" s="4">
        <v>174298.32</v>
      </c>
    </row>
    <row r="7387" spans="7139:7154" ht="21.95" customHeight="1">
      <c r="JNY7387" s="4" t="s">
        <v>1307</v>
      </c>
      <c r="JNZ7387" s="4">
        <v>732550</v>
      </c>
    </row>
    <row r="7388" spans="7139:7154" ht="21.95" customHeight="1">
      <c r="JNY7388" s="4" t="s">
        <v>596</v>
      </c>
      <c r="JNZ7388" s="4">
        <v>174298.32</v>
      </c>
    </row>
    <row r="7389" spans="7139:7154" ht="21.95" customHeight="1">
      <c r="JOA7389" s="4" t="s">
        <v>1307</v>
      </c>
      <c r="JOB7389" s="4">
        <v>732550</v>
      </c>
    </row>
    <row r="7390" spans="7139:7154" ht="21.95" customHeight="1">
      <c r="JOA7390" s="4" t="s">
        <v>596</v>
      </c>
      <c r="JOB7390" s="4">
        <v>174298.32</v>
      </c>
    </row>
    <row r="7391" spans="7139:7154" ht="21.95" customHeight="1">
      <c r="JOC7391" s="4" t="s">
        <v>1307</v>
      </c>
      <c r="JOD7391" s="4">
        <v>732550</v>
      </c>
    </row>
    <row r="7392" spans="7139:7154" ht="21.95" customHeight="1">
      <c r="JOC7392" s="4" t="s">
        <v>596</v>
      </c>
      <c r="JOD7392" s="4">
        <v>174298.32</v>
      </c>
    </row>
    <row r="7393" spans="7155:7170" ht="21.95" customHeight="1">
      <c r="JOE7393" s="4" t="s">
        <v>1307</v>
      </c>
      <c r="JOF7393" s="4">
        <v>732550</v>
      </c>
    </row>
    <row r="7394" spans="7155:7170" ht="21.95" customHeight="1">
      <c r="JOE7394" s="4" t="s">
        <v>596</v>
      </c>
      <c r="JOF7394" s="4">
        <v>174298.32</v>
      </c>
    </row>
    <row r="7395" spans="7155:7170" ht="21.95" customHeight="1">
      <c r="JOG7395" s="4" t="s">
        <v>1307</v>
      </c>
      <c r="JOH7395" s="4">
        <v>732550</v>
      </c>
    </row>
    <row r="7396" spans="7155:7170" ht="21.95" customHeight="1">
      <c r="JOG7396" s="4" t="s">
        <v>596</v>
      </c>
      <c r="JOH7396" s="4">
        <v>174298.32</v>
      </c>
    </row>
    <row r="7397" spans="7155:7170" ht="21.95" customHeight="1">
      <c r="JOI7397" s="4" t="s">
        <v>1307</v>
      </c>
      <c r="JOJ7397" s="4">
        <v>732550</v>
      </c>
    </row>
    <row r="7398" spans="7155:7170" ht="21.95" customHeight="1">
      <c r="JOI7398" s="4" t="s">
        <v>596</v>
      </c>
      <c r="JOJ7398" s="4">
        <v>174298.32</v>
      </c>
    </row>
    <row r="7399" spans="7155:7170" ht="21.95" customHeight="1">
      <c r="JOK7399" s="4" t="s">
        <v>1307</v>
      </c>
      <c r="JOL7399" s="4">
        <v>732550</v>
      </c>
    </row>
    <row r="7400" spans="7155:7170" ht="21.95" customHeight="1">
      <c r="JOK7400" s="4" t="s">
        <v>596</v>
      </c>
      <c r="JOL7400" s="4">
        <v>174298.32</v>
      </c>
    </row>
    <row r="7401" spans="7155:7170" ht="21.95" customHeight="1">
      <c r="JOM7401" s="4" t="s">
        <v>1307</v>
      </c>
      <c r="JON7401" s="4">
        <v>732550</v>
      </c>
    </row>
    <row r="7402" spans="7155:7170" ht="21.95" customHeight="1">
      <c r="JOM7402" s="4" t="s">
        <v>596</v>
      </c>
      <c r="JON7402" s="4">
        <v>174298.32</v>
      </c>
    </row>
    <row r="7403" spans="7155:7170" ht="21.95" customHeight="1">
      <c r="JOO7403" s="4" t="s">
        <v>1307</v>
      </c>
      <c r="JOP7403" s="4">
        <v>732550</v>
      </c>
    </row>
    <row r="7404" spans="7155:7170" ht="21.95" customHeight="1">
      <c r="JOO7404" s="4" t="s">
        <v>596</v>
      </c>
      <c r="JOP7404" s="4">
        <v>174298.32</v>
      </c>
    </row>
    <row r="7405" spans="7155:7170" ht="21.95" customHeight="1">
      <c r="JOQ7405" s="4" t="s">
        <v>1307</v>
      </c>
      <c r="JOR7405" s="4">
        <v>732550</v>
      </c>
    </row>
    <row r="7406" spans="7155:7170" ht="21.95" customHeight="1">
      <c r="JOQ7406" s="4" t="s">
        <v>596</v>
      </c>
      <c r="JOR7406" s="4">
        <v>174298.32</v>
      </c>
    </row>
    <row r="7407" spans="7155:7170" ht="21.95" customHeight="1">
      <c r="JOS7407" s="4" t="s">
        <v>1307</v>
      </c>
      <c r="JOT7407" s="4">
        <v>732550</v>
      </c>
    </row>
    <row r="7408" spans="7155:7170" ht="21.95" customHeight="1">
      <c r="JOS7408" s="4" t="s">
        <v>596</v>
      </c>
      <c r="JOT7408" s="4">
        <v>174298.32</v>
      </c>
    </row>
    <row r="7409" spans="7171:7186" ht="21.95" customHeight="1">
      <c r="JOU7409" s="4" t="s">
        <v>1307</v>
      </c>
      <c r="JOV7409" s="4">
        <v>732550</v>
      </c>
    </row>
    <row r="7410" spans="7171:7186" ht="21.95" customHeight="1">
      <c r="JOU7410" s="4" t="s">
        <v>596</v>
      </c>
      <c r="JOV7410" s="4">
        <v>174298.32</v>
      </c>
    </row>
    <row r="7411" spans="7171:7186" ht="21.95" customHeight="1">
      <c r="JOW7411" s="4" t="s">
        <v>1307</v>
      </c>
      <c r="JOX7411" s="4">
        <v>732550</v>
      </c>
    </row>
    <row r="7412" spans="7171:7186" ht="21.95" customHeight="1">
      <c r="JOW7412" s="4" t="s">
        <v>596</v>
      </c>
      <c r="JOX7412" s="4">
        <v>174298.32</v>
      </c>
    </row>
    <row r="7413" spans="7171:7186" ht="21.95" customHeight="1">
      <c r="JOY7413" s="4" t="s">
        <v>1307</v>
      </c>
      <c r="JOZ7413" s="4">
        <v>732550</v>
      </c>
    </row>
    <row r="7414" spans="7171:7186" ht="21.95" customHeight="1">
      <c r="JOY7414" s="4" t="s">
        <v>596</v>
      </c>
      <c r="JOZ7414" s="4">
        <v>174298.32</v>
      </c>
    </row>
    <row r="7415" spans="7171:7186" ht="21.95" customHeight="1">
      <c r="JPA7415" s="4" t="s">
        <v>1307</v>
      </c>
      <c r="JPB7415" s="4">
        <v>732550</v>
      </c>
    </row>
    <row r="7416" spans="7171:7186" ht="21.95" customHeight="1">
      <c r="JPA7416" s="4" t="s">
        <v>596</v>
      </c>
      <c r="JPB7416" s="4">
        <v>174298.32</v>
      </c>
    </row>
    <row r="7417" spans="7171:7186" ht="21.95" customHeight="1">
      <c r="JPC7417" s="4" t="s">
        <v>1307</v>
      </c>
      <c r="JPD7417" s="4">
        <v>732550</v>
      </c>
    </row>
    <row r="7418" spans="7171:7186" ht="21.95" customHeight="1">
      <c r="JPC7418" s="4" t="s">
        <v>596</v>
      </c>
      <c r="JPD7418" s="4">
        <v>174298.32</v>
      </c>
    </row>
    <row r="7419" spans="7171:7186" ht="21.95" customHeight="1">
      <c r="JPE7419" s="4" t="s">
        <v>1307</v>
      </c>
      <c r="JPF7419" s="4">
        <v>732550</v>
      </c>
    </row>
    <row r="7420" spans="7171:7186" ht="21.95" customHeight="1">
      <c r="JPE7420" s="4" t="s">
        <v>596</v>
      </c>
      <c r="JPF7420" s="4">
        <v>174298.32</v>
      </c>
    </row>
    <row r="7421" spans="7171:7186" ht="21.95" customHeight="1">
      <c r="JPG7421" s="4" t="s">
        <v>1307</v>
      </c>
      <c r="JPH7421" s="4">
        <v>732550</v>
      </c>
    </row>
    <row r="7422" spans="7171:7186" ht="21.95" customHeight="1">
      <c r="JPG7422" s="4" t="s">
        <v>596</v>
      </c>
      <c r="JPH7422" s="4">
        <v>174298.32</v>
      </c>
    </row>
    <row r="7423" spans="7171:7186" ht="21.95" customHeight="1">
      <c r="JPI7423" s="4" t="s">
        <v>1307</v>
      </c>
      <c r="JPJ7423" s="4">
        <v>732550</v>
      </c>
    </row>
    <row r="7424" spans="7171:7186" ht="21.95" customHeight="1">
      <c r="JPI7424" s="4" t="s">
        <v>596</v>
      </c>
      <c r="JPJ7424" s="4">
        <v>174298.32</v>
      </c>
    </row>
    <row r="7425" spans="7187:7202" ht="21.95" customHeight="1">
      <c r="JPK7425" s="4" t="s">
        <v>1307</v>
      </c>
      <c r="JPL7425" s="4">
        <v>732550</v>
      </c>
    </row>
    <row r="7426" spans="7187:7202" ht="21.95" customHeight="1">
      <c r="JPK7426" s="4" t="s">
        <v>596</v>
      </c>
      <c r="JPL7426" s="4">
        <v>174298.32</v>
      </c>
    </row>
    <row r="7427" spans="7187:7202" ht="21.95" customHeight="1">
      <c r="JPM7427" s="4" t="s">
        <v>1307</v>
      </c>
      <c r="JPN7427" s="4">
        <v>732550</v>
      </c>
    </row>
    <row r="7428" spans="7187:7202" ht="21.95" customHeight="1">
      <c r="JPM7428" s="4" t="s">
        <v>596</v>
      </c>
      <c r="JPN7428" s="4">
        <v>174298.32</v>
      </c>
    </row>
    <row r="7429" spans="7187:7202" ht="21.95" customHeight="1">
      <c r="JPO7429" s="4" t="s">
        <v>1307</v>
      </c>
      <c r="JPP7429" s="4">
        <v>732550</v>
      </c>
    </row>
    <row r="7430" spans="7187:7202" ht="21.95" customHeight="1">
      <c r="JPO7430" s="4" t="s">
        <v>596</v>
      </c>
      <c r="JPP7430" s="4">
        <v>174298.32</v>
      </c>
    </row>
    <row r="7431" spans="7187:7202" ht="21.95" customHeight="1">
      <c r="JPQ7431" s="4" t="s">
        <v>1307</v>
      </c>
      <c r="JPR7431" s="4">
        <v>732550</v>
      </c>
    </row>
    <row r="7432" spans="7187:7202" ht="21.95" customHeight="1">
      <c r="JPQ7432" s="4" t="s">
        <v>596</v>
      </c>
      <c r="JPR7432" s="4">
        <v>174298.32</v>
      </c>
    </row>
    <row r="7433" spans="7187:7202" ht="21.95" customHeight="1">
      <c r="JPS7433" s="4" t="s">
        <v>1307</v>
      </c>
      <c r="JPT7433" s="4">
        <v>732550</v>
      </c>
    </row>
    <row r="7434" spans="7187:7202" ht="21.95" customHeight="1">
      <c r="JPS7434" s="4" t="s">
        <v>596</v>
      </c>
      <c r="JPT7434" s="4">
        <v>174298.32</v>
      </c>
    </row>
    <row r="7435" spans="7187:7202" ht="21.95" customHeight="1">
      <c r="JPU7435" s="4" t="s">
        <v>1307</v>
      </c>
      <c r="JPV7435" s="4">
        <v>732550</v>
      </c>
    </row>
    <row r="7436" spans="7187:7202" ht="21.95" customHeight="1">
      <c r="JPU7436" s="4" t="s">
        <v>596</v>
      </c>
      <c r="JPV7436" s="4">
        <v>174298.32</v>
      </c>
    </row>
    <row r="7437" spans="7187:7202" ht="21.95" customHeight="1">
      <c r="JPW7437" s="4" t="s">
        <v>1307</v>
      </c>
      <c r="JPX7437" s="4">
        <v>732550</v>
      </c>
    </row>
    <row r="7438" spans="7187:7202" ht="21.95" customHeight="1">
      <c r="JPW7438" s="4" t="s">
        <v>596</v>
      </c>
      <c r="JPX7438" s="4">
        <v>174298.32</v>
      </c>
    </row>
    <row r="7439" spans="7187:7202" ht="21.95" customHeight="1">
      <c r="JPY7439" s="4" t="s">
        <v>1307</v>
      </c>
      <c r="JPZ7439" s="4">
        <v>732550</v>
      </c>
    </row>
    <row r="7440" spans="7187:7202" ht="21.95" customHeight="1">
      <c r="JPY7440" s="4" t="s">
        <v>596</v>
      </c>
      <c r="JPZ7440" s="4">
        <v>174298.32</v>
      </c>
    </row>
    <row r="7441" spans="7203:7218" ht="21.95" customHeight="1">
      <c r="JQA7441" s="4" t="s">
        <v>1307</v>
      </c>
      <c r="JQB7441" s="4">
        <v>732550</v>
      </c>
    </row>
    <row r="7442" spans="7203:7218" ht="21.95" customHeight="1">
      <c r="JQA7442" s="4" t="s">
        <v>596</v>
      </c>
      <c r="JQB7442" s="4">
        <v>174298.32</v>
      </c>
    </row>
    <row r="7443" spans="7203:7218" ht="21.95" customHeight="1">
      <c r="JQC7443" s="4" t="s">
        <v>1307</v>
      </c>
      <c r="JQD7443" s="4">
        <v>732550</v>
      </c>
    </row>
    <row r="7444" spans="7203:7218" ht="21.95" customHeight="1">
      <c r="JQC7444" s="4" t="s">
        <v>596</v>
      </c>
      <c r="JQD7444" s="4">
        <v>174298.32</v>
      </c>
    </row>
    <row r="7445" spans="7203:7218" ht="21.95" customHeight="1">
      <c r="JQE7445" s="4" t="s">
        <v>1307</v>
      </c>
      <c r="JQF7445" s="4">
        <v>732550</v>
      </c>
    </row>
    <row r="7446" spans="7203:7218" ht="21.95" customHeight="1">
      <c r="JQE7446" s="4" t="s">
        <v>596</v>
      </c>
      <c r="JQF7446" s="4">
        <v>174298.32</v>
      </c>
    </row>
    <row r="7447" spans="7203:7218" ht="21.95" customHeight="1">
      <c r="JQG7447" s="4" t="s">
        <v>1307</v>
      </c>
      <c r="JQH7447" s="4">
        <v>732550</v>
      </c>
    </row>
    <row r="7448" spans="7203:7218" ht="21.95" customHeight="1">
      <c r="JQG7448" s="4" t="s">
        <v>596</v>
      </c>
      <c r="JQH7448" s="4">
        <v>174298.32</v>
      </c>
    </row>
    <row r="7449" spans="7203:7218" ht="21.95" customHeight="1">
      <c r="JQI7449" s="4" t="s">
        <v>1307</v>
      </c>
      <c r="JQJ7449" s="4">
        <v>732550</v>
      </c>
    </row>
    <row r="7450" spans="7203:7218" ht="21.95" customHeight="1">
      <c r="JQI7450" s="4" t="s">
        <v>596</v>
      </c>
      <c r="JQJ7450" s="4">
        <v>174298.32</v>
      </c>
    </row>
    <row r="7451" spans="7203:7218" ht="21.95" customHeight="1">
      <c r="JQK7451" s="4" t="s">
        <v>1307</v>
      </c>
      <c r="JQL7451" s="4">
        <v>732550</v>
      </c>
    </row>
    <row r="7452" spans="7203:7218" ht="21.95" customHeight="1">
      <c r="JQK7452" s="4" t="s">
        <v>596</v>
      </c>
      <c r="JQL7452" s="4">
        <v>174298.32</v>
      </c>
    </row>
    <row r="7453" spans="7203:7218" ht="21.95" customHeight="1">
      <c r="JQM7453" s="4" t="s">
        <v>1307</v>
      </c>
      <c r="JQN7453" s="4">
        <v>732550</v>
      </c>
    </row>
    <row r="7454" spans="7203:7218" ht="21.95" customHeight="1">
      <c r="JQM7454" s="4" t="s">
        <v>596</v>
      </c>
      <c r="JQN7454" s="4">
        <v>174298.32</v>
      </c>
    </row>
    <row r="7455" spans="7203:7218" ht="21.95" customHeight="1">
      <c r="JQO7455" s="4" t="s">
        <v>1307</v>
      </c>
      <c r="JQP7455" s="4">
        <v>732550</v>
      </c>
    </row>
    <row r="7456" spans="7203:7218" ht="21.95" customHeight="1">
      <c r="JQO7456" s="4" t="s">
        <v>596</v>
      </c>
      <c r="JQP7456" s="4">
        <v>174298.32</v>
      </c>
    </row>
    <row r="7457" spans="7219:7234" ht="21.95" customHeight="1">
      <c r="JQQ7457" s="4" t="s">
        <v>1307</v>
      </c>
      <c r="JQR7457" s="4">
        <v>732550</v>
      </c>
    </row>
    <row r="7458" spans="7219:7234" ht="21.95" customHeight="1">
      <c r="JQQ7458" s="4" t="s">
        <v>596</v>
      </c>
      <c r="JQR7458" s="4">
        <v>174298.32</v>
      </c>
    </row>
    <row r="7459" spans="7219:7234" ht="21.95" customHeight="1">
      <c r="JQS7459" s="4" t="s">
        <v>1307</v>
      </c>
      <c r="JQT7459" s="4">
        <v>732550</v>
      </c>
    </row>
    <row r="7460" spans="7219:7234" ht="21.95" customHeight="1">
      <c r="JQS7460" s="4" t="s">
        <v>596</v>
      </c>
      <c r="JQT7460" s="4">
        <v>174298.32</v>
      </c>
    </row>
    <row r="7461" spans="7219:7234" ht="21.95" customHeight="1">
      <c r="JQU7461" s="4" t="s">
        <v>1307</v>
      </c>
      <c r="JQV7461" s="4">
        <v>732550</v>
      </c>
    </row>
    <row r="7462" spans="7219:7234" ht="21.95" customHeight="1">
      <c r="JQU7462" s="4" t="s">
        <v>596</v>
      </c>
      <c r="JQV7462" s="4">
        <v>174298.32</v>
      </c>
    </row>
    <row r="7463" spans="7219:7234" ht="21.95" customHeight="1">
      <c r="JQW7463" s="4" t="s">
        <v>1307</v>
      </c>
      <c r="JQX7463" s="4">
        <v>732550</v>
      </c>
    </row>
    <row r="7464" spans="7219:7234" ht="21.95" customHeight="1">
      <c r="JQW7464" s="4" t="s">
        <v>596</v>
      </c>
      <c r="JQX7464" s="4">
        <v>174298.32</v>
      </c>
    </row>
    <row r="7465" spans="7219:7234" ht="21.95" customHeight="1">
      <c r="JQY7465" s="4" t="s">
        <v>1307</v>
      </c>
      <c r="JQZ7465" s="4">
        <v>732550</v>
      </c>
    </row>
    <row r="7466" spans="7219:7234" ht="21.95" customHeight="1">
      <c r="JQY7466" s="4" t="s">
        <v>596</v>
      </c>
      <c r="JQZ7466" s="4">
        <v>174298.32</v>
      </c>
    </row>
    <row r="7467" spans="7219:7234" ht="21.95" customHeight="1">
      <c r="JRA7467" s="4" t="s">
        <v>1307</v>
      </c>
      <c r="JRB7467" s="4">
        <v>732550</v>
      </c>
    </row>
    <row r="7468" spans="7219:7234" ht="21.95" customHeight="1">
      <c r="JRA7468" s="4" t="s">
        <v>596</v>
      </c>
      <c r="JRB7468" s="4">
        <v>174298.32</v>
      </c>
    </row>
    <row r="7469" spans="7219:7234" ht="21.95" customHeight="1">
      <c r="JRC7469" s="4" t="s">
        <v>1307</v>
      </c>
      <c r="JRD7469" s="4">
        <v>732550</v>
      </c>
    </row>
    <row r="7470" spans="7219:7234" ht="21.95" customHeight="1">
      <c r="JRC7470" s="4" t="s">
        <v>596</v>
      </c>
      <c r="JRD7470" s="4">
        <v>174298.32</v>
      </c>
    </row>
    <row r="7471" spans="7219:7234" ht="21.95" customHeight="1">
      <c r="JRE7471" s="4" t="s">
        <v>1307</v>
      </c>
      <c r="JRF7471" s="4">
        <v>732550</v>
      </c>
    </row>
    <row r="7472" spans="7219:7234" ht="21.95" customHeight="1">
      <c r="JRE7472" s="4" t="s">
        <v>596</v>
      </c>
      <c r="JRF7472" s="4">
        <v>174298.32</v>
      </c>
    </row>
    <row r="7473" spans="7235:7250" ht="21.95" customHeight="1">
      <c r="JRG7473" s="4" t="s">
        <v>1307</v>
      </c>
      <c r="JRH7473" s="4">
        <v>732550</v>
      </c>
    </row>
    <row r="7474" spans="7235:7250" ht="21.95" customHeight="1">
      <c r="JRG7474" s="4" t="s">
        <v>596</v>
      </c>
      <c r="JRH7474" s="4">
        <v>174298.32</v>
      </c>
    </row>
    <row r="7475" spans="7235:7250" ht="21.95" customHeight="1">
      <c r="JRI7475" s="4" t="s">
        <v>1307</v>
      </c>
      <c r="JRJ7475" s="4">
        <v>732550</v>
      </c>
    </row>
    <row r="7476" spans="7235:7250" ht="21.95" customHeight="1">
      <c r="JRI7476" s="4" t="s">
        <v>596</v>
      </c>
      <c r="JRJ7476" s="4">
        <v>174298.32</v>
      </c>
    </row>
    <row r="7477" spans="7235:7250" ht="21.95" customHeight="1">
      <c r="JRK7477" s="4" t="s">
        <v>1307</v>
      </c>
      <c r="JRL7477" s="4">
        <v>732550</v>
      </c>
    </row>
    <row r="7478" spans="7235:7250" ht="21.95" customHeight="1">
      <c r="JRK7478" s="4" t="s">
        <v>596</v>
      </c>
      <c r="JRL7478" s="4">
        <v>174298.32</v>
      </c>
    </row>
    <row r="7479" spans="7235:7250" ht="21.95" customHeight="1">
      <c r="JRM7479" s="4" t="s">
        <v>1307</v>
      </c>
      <c r="JRN7479" s="4">
        <v>732550</v>
      </c>
    </row>
    <row r="7480" spans="7235:7250" ht="21.95" customHeight="1">
      <c r="JRM7480" s="4" t="s">
        <v>596</v>
      </c>
      <c r="JRN7480" s="4">
        <v>174298.32</v>
      </c>
    </row>
    <row r="7481" spans="7235:7250" ht="21.95" customHeight="1">
      <c r="JRO7481" s="4" t="s">
        <v>1307</v>
      </c>
      <c r="JRP7481" s="4">
        <v>732550</v>
      </c>
    </row>
    <row r="7482" spans="7235:7250" ht="21.95" customHeight="1">
      <c r="JRO7482" s="4" t="s">
        <v>596</v>
      </c>
      <c r="JRP7482" s="4">
        <v>174298.32</v>
      </c>
    </row>
    <row r="7483" spans="7235:7250" ht="21.95" customHeight="1">
      <c r="JRQ7483" s="4" t="s">
        <v>1307</v>
      </c>
      <c r="JRR7483" s="4">
        <v>732550</v>
      </c>
    </row>
    <row r="7484" spans="7235:7250" ht="21.95" customHeight="1">
      <c r="JRQ7484" s="4" t="s">
        <v>596</v>
      </c>
      <c r="JRR7484" s="4">
        <v>174298.32</v>
      </c>
    </row>
    <row r="7485" spans="7235:7250" ht="21.95" customHeight="1">
      <c r="JRS7485" s="4" t="s">
        <v>1307</v>
      </c>
      <c r="JRT7485" s="4">
        <v>732550</v>
      </c>
    </row>
    <row r="7486" spans="7235:7250" ht="21.95" customHeight="1">
      <c r="JRS7486" s="4" t="s">
        <v>596</v>
      </c>
      <c r="JRT7486" s="4">
        <v>174298.32</v>
      </c>
    </row>
    <row r="7487" spans="7235:7250" ht="21.95" customHeight="1">
      <c r="JRU7487" s="4" t="s">
        <v>1307</v>
      </c>
      <c r="JRV7487" s="4">
        <v>732550</v>
      </c>
    </row>
    <row r="7488" spans="7235:7250" ht="21.95" customHeight="1">
      <c r="JRU7488" s="4" t="s">
        <v>596</v>
      </c>
      <c r="JRV7488" s="4">
        <v>174298.32</v>
      </c>
    </row>
    <row r="7489" spans="7251:7266" ht="21.95" customHeight="1">
      <c r="JRW7489" s="4" t="s">
        <v>1307</v>
      </c>
      <c r="JRX7489" s="4">
        <v>732550</v>
      </c>
    </row>
    <row r="7490" spans="7251:7266" ht="21.95" customHeight="1">
      <c r="JRW7490" s="4" t="s">
        <v>596</v>
      </c>
      <c r="JRX7490" s="4">
        <v>174298.32</v>
      </c>
    </row>
    <row r="7491" spans="7251:7266" ht="21.95" customHeight="1">
      <c r="JRY7491" s="4" t="s">
        <v>1307</v>
      </c>
      <c r="JRZ7491" s="4">
        <v>732550</v>
      </c>
    </row>
    <row r="7492" spans="7251:7266" ht="21.95" customHeight="1">
      <c r="JRY7492" s="4" t="s">
        <v>596</v>
      </c>
      <c r="JRZ7492" s="4">
        <v>174298.32</v>
      </c>
    </row>
    <row r="7493" spans="7251:7266" ht="21.95" customHeight="1">
      <c r="JSA7493" s="4" t="s">
        <v>1307</v>
      </c>
      <c r="JSB7493" s="4">
        <v>732550</v>
      </c>
    </row>
    <row r="7494" spans="7251:7266" ht="21.95" customHeight="1">
      <c r="JSA7494" s="4" t="s">
        <v>596</v>
      </c>
      <c r="JSB7494" s="4">
        <v>174298.32</v>
      </c>
    </row>
    <row r="7495" spans="7251:7266" ht="21.95" customHeight="1">
      <c r="JSC7495" s="4" t="s">
        <v>1307</v>
      </c>
      <c r="JSD7495" s="4">
        <v>732550</v>
      </c>
    </row>
    <row r="7496" spans="7251:7266" ht="21.95" customHeight="1">
      <c r="JSC7496" s="4" t="s">
        <v>596</v>
      </c>
      <c r="JSD7496" s="4">
        <v>174298.32</v>
      </c>
    </row>
    <row r="7497" spans="7251:7266" ht="21.95" customHeight="1">
      <c r="JSE7497" s="4" t="s">
        <v>1307</v>
      </c>
      <c r="JSF7497" s="4">
        <v>732550</v>
      </c>
    </row>
    <row r="7498" spans="7251:7266" ht="21.95" customHeight="1">
      <c r="JSE7498" s="4" t="s">
        <v>596</v>
      </c>
      <c r="JSF7498" s="4">
        <v>174298.32</v>
      </c>
    </row>
    <row r="7499" spans="7251:7266" ht="21.95" customHeight="1">
      <c r="JSG7499" s="4" t="s">
        <v>1307</v>
      </c>
      <c r="JSH7499" s="4">
        <v>732550</v>
      </c>
    </row>
    <row r="7500" spans="7251:7266" ht="21.95" customHeight="1">
      <c r="JSG7500" s="4" t="s">
        <v>596</v>
      </c>
      <c r="JSH7500" s="4">
        <v>174298.32</v>
      </c>
    </row>
    <row r="7501" spans="7251:7266" ht="21.95" customHeight="1">
      <c r="JSI7501" s="4" t="s">
        <v>1307</v>
      </c>
      <c r="JSJ7501" s="4">
        <v>732550</v>
      </c>
    </row>
    <row r="7502" spans="7251:7266" ht="21.95" customHeight="1">
      <c r="JSI7502" s="4" t="s">
        <v>596</v>
      </c>
      <c r="JSJ7502" s="4">
        <v>174298.32</v>
      </c>
    </row>
    <row r="7503" spans="7251:7266" ht="21.95" customHeight="1">
      <c r="JSK7503" s="4" t="s">
        <v>1307</v>
      </c>
      <c r="JSL7503" s="4">
        <v>732550</v>
      </c>
    </row>
    <row r="7504" spans="7251:7266" ht="21.95" customHeight="1">
      <c r="JSK7504" s="4" t="s">
        <v>596</v>
      </c>
      <c r="JSL7504" s="4">
        <v>174298.32</v>
      </c>
    </row>
    <row r="7505" spans="7267:7282" ht="21.95" customHeight="1">
      <c r="JSM7505" s="4" t="s">
        <v>1307</v>
      </c>
      <c r="JSN7505" s="4">
        <v>732550</v>
      </c>
    </row>
    <row r="7506" spans="7267:7282" ht="21.95" customHeight="1">
      <c r="JSM7506" s="4" t="s">
        <v>596</v>
      </c>
      <c r="JSN7506" s="4">
        <v>174298.32</v>
      </c>
    </row>
    <row r="7507" spans="7267:7282" ht="21.95" customHeight="1">
      <c r="JSO7507" s="4" t="s">
        <v>1307</v>
      </c>
      <c r="JSP7507" s="4">
        <v>732550</v>
      </c>
    </row>
    <row r="7508" spans="7267:7282" ht="21.95" customHeight="1">
      <c r="JSO7508" s="4" t="s">
        <v>596</v>
      </c>
      <c r="JSP7508" s="4">
        <v>174298.32</v>
      </c>
    </row>
    <row r="7509" spans="7267:7282" ht="21.95" customHeight="1">
      <c r="JSQ7509" s="4" t="s">
        <v>1307</v>
      </c>
      <c r="JSR7509" s="4">
        <v>732550</v>
      </c>
    </row>
    <row r="7510" spans="7267:7282" ht="21.95" customHeight="1">
      <c r="JSQ7510" s="4" t="s">
        <v>596</v>
      </c>
      <c r="JSR7510" s="4">
        <v>174298.32</v>
      </c>
    </row>
    <row r="7511" spans="7267:7282" ht="21.95" customHeight="1">
      <c r="JSS7511" s="4" t="s">
        <v>1307</v>
      </c>
      <c r="JST7511" s="4">
        <v>732550</v>
      </c>
    </row>
    <row r="7512" spans="7267:7282" ht="21.95" customHeight="1">
      <c r="JSS7512" s="4" t="s">
        <v>596</v>
      </c>
      <c r="JST7512" s="4">
        <v>174298.32</v>
      </c>
    </row>
    <row r="7513" spans="7267:7282" ht="21.95" customHeight="1">
      <c r="JSU7513" s="4" t="s">
        <v>1307</v>
      </c>
      <c r="JSV7513" s="4">
        <v>732550</v>
      </c>
    </row>
    <row r="7514" spans="7267:7282" ht="21.95" customHeight="1">
      <c r="JSU7514" s="4" t="s">
        <v>596</v>
      </c>
      <c r="JSV7514" s="4">
        <v>174298.32</v>
      </c>
    </row>
    <row r="7515" spans="7267:7282" ht="21.95" customHeight="1">
      <c r="JSW7515" s="4" t="s">
        <v>1307</v>
      </c>
      <c r="JSX7515" s="4">
        <v>732550</v>
      </c>
    </row>
    <row r="7516" spans="7267:7282" ht="21.95" customHeight="1">
      <c r="JSW7516" s="4" t="s">
        <v>596</v>
      </c>
      <c r="JSX7516" s="4">
        <v>174298.32</v>
      </c>
    </row>
    <row r="7517" spans="7267:7282" ht="21.95" customHeight="1">
      <c r="JSY7517" s="4" t="s">
        <v>1307</v>
      </c>
      <c r="JSZ7517" s="4">
        <v>732550</v>
      </c>
    </row>
    <row r="7518" spans="7267:7282" ht="21.95" customHeight="1">
      <c r="JSY7518" s="4" t="s">
        <v>596</v>
      </c>
      <c r="JSZ7518" s="4">
        <v>174298.32</v>
      </c>
    </row>
    <row r="7519" spans="7267:7282" ht="21.95" customHeight="1">
      <c r="JTA7519" s="4" t="s">
        <v>1307</v>
      </c>
      <c r="JTB7519" s="4">
        <v>732550</v>
      </c>
    </row>
    <row r="7520" spans="7267:7282" ht="21.95" customHeight="1">
      <c r="JTA7520" s="4" t="s">
        <v>596</v>
      </c>
      <c r="JTB7520" s="4">
        <v>174298.32</v>
      </c>
    </row>
    <row r="7521" spans="7283:7298" ht="21.95" customHeight="1">
      <c r="JTC7521" s="4" t="s">
        <v>1307</v>
      </c>
      <c r="JTD7521" s="4">
        <v>732550</v>
      </c>
    </row>
    <row r="7522" spans="7283:7298" ht="21.95" customHeight="1">
      <c r="JTC7522" s="4" t="s">
        <v>596</v>
      </c>
      <c r="JTD7522" s="4">
        <v>174298.32</v>
      </c>
    </row>
    <row r="7523" spans="7283:7298" ht="21.95" customHeight="1">
      <c r="JTE7523" s="4" t="s">
        <v>1307</v>
      </c>
      <c r="JTF7523" s="4">
        <v>732550</v>
      </c>
    </row>
    <row r="7524" spans="7283:7298" ht="21.95" customHeight="1">
      <c r="JTE7524" s="4" t="s">
        <v>596</v>
      </c>
      <c r="JTF7524" s="4">
        <v>174298.32</v>
      </c>
    </row>
    <row r="7525" spans="7283:7298" ht="21.95" customHeight="1">
      <c r="JTG7525" s="4" t="s">
        <v>1307</v>
      </c>
      <c r="JTH7525" s="4">
        <v>732550</v>
      </c>
    </row>
    <row r="7526" spans="7283:7298" ht="21.95" customHeight="1">
      <c r="JTG7526" s="4" t="s">
        <v>596</v>
      </c>
      <c r="JTH7526" s="4">
        <v>174298.32</v>
      </c>
    </row>
    <row r="7527" spans="7283:7298" ht="21.95" customHeight="1">
      <c r="JTI7527" s="4" t="s">
        <v>1307</v>
      </c>
      <c r="JTJ7527" s="4">
        <v>732550</v>
      </c>
    </row>
    <row r="7528" spans="7283:7298" ht="21.95" customHeight="1">
      <c r="JTI7528" s="4" t="s">
        <v>596</v>
      </c>
      <c r="JTJ7528" s="4">
        <v>174298.32</v>
      </c>
    </row>
    <row r="7529" spans="7283:7298" ht="21.95" customHeight="1">
      <c r="JTK7529" s="4" t="s">
        <v>1307</v>
      </c>
      <c r="JTL7529" s="4">
        <v>732550</v>
      </c>
    </row>
    <row r="7530" spans="7283:7298" ht="21.95" customHeight="1">
      <c r="JTK7530" s="4" t="s">
        <v>596</v>
      </c>
      <c r="JTL7530" s="4">
        <v>174298.32</v>
      </c>
    </row>
    <row r="7531" spans="7283:7298" ht="21.95" customHeight="1">
      <c r="JTM7531" s="4" t="s">
        <v>1307</v>
      </c>
      <c r="JTN7531" s="4">
        <v>732550</v>
      </c>
    </row>
    <row r="7532" spans="7283:7298" ht="21.95" customHeight="1">
      <c r="JTM7532" s="4" t="s">
        <v>596</v>
      </c>
      <c r="JTN7532" s="4">
        <v>174298.32</v>
      </c>
    </row>
    <row r="7533" spans="7283:7298" ht="21.95" customHeight="1">
      <c r="JTO7533" s="4" t="s">
        <v>1307</v>
      </c>
      <c r="JTP7533" s="4">
        <v>732550</v>
      </c>
    </row>
    <row r="7534" spans="7283:7298" ht="21.95" customHeight="1">
      <c r="JTO7534" s="4" t="s">
        <v>596</v>
      </c>
      <c r="JTP7534" s="4">
        <v>174298.32</v>
      </c>
    </row>
    <row r="7535" spans="7283:7298" ht="21.95" customHeight="1">
      <c r="JTQ7535" s="4" t="s">
        <v>1307</v>
      </c>
      <c r="JTR7535" s="4">
        <v>732550</v>
      </c>
    </row>
    <row r="7536" spans="7283:7298" ht="21.95" customHeight="1">
      <c r="JTQ7536" s="4" t="s">
        <v>596</v>
      </c>
      <c r="JTR7536" s="4">
        <v>174298.32</v>
      </c>
    </row>
    <row r="7537" spans="7299:7314" ht="21.95" customHeight="1">
      <c r="JTS7537" s="4" t="s">
        <v>1307</v>
      </c>
      <c r="JTT7537" s="4">
        <v>732550</v>
      </c>
    </row>
    <row r="7538" spans="7299:7314" ht="21.95" customHeight="1">
      <c r="JTS7538" s="4" t="s">
        <v>596</v>
      </c>
      <c r="JTT7538" s="4">
        <v>174298.32</v>
      </c>
    </row>
    <row r="7539" spans="7299:7314" ht="21.95" customHeight="1">
      <c r="JTU7539" s="4" t="s">
        <v>1307</v>
      </c>
      <c r="JTV7539" s="4">
        <v>732550</v>
      </c>
    </row>
    <row r="7540" spans="7299:7314" ht="21.95" customHeight="1">
      <c r="JTU7540" s="4" t="s">
        <v>596</v>
      </c>
      <c r="JTV7540" s="4">
        <v>174298.32</v>
      </c>
    </row>
    <row r="7541" spans="7299:7314" ht="21.95" customHeight="1">
      <c r="JTW7541" s="4" t="s">
        <v>1307</v>
      </c>
      <c r="JTX7541" s="4">
        <v>732550</v>
      </c>
    </row>
    <row r="7542" spans="7299:7314" ht="21.95" customHeight="1">
      <c r="JTW7542" s="4" t="s">
        <v>596</v>
      </c>
      <c r="JTX7542" s="4">
        <v>174298.32</v>
      </c>
    </row>
    <row r="7543" spans="7299:7314" ht="21.95" customHeight="1">
      <c r="JTY7543" s="4" t="s">
        <v>1307</v>
      </c>
      <c r="JTZ7543" s="4">
        <v>732550</v>
      </c>
    </row>
    <row r="7544" spans="7299:7314" ht="21.95" customHeight="1">
      <c r="JTY7544" s="4" t="s">
        <v>596</v>
      </c>
      <c r="JTZ7544" s="4">
        <v>174298.32</v>
      </c>
    </row>
    <row r="7545" spans="7299:7314" ht="21.95" customHeight="1">
      <c r="JUA7545" s="4" t="s">
        <v>1307</v>
      </c>
      <c r="JUB7545" s="4">
        <v>732550</v>
      </c>
    </row>
    <row r="7546" spans="7299:7314" ht="21.95" customHeight="1">
      <c r="JUA7546" s="4" t="s">
        <v>596</v>
      </c>
      <c r="JUB7546" s="4">
        <v>174298.32</v>
      </c>
    </row>
    <row r="7547" spans="7299:7314" ht="21.95" customHeight="1">
      <c r="JUC7547" s="4" t="s">
        <v>1307</v>
      </c>
      <c r="JUD7547" s="4">
        <v>732550</v>
      </c>
    </row>
    <row r="7548" spans="7299:7314" ht="21.95" customHeight="1">
      <c r="JUC7548" s="4" t="s">
        <v>596</v>
      </c>
      <c r="JUD7548" s="4">
        <v>174298.32</v>
      </c>
    </row>
    <row r="7549" spans="7299:7314" ht="21.95" customHeight="1">
      <c r="JUE7549" s="4" t="s">
        <v>1307</v>
      </c>
      <c r="JUF7549" s="4">
        <v>732550</v>
      </c>
    </row>
    <row r="7550" spans="7299:7314" ht="21.95" customHeight="1">
      <c r="JUE7550" s="4" t="s">
        <v>596</v>
      </c>
      <c r="JUF7550" s="4">
        <v>174298.32</v>
      </c>
    </row>
    <row r="7551" spans="7299:7314" ht="21.95" customHeight="1">
      <c r="JUG7551" s="4" t="s">
        <v>1307</v>
      </c>
      <c r="JUH7551" s="4">
        <v>732550</v>
      </c>
    </row>
    <row r="7552" spans="7299:7314" ht="21.95" customHeight="1">
      <c r="JUG7552" s="4" t="s">
        <v>596</v>
      </c>
      <c r="JUH7552" s="4">
        <v>174298.32</v>
      </c>
    </row>
    <row r="7553" spans="7315:7330" ht="21.95" customHeight="1">
      <c r="JUI7553" s="4" t="s">
        <v>1307</v>
      </c>
      <c r="JUJ7553" s="4">
        <v>732550</v>
      </c>
    </row>
    <row r="7554" spans="7315:7330" ht="21.95" customHeight="1">
      <c r="JUI7554" s="4" t="s">
        <v>596</v>
      </c>
      <c r="JUJ7554" s="4">
        <v>174298.32</v>
      </c>
    </row>
    <row r="7555" spans="7315:7330" ht="21.95" customHeight="1">
      <c r="JUK7555" s="4" t="s">
        <v>1307</v>
      </c>
      <c r="JUL7555" s="4">
        <v>732550</v>
      </c>
    </row>
    <row r="7556" spans="7315:7330" ht="21.95" customHeight="1">
      <c r="JUK7556" s="4" t="s">
        <v>596</v>
      </c>
      <c r="JUL7556" s="4">
        <v>174298.32</v>
      </c>
    </row>
    <row r="7557" spans="7315:7330" ht="21.95" customHeight="1">
      <c r="JUM7557" s="4" t="s">
        <v>1307</v>
      </c>
      <c r="JUN7557" s="4">
        <v>732550</v>
      </c>
    </row>
    <row r="7558" spans="7315:7330" ht="21.95" customHeight="1">
      <c r="JUM7558" s="4" t="s">
        <v>596</v>
      </c>
      <c r="JUN7558" s="4">
        <v>174298.32</v>
      </c>
    </row>
    <row r="7559" spans="7315:7330" ht="21.95" customHeight="1">
      <c r="JUO7559" s="4" t="s">
        <v>1307</v>
      </c>
      <c r="JUP7559" s="4">
        <v>732550</v>
      </c>
    </row>
    <row r="7560" spans="7315:7330" ht="21.95" customHeight="1">
      <c r="JUO7560" s="4" t="s">
        <v>596</v>
      </c>
      <c r="JUP7560" s="4">
        <v>174298.32</v>
      </c>
    </row>
    <row r="7561" spans="7315:7330" ht="21.95" customHeight="1">
      <c r="JUQ7561" s="4" t="s">
        <v>1307</v>
      </c>
      <c r="JUR7561" s="4">
        <v>732550</v>
      </c>
    </row>
    <row r="7562" spans="7315:7330" ht="21.95" customHeight="1">
      <c r="JUQ7562" s="4" t="s">
        <v>596</v>
      </c>
      <c r="JUR7562" s="4">
        <v>174298.32</v>
      </c>
    </row>
    <row r="7563" spans="7315:7330" ht="21.95" customHeight="1">
      <c r="JUS7563" s="4" t="s">
        <v>1307</v>
      </c>
      <c r="JUT7563" s="4">
        <v>732550</v>
      </c>
    </row>
    <row r="7564" spans="7315:7330" ht="21.95" customHeight="1">
      <c r="JUS7564" s="4" t="s">
        <v>596</v>
      </c>
      <c r="JUT7564" s="4">
        <v>174298.32</v>
      </c>
    </row>
    <row r="7565" spans="7315:7330" ht="21.95" customHeight="1">
      <c r="JUU7565" s="4" t="s">
        <v>1307</v>
      </c>
      <c r="JUV7565" s="4">
        <v>732550</v>
      </c>
    </row>
    <row r="7566" spans="7315:7330" ht="21.95" customHeight="1">
      <c r="JUU7566" s="4" t="s">
        <v>596</v>
      </c>
      <c r="JUV7566" s="4">
        <v>174298.32</v>
      </c>
    </row>
    <row r="7567" spans="7315:7330" ht="21.95" customHeight="1">
      <c r="JUW7567" s="4" t="s">
        <v>1307</v>
      </c>
      <c r="JUX7567" s="4">
        <v>732550</v>
      </c>
    </row>
    <row r="7568" spans="7315:7330" ht="21.95" customHeight="1">
      <c r="JUW7568" s="4" t="s">
        <v>596</v>
      </c>
      <c r="JUX7568" s="4">
        <v>174298.32</v>
      </c>
    </row>
    <row r="7569" spans="7331:7346" ht="21.95" customHeight="1">
      <c r="JUY7569" s="4" t="s">
        <v>1307</v>
      </c>
      <c r="JUZ7569" s="4">
        <v>732550</v>
      </c>
    </row>
    <row r="7570" spans="7331:7346" ht="21.95" customHeight="1">
      <c r="JUY7570" s="4" t="s">
        <v>596</v>
      </c>
      <c r="JUZ7570" s="4">
        <v>174298.32</v>
      </c>
    </row>
    <row r="7571" spans="7331:7346" ht="21.95" customHeight="1">
      <c r="JVA7571" s="4" t="s">
        <v>1307</v>
      </c>
      <c r="JVB7571" s="4">
        <v>732550</v>
      </c>
    </row>
    <row r="7572" spans="7331:7346" ht="21.95" customHeight="1">
      <c r="JVA7572" s="4" t="s">
        <v>596</v>
      </c>
      <c r="JVB7572" s="4">
        <v>174298.32</v>
      </c>
    </row>
    <row r="7573" spans="7331:7346" ht="21.95" customHeight="1">
      <c r="JVC7573" s="4" t="s">
        <v>1307</v>
      </c>
      <c r="JVD7573" s="4">
        <v>732550</v>
      </c>
    </row>
    <row r="7574" spans="7331:7346" ht="21.95" customHeight="1">
      <c r="JVC7574" s="4" t="s">
        <v>596</v>
      </c>
      <c r="JVD7574" s="4">
        <v>174298.32</v>
      </c>
    </row>
    <row r="7575" spans="7331:7346" ht="21.95" customHeight="1">
      <c r="JVE7575" s="4" t="s">
        <v>1307</v>
      </c>
      <c r="JVF7575" s="4">
        <v>732550</v>
      </c>
    </row>
    <row r="7576" spans="7331:7346" ht="21.95" customHeight="1">
      <c r="JVE7576" s="4" t="s">
        <v>596</v>
      </c>
      <c r="JVF7576" s="4">
        <v>174298.32</v>
      </c>
    </row>
    <row r="7577" spans="7331:7346" ht="21.95" customHeight="1">
      <c r="JVG7577" s="4" t="s">
        <v>1307</v>
      </c>
      <c r="JVH7577" s="4">
        <v>732550</v>
      </c>
    </row>
    <row r="7578" spans="7331:7346" ht="21.95" customHeight="1">
      <c r="JVG7578" s="4" t="s">
        <v>596</v>
      </c>
      <c r="JVH7578" s="4">
        <v>174298.32</v>
      </c>
    </row>
    <row r="7579" spans="7331:7346" ht="21.95" customHeight="1">
      <c r="JVI7579" s="4" t="s">
        <v>1307</v>
      </c>
      <c r="JVJ7579" s="4">
        <v>732550</v>
      </c>
    </row>
    <row r="7580" spans="7331:7346" ht="21.95" customHeight="1">
      <c r="JVI7580" s="4" t="s">
        <v>596</v>
      </c>
      <c r="JVJ7580" s="4">
        <v>174298.32</v>
      </c>
    </row>
    <row r="7581" spans="7331:7346" ht="21.95" customHeight="1">
      <c r="JVK7581" s="4" t="s">
        <v>1307</v>
      </c>
      <c r="JVL7581" s="4">
        <v>732550</v>
      </c>
    </row>
    <row r="7582" spans="7331:7346" ht="21.95" customHeight="1">
      <c r="JVK7582" s="4" t="s">
        <v>596</v>
      </c>
      <c r="JVL7582" s="4">
        <v>174298.32</v>
      </c>
    </row>
    <row r="7583" spans="7331:7346" ht="21.95" customHeight="1">
      <c r="JVM7583" s="4" t="s">
        <v>1307</v>
      </c>
      <c r="JVN7583" s="4">
        <v>732550</v>
      </c>
    </row>
    <row r="7584" spans="7331:7346" ht="21.95" customHeight="1">
      <c r="JVM7584" s="4" t="s">
        <v>596</v>
      </c>
      <c r="JVN7584" s="4">
        <v>174298.32</v>
      </c>
    </row>
    <row r="7585" spans="7347:7362" ht="21.95" customHeight="1">
      <c r="JVO7585" s="4" t="s">
        <v>1307</v>
      </c>
      <c r="JVP7585" s="4">
        <v>732550</v>
      </c>
    </row>
    <row r="7586" spans="7347:7362" ht="21.95" customHeight="1">
      <c r="JVO7586" s="4" t="s">
        <v>596</v>
      </c>
      <c r="JVP7586" s="4">
        <v>174298.32</v>
      </c>
    </row>
    <row r="7587" spans="7347:7362" ht="21.95" customHeight="1">
      <c r="JVQ7587" s="4" t="s">
        <v>1307</v>
      </c>
      <c r="JVR7587" s="4">
        <v>732550</v>
      </c>
    </row>
    <row r="7588" spans="7347:7362" ht="21.95" customHeight="1">
      <c r="JVQ7588" s="4" t="s">
        <v>596</v>
      </c>
      <c r="JVR7588" s="4">
        <v>174298.32</v>
      </c>
    </row>
    <row r="7589" spans="7347:7362" ht="21.95" customHeight="1">
      <c r="JVS7589" s="4" t="s">
        <v>1307</v>
      </c>
      <c r="JVT7589" s="4">
        <v>732550</v>
      </c>
    </row>
    <row r="7590" spans="7347:7362" ht="21.95" customHeight="1">
      <c r="JVS7590" s="4" t="s">
        <v>596</v>
      </c>
      <c r="JVT7590" s="4">
        <v>174298.32</v>
      </c>
    </row>
    <row r="7591" spans="7347:7362" ht="21.95" customHeight="1">
      <c r="JVU7591" s="4" t="s">
        <v>1307</v>
      </c>
      <c r="JVV7591" s="4">
        <v>732550</v>
      </c>
    </row>
    <row r="7592" spans="7347:7362" ht="21.95" customHeight="1">
      <c r="JVU7592" s="4" t="s">
        <v>596</v>
      </c>
      <c r="JVV7592" s="4">
        <v>174298.32</v>
      </c>
    </row>
    <row r="7593" spans="7347:7362" ht="21.95" customHeight="1">
      <c r="JVW7593" s="4" t="s">
        <v>1307</v>
      </c>
      <c r="JVX7593" s="4">
        <v>732550</v>
      </c>
    </row>
    <row r="7594" spans="7347:7362" ht="21.95" customHeight="1">
      <c r="JVW7594" s="4" t="s">
        <v>596</v>
      </c>
      <c r="JVX7594" s="4">
        <v>174298.32</v>
      </c>
    </row>
    <row r="7595" spans="7347:7362" ht="21.95" customHeight="1">
      <c r="JVY7595" s="4" t="s">
        <v>1307</v>
      </c>
      <c r="JVZ7595" s="4">
        <v>732550</v>
      </c>
    </row>
    <row r="7596" spans="7347:7362" ht="21.95" customHeight="1">
      <c r="JVY7596" s="4" t="s">
        <v>596</v>
      </c>
      <c r="JVZ7596" s="4">
        <v>174298.32</v>
      </c>
    </row>
    <row r="7597" spans="7347:7362" ht="21.95" customHeight="1">
      <c r="JWA7597" s="4" t="s">
        <v>1307</v>
      </c>
      <c r="JWB7597" s="4">
        <v>732550</v>
      </c>
    </row>
    <row r="7598" spans="7347:7362" ht="21.95" customHeight="1">
      <c r="JWA7598" s="4" t="s">
        <v>596</v>
      </c>
      <c r="JWB7598" s="4">
        <v>174298.32</v>
      </c>
    </row>
    <row r="7599" spans="7347:7362" ht="21.95" customHeight="1">
      <c r="JWC7599" s="4" t="s">
        <v>1307</v>
      </c>
      <c r="JWD7599" s="4">
        <v>732550</v>
      </c>
    </row>
    <row r="7600" spans="7347:7362" ht="21.95" customHeight="1">
      <c r="JWC7600" s="4" t="s">
        <v>596</v>
      </c>
      <c r="JWD7600" s="4">
        <v>174298.32</v>
      </c>
    </row>
    <row r="7601" spans="7363:7378" ht="21.95" customHeight="1">
      <c r="JWE7601" s="4" t="s">
        <v>1307</v>
      </c>
      <c r="JWF7601" s="4">
        <v>732550</v>
      </c>
    </row>
    <row r="7602" spans="7363:7378" ht="21.95" customHeight="1">
      <c r="JWE7602" s="4" t="s">
        <v>596</v>
      </c>
      <c r="JWF7602" s="4">
        <v>174298.32</v>
      </c>
    </row>
    <row r="7603" spans="7363:7378" ht="21.95" customHeight="1">
      <c r="JWG7603" s="4" t="s">
        <v>1307</v>
      </c>
      <c r="JWH7603" s="4">
        <v>732550</v>
      </c>
    </row>
    <row r="7604" spans="7363:7378" ht="21.95" customHeight="1">
      <c r="JWG7604" s="4" t="s">
        <v>596</v>
      </c>
      <c r="JWH7604" s="4">
        <v>174298.32</v>
      </c>
    </row>
    <row r="7605" spans="7363:7378" ht="21.95" customHeight="1">
      <c r="JWI7605" s="4" t="s">
        <v>1307</v>
      </c>
      <c r="JWJ7605" s="4">
        <v>732550</v>
      </c>
    </row>
    <row r="7606" spans="7363:7378" ht="21.95" customHeight="1">
      <c r="JWI7606" s="4" t="s">
        <v>596</v>
      </c>
      <c r="JWJ7606" s="4">
        <v>174298.32</v>
      </c>
    </row>
    <row r="7607" spans="7363:7378" ht="21.95" customHeight="1">
      <c r="JWK7607" s="4" t="s">
        <v>1307</v>
      </c>
      <c r="JWL7607" s="4">
        <v>732550</v>
      </c>
    </row>
    <row r="7608" spans="7363:7378" ht="21.95" customHeight="1">
      <c r="JWK7608" s="4" t="s">
        <v>596</v>
      </c>
      <c r="JWL7608" s="4">
        <v>174298.32</v>
      </c>
    </row>
    <row r="7609" spans="7363:7378" ht="21.95" customHeight="1">
      <c r="JWM7609" s="4" t="s">
        <v>1307</v>
      </c>
      <c r="JWN7609" s="4">
        <v>732550</v>
      </c>
    </row>
    <row r="7610" spans="7363:7378" ht="21.95" customHeight="1">
      <c r="JWM7610" s="4" t="s">
        <v>596</v>
      </c>
      <c r="JWN7610" s="4">
        <v>174298.32</v>
      </c>
    </row>
    <row r="7611" spans="7363:7378" ht="21.95" customHeight="1">
      <c r="JWO7611" s="4" t="s">
        <v>1307</v>
      </c>
      <c r="JWP7611" s="4">
        <v>732550</v>
      </c>
    </row>
    <row r="7612" spans="7363:7378" ht="21.95" customHeight="1">
      <c r="JWO7612" s="4" t="s">
        <v>596</v>
      </c>
      <c r="JWP7612" s="4">
        <v>174298.32</v>
      </c>
    </row>
    <row r="7613" spans="7363:7378" ht="21.95" customHeight="1">
      <c r="JWQ7613" s="4" t="s">
        <v>1307</v>
      </c>
      <c r="JWR7613" s="4">
        <v>732550</v>
      </c>
    </row>
    <row r="7614" spans="7363:7378" ht="21.95" customHeight="1">
      <c r="JWQ7614" s="4" t="s">
        <v>596</v>
      </c>
      <c r="JWR7614" s="4">
        <v>174298.32</v>
      </c>
    </row>
    <row r="7615" spans="7363:7378" ht="21.95" customHeight="1">
      <c r="JWS7615" s="4" t="s">
        <v>1307</v>
      </c>
      <c r="JWT7615" s="4">
        <v>732550</v>
      </c>
    </row>
    <row r="7616" spans="7363:7378" ht="21.95" customHeight="1">
      <c r="JWS7616" s="4" t="s">
        <v>596</v>
      </c>
      <c r="JWT7616" s="4">
        <v>174298.32</v>
      </c>
    </row>
    <row r="7617" spans="7379:7394" ht="21.95" customHeight="1">
      <c r="JWU7617" s="4" t="s">
        <v>1307</v>
      </c>
      <c r="JWV7617" s="4">
        <v>732550</v>
      </c>
    </row>
    <row r="7618" spans="7379:7394" ht="21.95" customHeight="1">
      <c r="JWU7618" s="4" t="s">
        <v>596</v>
      </c>
      <c r="JWV7618" s="4">
        <v>174298.32</v>
      </c>
    </row>
    <row r="7619" spans="7379:7394" ht="21.95" customHeight="1">
      <c r="JWW7619" s="4" t="s">
        <v>1307</v>
      </c>
      <c r="JWX7619" s="4">
        <v>732550</v>
      </c>
    </row>
    <row r="7620" spans="7379:7394" ht="21.95" customHeight="1">
      <c r="JWW7620" s="4" t="s">
        <v>596</v>
      </c>
      <c r="JWX7620" s="4">
        <v>174298.32</v>
      </c>
    </row>
    <row r="7621" spans="7379:7394" ht="21.95" customHeight="1">
      <c r="JWY7621" s="4" t="s">
        <v>1307</v>
      </c>
      <c r="JWZ7621" s="4">
        <v>732550</v>
      </c>
    </row>
    <row r="7622" spans="7379:7394" ht="21.95" customHeight="1">
      <c r="JWY7622" s="4" t="s">
        <v>596</v>
      </c>
      <c r="JWZ7622" s="4">
        <v>174298.32</v>
      </c>
    </row>
    <row r="7623" spans="7379:7394" ht="21.95" customHeight="1">
      <c r="JXA7623" s="4" t="s">
        <v>1307</v>
      </c>
      <c r="JXB7623" s="4">
        <v>732550</v>
      </c>
    </row>
    <row r="7624" spans="7379:7394" ht="21.95" customHeight="1">
      <c r="JXA7624" s="4" t="s">
        <v>596</v>
      </c>
      <c r="JXB7624" s="4">
        <v>174298.32</v>
      </c>
    </row>
    <row r="7625" spans="7379:7394" ht="21.95" customHeight="1">
      <c r="JXC7625" s="4" t="s">
        <v>1307</v>
      </c>
      <c r="JXD7625" s="4">
        <v>732550</v>
      </c>
    </row>
    <row r="7626" spans="7379:7394" ht="21.95" customHeight="1">
      <c r="JXC7626" s="4" t="s">
        <v>596</v>
      </c>
      <c r="JXD7626" s="4">
        <v>174298.32</v>
      </c>
    </row>
    <row r="7627" spans="7379:7394" ht="21.95" customHeight="1">
      <c r="JXE7627" s="4" t="s">
        <v>1307</v>
      </c>
      <c r="JXF7627" s="4">
        <v>732550</v>
      </c>
    </row>
    <row r="7628" spans="7379:7394" ht="21.95" customHeight="1">
      <c r="JXE7628" s="4" t="s">
        <v>596</v>
      </c>
      <c r="JXF7628" s="4">
        <v>174298.32</v>
      </c>
    </row>
    <row r="7629" spans="7379:7394" ht="21.95" customHeight="1">
      <c r="JXG7629" s="4" t="s">
        <v>1307</v>
      </c>
      <c r="JXH7629" s="4">
        <v>732550</v>
      </c>
    </row>
    <row r="7630" spans="7379:7394" ht="21.95" customHeight="1">
      <c r="JXG7630" s="4" t="s">
        <v>596</v>
      </c>
      <c r="JXH7630" s="4">
        <v>174298.32</v>
      </c>
    </row>
    <row r="7631" spans="7379:7394" ht="21.95" customHeight="1">
      <c r="JXI7631" s="4" t="s">
        <v>1307</v>
      </c>
      <c r="JXJ7631" s="4">
        <v>732550</v>
      </c>
    </row>
    <row r="7632" spans="7379:7394" ht="21.95" customHeight="1">
      <c r="JXI7632" s="4" t="s">
        <v>596</v>
      </c>
      <c r="JXJ7632" s="4">
        <v>174298.32</v>
      </c>
    </row>
    <row r="7633" spans="7395:7410" ht="21.95" customHeight="1">
      <c r="JXK7633" s="4" t="s">
        <v>1307</v>
      </c>
      <c r="JXL7633" s="4">
        <v>732550</v>
      </c>
    </row>
    <row r="7634" spans="7395:7410" ht="21.95" customHeight="1">
      <c r="JXK7634" s="4" t="s">
        <v>596</v>
      </c>
      <c r="JXL7634" s="4">
        <v>174298.32</v>
      </c>
    </row>
    <row r="7635" spans="7395:7410" ht="21.95" customHeight="1">
      <c r="JXM7635" s="4" t="s">
        <v>1307</v>
      </c>
      <c r="JXN7635" s="4">
        <v>732550</v>
      </c>
    </row>
    <row r="7636" spans="7395:7410" ht="21.95" customHeight="1">
      <c r="JXM7636" s="4" t="s">
        <v>596</v>
      </c>
      <c r="JXN7636" s="4">
        <v>174298.32</v>
      </c>
    </row>
    <row r="7637" spans="7395:7410" ht="21.95" customHeight="1">
      <c r="JXO7637" s="4" t="s">
        <v>1307</v>
      </c>
      <c r="JXP7637" s="4">
        <v>732550</v>
      </c>
    </row>
    <row r="7638" spans="7395:7410" ht="21.95" customHeight="1">
      <c r="JXO7638" s="4" t="s">
        <v>596</v>
      </c>
      <c r="JXP7638" s="4">
        <v>174298.32</v>
      </c>
    </row>
    <row r="7639" spans="7395:7410" ht="21.95" customHeight="1">
      <c r="JXQ7639" s="4" t="s">
        <v>1307</v>
      </c>
      <c r="JXR7639" s="4">
        <v>732550</v>
      </c>
    </row>
    <row r="7640" spans="7395:7410" ht="21.95" customHeight="1">
      <c r="JXQ7640" s="4" t="s">
        <v>596</v>
      </c>
      <c r="JXR7640" s="4">
        <v>174298.32</v>
      </c>
    </row>
    <row r="7641" spans="7395:7410" ht="21.95" customHeight="1">
      <c r="JXS7641" s="4" t="s">
        <v>1307</v>
      </c>
      <c r="JXT7641" s="4">
        <v>732550</v>
      </c>
    </row>
    <row r="7642" spans="7395:7410" ht="21.95" customHeight="1">
      <c r="JXS7642" s="4" t="s">
        <v>596</v>
      </c>
      <c r="JXT7642" s="4">
        <v>174298.32</v>
      </c>
    </row>
    <row r="7643" spans="7395:7410" ht="21.95" customHeight="1">
      <c r="JXU7643" s="4" t="s">
        <v>1307</v>
      </c>
      <c r="JXV7643" s="4">
        <v>732550</v>
      </c>
    </row>
    <row r="7644" spans="7395:7410" ht="21.95" customHeight="1">
      <c r="JXU7644" s="4" t="s">
        <v>596</v>
      </c>
      <c r="JXV7644" s="4">
        <v>174298.32</v>
      </c>
    </row>
    <row r="7645" spans="7395:7410" ht="21.95" customHeight="1">
      <c r="JXW7645" s="4" t="s">
        <v>1307</v>
      </c>
      <c r="JXX7645" s="4">
        <v>732550</v>
      </c>
    </row>
    <row r="7646" spans="7395:7410" ht="21.95" customHeight="1">
      <c r="JXW7646" s="4" t="s">
        <v>596</v>
      </c>
      <c r="JXX7646" s="4">
        <v>174298.32</v>
      </c>
    </row>
    <row r="7647" spans="7395:7410" ht="21.95" customHeight="1">
      <c r="JXY7647" s="4" t="s">
        <v>1307</v>
      </c>
      <c r="JXZ7647" s="4">
        <v>732550</v>
      </c>
    </row>
    <row r="7648" spans="7395:7410" ht="21.95" customHeight="1">
      <c r="JXY7648" s="4" t="s">
        <v>596</v>
      </c>
      <c r="JXZ7648" s="4">
        <v>174298.32</v>
      </c>
    </row>
    <row r="7649" spans="7411:7426" ht="21.95" customHeight="1">
      <c r="JYA7649" s="4" t="s">
        <v>1307</v>
      </c>
      <c r="JYB7649" s="4">
        <v>732550</v>
      </c>
    </row>
    <row r="7650" spans="7411:7426" ht="21.95" customHeight="1">
      <c r="JYA7650" s="4" t="s">
        <v>596</v>
      </c>
      <c r="JYB7650" s="4">
        <v>174298.32</v>
      </c>
    </row>
    <row r="7651" spans="7411:7426" ht="21.95" customHeight="1">
      <c r="JYC7651" s="4" t="s">
        <v>1307</v>
      </c>
      <c r="JYD7651" s="4">
        <v>732550</v>
      </c>
    </row>
    <row r="7652" spans="7411:7426" ht="21.95" customHeight="1">
      <c r="JYC7652" s="4" t="s">
        <v>596</v>
      </c>
      <c r="JYD7652" s="4">
        <v>174298.32</v>
      </c>
    </row>
    <row r="7653" spans="7411:7426" ht="21.95" customHeight="1">
      <c r="JYE7653" s="4" t="s">
        <v>1307</v>
      </c>
      <c r="JYF7653" s="4">
        <v>732550</v>
      </c>
    </row>
    <row r="7654" spans="7411:7426" ht="21.95" customHeight="1">
      <c r="JYE7654" s="4" t="s">
        <v>596</v>
      </c>
      <c r="JYF7654" s="4">
        <v>174298.32</v>
      </c>
    </row>
    <row r="7655" spans="7411:7426" ht="21.95" customHeight="1">
      <c r="JYG7655" s="4" t="s">
        <v>1307</v>
      </c>
      <c r="JYH7655" s="4">
        <v>732550</v>
      </c>
    </row>
    <row r="7656" spans="7411:7426" ht="21.95" customHeight="1">
      <c r="JYG7656" s="4" t="s">
        <v>596</v>
      </c>
      <c r="JYH7656" s="4">
        <v>174298.32</v>
      </c>
    </row>
    <row r="7657" spans="7411:7426" ht="21.95" customHeight="1">
      <c r="JYI7657" s="4" t="s">
        <v>1307</v>
      </c>
      <c r="JYJ7657" s="4">
        <v>732550</v>
      </c>
    </row>
    <row r="7658" spans="7411:7426" ht="21.95" customHeight="1">
      <c r="JYI7658" s="4" t="s">
        <v>596</v>
      </c>
      <c r="JYJ7658" s="4">
        <v>174298.32</v>
      </c>
    </row>
    <row r="7659" spans="7411:7426" ht="21.95" customHeight="1">
      <c r="JYK7659" s="4" t="s">
        <v>1307</v>
      </c>
      <c r="JYL7659" s="4">
        <v>732550</v>
      </c>
    </row>
    <row r="7660" spans="7411:7426" ht="21.95" customHeight="1">
      <c r="JYK7660" s="4" t="s">
        <v>596</v>
      </c>
      <c r="JYL7660" s="4">
        <v>174298.32</v>
      </c>
    </row>
    <row r="7661" spans="7411:7426" ht="21.95" customHeight="1">
      <c r="JYM7661" s="4" t="s">
        <v>1307</v>
      </c>
      <c r="JYN7661" s="4">
        <v>732550</v>
      </c>
    </row>
    <row r="7662" spans="7411:7426" ht="21.95" customHeight="1">
      <c r="JYM7662" s="4" t="s">
        <v>596</v>
      </c>
      <c r="JYN7662" s="4">
        <v>174298.32</v>
      </c>
    </row>
    <row r="7663" spans="7411:7426" ht="21.95" customHeight="1">
      <c r="JYO7663" s="4" t="s">
        <v>1307</v>
      </c>
      <c r="JYP7663" s="4">
        <v>732550</v>
      </c>
    </row>
    <row r="7664" spans="7411:7426" ht="21.95" customHeight="1">
      <c r="JYO7664" s="4" t="s">
        <v>596</v>
      </c>
      <c r="JYP7664" s="4">
        <v>174298.32</v>
      </c>
    </row>
    <row r="7665" spans="7427:7442" ht="21.95" customHeight="1">
      <c r="JYQ7665" s="4" t="s">
        <v>1307</v>
      </c>
      <c r="JYR7665" s="4">
        <v>732550</v>
      </c>
    </row>
    <row r="7666" spans="7427:7442" ht="21.95" customHeight="1">
      <c r="JYQ7666" s="4" t="s">
        <v>596</v>
      </c>
      <c r="JYR7666" s="4">
        <v>174298.32</v>
      </c>
    </row>
    <row r="7667" spans="7427:7442" ht="21.95" customHeight="1">
      <c r="JYS7667" s="4" t="s">
        <v>1307</v>
      </c>
      <c r="JYT7667" s="4">
        <v>732550</v>
      </c>
    </row>
    <row r="7668" spans="7427:7442" ht="21.95" customHeight="1">
      <c r="JYS7668" s="4" t="s">
        <v>596</v>
      </c>
      <c r="JYT7668" s="4">
        <v>174298.32</v>
      </c>
    </row>
    <row r="7669" spans="7427:7442" ht="21.95" customHeight="1">
      <c r="JYU7669" s="4" t="s">
        <v>1307</v>
      </c>
      <c r="JYV7669" s="4">
        <v>732550</v>
      </c>
    </row>
    <row r="7670" spans="7427:7442" ht="21.95" customHeight="1">
      <c r="JYU7670" s="4" t="s">
        <v>596</v>
      </c>
      <c r="JYV7670" s="4">
        <v>174298.32</v>
      </c>
    </row>
    <row r="7671" spans="7427:7442" ht="21.95" customHeight="1">
      <c r="JYW7671" s="4" t="s">
        <v>1307</v>
      </c>
      <c r="JYX7671" s="4">
        <v>732550</v>
      </c>
    </row>
    <row r="7672" spans="7427:7442" ht="21.95" customHeight="1">
      <c r="JYW7672" s="4" t="s">
        <v>596</v>
      </c>
      <c r="JYX7672" s="4">
        <v>174298.32</v>
      </c>
    </row>
    <row r="7673" spans="7427:7442" ht="21.95" customHeight="1">
      <c r="JYY7673" s="4" t="s">
        <v>1307</v>
      </c>
      <c r="JYZ7673" s="4">
        <v>732550</v>
      </c>
    </row>
    <row r="7674" spans="7427:7442" ht="21.95" customHeight="1">
      <c r="JYY7674" s="4" t="s">
        <v>596</v>
      </c>
      <c r="JYZ7674" s="4">
        <v>174298.32</v>
      </c>
    </row>
    <row r="7675" spans="7427:7442" ht="21.95" customHeight="1">
      <c r="JZA7675" s="4" t="s">
        <v>1307</v>
      </c>
      <c r="JZB7675" s="4">
        <v>732550</v>
      </c>
    </row>
    <row r="7676" spans="7427:7442" ht="21.95" customHeight="1">
      <c r="JZA7676" s="4" t="s">
        <v>596</v>
      </c>
      <c r="JZB7676" s="4">
        <v>174298.32</v>
      </c>
    </row>
    <row r="7677" spans="7427:7442" ht="21.95" customHeight="1">
      <c r="JZC7677" s="4" t="s">
        <v>1307</v>
      </c>
      <c r="JZD7677" s="4">
        <v>732550</v>
      </c>
    </row>
    <row r="7678" spans="7427:7442" ht="21.95" customHeight="1">
      <c r="JZC7678" s="4" t="s">
        <v>596</v>
      </c>
      <c r="JZD7678" s="4">
        <v>174298.32</v>
      </c>
    </row>
    <row r="7679" spans="7427:7442" ht="21.95" customHeight="1">
      <c r="JZE7679" s="4" t="s">
        <v>1307</v>
      </c>
      <c r="JZF7679" s="4">
        <v>732550</v>
      </c>
    </row>
    <row r="7680" spans="7427:7442" ht="21.95" customHeight="1">
      <c r="JZE7680" s="4" t="s">
        <v>596</v>
      </c>
      <c r="JZF7680" s="4">
        <v>174298.32</v>
      </c>
    </row>
    <row r="7681" spans="7443:7458" ht="21.95" customHeight="1">
      <c r="JZG7681" s="4" t="s">
        <v>1307</v>
      </c>
      <c r="JZH7681" s="4">
        <v>732550</v>
      </c>
    </row>
    <row r="7682" spans="7443:7458" ht="21.95" customHeight="1">
      <c r="JZG7682" s="4" t="s">
        <v>596</v>
      </c>
      <c r="JZH7682" s="4">
        <v>174298.32</v>
      </c>
    </row>
    <row r="7683" spans="7443:7458" ht="21.95" customHeight="1">
      <c r="JZI7683" s="4" t="s">
        <v>1307</v>
      </c>
      <c r="JZJ7683" s="4">
        <v>732550</v>
      </c>
    </row>
    <row r="7684" spans="7443:7458" ht="21.95" customHeight="1">
      <c r="JZI7684" s="4" t="s">
        <v>596</v>
      </c>
      <c r="JZJ7684" s="4">
        <v>174298.32</v>
      </c>
    </row>
    <row r="7685" spans="7443:7458" ht="21.95" customHeight="1">
      <c r="JZK7685" s="4" t="s">
        <v>1307</v>
      </c>
      <c r="JZL7685" s="4">
        <v>732550</v>
      </c>
    </row>
    <row r="7686" spans="7443:7458" ht="21.95" customHeight="1">
      <c r="JZK7686" s="4" t="s">
        <v>596</v>
      </c>
      <c r="JZL7686" s="4">
        <v>174298.32</v>
      </c>
    </row>
    <row r="7687" spans="7443:7458" ht="21.95" customHeight="1">
      <c r="JZM7687" s="4" t="s">
        <v>1307</v>
      </c>
      <c r="JZN7687" s="4">
        <v>732550</v>
      </c>
    </row>
    <row r="7688" spans="7443:7458" ht="21.95" customHeight="1">
      <c r="JZM7688" s="4" t="s">
        <v>596</v>
      </c>
      <c r="JZN7688" s="4">
        <v>174298.32</v>
      </c>
    </row>
    <row r="7689" spans="7443:7458" ht="21.95" customHeight="1">
      <c r="JZO7689" s="4" t="s">
        <v>1307</v>
      </c>
      <c r="JZP7689" s="4">
        <v>732550</v>
      </c>
    </row>
    <row r="7690" spans="7443:7458" ht="21.95" customHeight="1">
      <c r="JZO7690" s="4" t="s">
        <v>596</v>
      </c>
      <c r="JZP7690" s="4">
        <v>174298.32</v>
      </c>
    </row>
    <row r="7691" spans="7443:7458" ht="21.95" customHeight="1">
      <c r="JZQ7691" s="4" t="s">
        <v>1307</v>
      </c>
      <c r="JZR7691" s="4">
        <v>732550</v>
      </c>
    </row>
    <row r="7692" spans="7443:7458" ht="21.95" customHeight="1">
      <c r="JZQ7692" s="4" t="s">
        <v>596</v>
      </c>
      <c r="JZR7692" s="4">
        <v>174298.32</v>
      </c>
    </row>
    <row r="7693" spans="7443:7458" ht="21.95" customHeight="1">
      <c r="JZS7693" s="4" t="s">
        <v>1307</v>
      </c>
      <c r="JZT7693" s="4">
        <v>732550</v>
      </c>
    </row>
    <row r="7694" spans="7443:7458" ht="21.95" customHeight="1">
      <c r="JZS7694" s="4" t="s">
        <v>596</v>
      </c>
      <c r="JZT7694" s="4">
        <v>174298.32</v>
      </c>
    </row>
    <row r="7695" spans="7443:7458" ht="21.95" customHeight="1">
      <c r="JZU7695" s="4" t="s">
        <v>1307</v>
      </c>
      <c r="JZV7695" s="4">
        <v>732550</v>
      </c>
    </row>
    <row r="7696" spans="7443:7458" ht="21.95" customHeight="1">
      <c r="JZU7696" s="4" t="s">
        <v>596</v>
      </c>
      <c r="JZV7696" s="4">
        <v>174298.32</v>
      </c>
    </row>
    <row r="7697" spans="7459:7474" ht="21.95" customHeight="1">
      <c r="JZW7697" s="4" t="s">
        <v>1307</v>
      </c>
      <c r="JZX7697" s="4">
        <v>732550</v>
      </c>
    </row>
    <row r="7698" spans="7459:7474" ht="21.95" customHeight="1">
      <c r="JZW7698" s="4" t="s">
        <v>596</v>
      </c>
      <c r="JZX7698" s="4">
        <v>174298.32</v>
      </c>
    </row>
    <row r="7699" spans="7459:7474" ht="21.95" customHeight="1">
      <c r="JZY7699" s="4" t="s">
        <v>1307</v>
      </c>
      <c r="JZZ7699" s="4">
        <v>732550</v>
      </c>
    </row>
    <row r="7700" spans="7459:7474" ht="21.95" customHeight="1">
      <c r="JZY7700" s="4" t="s">
        <v>596</v>
      </c>
      <c r="JZZ7700" s="4">
        <v>174298.32</v>
      </c>
    </row>
    <row r="7701" spans="7459:7474" ht="21.95" customHeight="1">
      <c r="KAA7701" s="4" t="s">
        <v>1307</v>
      </c>
      <c r="KAB7701" s="4">
        <v>732550</v>
      </c>
    </row>
    <row r="7702" spans="7459:7474" ht="21.95" customHeight="1">
      <c r="KAA7702" s="4" t="s">
        <v>596</v>
      </c>
      <c r="KAB7702" s="4">
        <v>174298.32</v>
      </c>
    </row>
    <row r="7703" spans="7459:7474" ht="21.95" customHeight="1">
      <c r="KAC7703" s="4" t="s">
        <v>1307</v>
      </c>
      <c r="KAD7703" s="4">
        <v>732550</v>
      </c>
    </row>
    <row r="7704" spans="7459:7474" ht="21.95" customHeight="1">
      <c r="KAC7704" s="4" t="s">
        <v>596</v>
      </c>
      <c r="KAD7704" s="4">
        <v>174298.32</v>
      </c>
    </row>
    <row r="7705" spans="7459:7474" ht="21.95" customHeight="1">
      <c r="KAE7705" s="4" t="s">
        <v>1307</v>
      </c>
      <c r="KAF7705" s="4">
        <v>732550</v>
      </c>
    </row>
    <row r="7706" spans="7459:7474" ht="21.95" customHeight="1">
      <c r="KAE7706" s="4" t="s">
        <v>596</v>
      </c>
      <c r="KAF7706" s="4">
        <v>174298.32</v>
      </c>
    </row>
    <row r="7707" spans="7459:7474" ht="21.95" customHeight="1">
      <c r="KAG7707" s="4" t="s">
        <v>1307</v>
      </c>
      <c r="KAH7707" s="4">
        <v>732550</v>
      </c>
    </row>
    <row r="7708" spans="7459:7474" ht="21.95" customHeight="1">
      <c r="KAG7708" s="4" t="s">
        <v>596</v>
      </c>
      <c r="KAH7708" s="4">
        <v>174298.32</v>
      </c>
    </row>
    <row r="7709" spans="7459:7474" ht="21.95" customHeight="1">
      <c r="KAI7709" s="4" t="s">
        <v>1307</v>
      </c>
      <c r="KAJ7709" s="4">
        <v>732550</v>
      </c>
    </row>
    <row r="7710" spans="7459:7474" ht="21.95" customHeight="1">
      <c r="KAI7710" s="4" t="s">
        <v>596</v>
      </c>
      <c r="KAJ7710" s="4">
        <v>174298.32</v>
      </c>
    </row>
    <row r="7711" spans="7459:7474" ht="21.95" customHeight="1">
      <c r="KAK7711" s="4" t="s">
        <v>1307</v>
      </c>
      <c r="KAL7711" s="4">
        <v>732550</v>
      </c>
    </row>
    <row r="7712" spans="7459:7474" ht="21.95" customHeight="1">
      <c r="KAK7712" s="4" t="s">
        <v>596</v>
      </c>
      <c r="KAL7712" s="4">
        <v>174298.32</v>
      </c>
    </row>
    <row r="7713" spans="7475:7490" ht="21.95" customHeight="1">
      <c r="KAM7713" s="4" t="s">
        <v>1307</v>
      </c>
      <c r="KAN7713" s="4">
        <v>732550</v>
      </c>
    </row>
    <row r="7714" spans="7475:7490" ht="21.95" customHeight="1">
      <c r="KAM7714" s="4" t="s">
        <v>596</v>
      </c>
      <c r="KAN7714" s="4">
        <v>174298.32</v>
      </c>
    </row>
    <row r="7715" spans="7475:7490" ht="21.95" customHeight="1">
      <c r="KAO7715" s="4" t="s">
        <v>1307</v>
      </c>
      <c r="KAP7715" s="4">
        <v>732550</v>
      </c>
    </row>
    <row r="7716" spans="7475:7490" ht="21.95" customHeight="1">
      <c r="KAO7716" s="4" t="s">
        <v>596</v>
      </c>
      <c r="KAP7716" s="4">
        <v>174298.32</v>
      </c>
    </row>
    <row r="7717" spans="7475:7490" ht="21.95" customHeight="1">
      <c r="KAQ7717" s="4" t="s">
        <v>1307</v>
      </c>
      <c r="KAR7717" s="4">
        <v>732550</v>
      </c>
    </row>
    <row r="7718" spans="7475:7490" ht="21.95" customHeight="1">
      <c r="KAQ7718" s="4" t="s">
        <v>596</v>
      </c>
      <c r="KAR7718" s="4">
        <v>174298.32</v>
      </c>
    </row>
    <row r="7719" spans="7475:7490" ht="21.95" customHeight="1">
      <c r="KAS7719" s="4" t="s">
        <v>1307</v>
      </c>
      <c r="KAT7719" s="4">
        <v>732550</v>
      </c>
    </row>
    <row r="7720" spans="7475:7490" ht="21.95" customHeight="1">
      <c r="KAS7720" s="4" t="s">
        <v>596</v>
      </c>
      <c r="KAT7720" s="4">
        <v>174298.32</v>
      </c>
    </row>
    <row r="7721" spans="7475:7490" ht="21.95" customHeight="1">
      <c r="KAU7721" s="4" t="s">
        <v>1307</v>
      </c>
      <c r="KAV7721" s="4">
        <v>732550</v>
      </c>
    </row>
    <row r="7722" spans="7475:7490" ht="21.95" customHeight="1">
      <c r="KAU7722" s="4" t="s">
        <v>596</v>
      </c>
      <c r="KAV7722" s="4">
        <v>174298.32</v>
      </c>
    </row>
    <row r="7723" spans="7475:7490" ht="21.95" customHeight="1">
      <c r="KAW7723" s="4" t="s">
        <v>1307</v>
      </c>
      <c r="KAX7723" s="4">
        <v>732550</v>
      </c>
    </row>
    <row r="7724" spans="7475:7490" ht="21.95" customHeight="1">
      <c r="KAW7724" s="4" t="s">
        <v>596</v>
      </c>
      <c r="KAX7724" s="4">
        <v>174298.32</v>
      </c>
    </row>
    <row r="7725" spans="7475:7490" ht="21.95" customHeight="1">
      <c r="KAY7725" s="4" t="s">
        <v>1307</v>
      </c>
      <c r="KAZ7725" s="4">
        <v>732550</v>
      </c>
    </row>
    <row r="7726" spans="7475:7490" ht="21.95" customHeight="1">
      <c r="KAY7726" s="4" t="s">
        <v>596</v>
      </c>
      <c r="KAZ7726" s="4">
        <v>174298.32</v>
      </c>
    </row>
    <row r="7727" spans="7475:7490" ht="21.95" customHeight="1">
      <c r="KBA7727" s="4" t="s">
        <v>1307</v>
      </c>
      <c r="KBB7727" s="4">
        <v>732550</v>
      </c>
    </row>
    <row r="7728" spans="7475:7490" ht="21.95" customHeight="1">
      <c r="KBA7728" s="4" t="s">
        <v>596</v>
      </c>
      <c r="KBB7728" s="4">
        <v>174298.32</v>
      </c>
    </row>
    <row r="7729" spans="7491:7506" ht="21.95" customHeight="1">
      <c r="KBC7729" s="4" t="s">
        <v>1307</v>
      </c>
      <c r="KBD7729" s="4">
        <v>732550</v>
      </c>
    </row>
    <row r="7730" spans="7491:7506" ht="21.95" customHeight="1">
      <c r="KBC7730" s="4" t="s">
        <v>596</v>
      </c>
      <c r="KBD7730" s="4">
        <v>174298.32</v>
      </c>
    </row>
    <row r="7731" spans="7491:7506" ht="21.95" customHeight="1">
      <c r="KBE7731" s="4" t="s">
        <v>1307</v>
      </c>
      <c r="KBF7731" s="4">
        <v>732550</v>
      </c>
    </row>
    <row r="7732" spans="7491:7506" ht="21.95" customHeight="1">
      <c r="KBE7732" s="4" t="s">
        <v>596</v>
      </c>
      <c r="KBF7732" s="4">
        <v>174298.32</v>
      </c>
    </row>
    <row r="7733" spans="7491:7506" ht="21.95" customHeight="1">
      <c r="KBG7733" s="4" t="s">
        <v>1307</v>
      </c>
      <c r="KBH7733" s="4">
        <v>732550</v>
      </c>
    </row>
    <row r="7734" spans="7491:7506" ht="21.95" customHeight="1">
      <c r="KBG7734" s="4" t="s">
        <v>596</v>
      </c>
      <c r="KBH7734" s="4">
        <v>174298.32</v>
      </c>
    </row>
    <row r="7735" spans="7491:7506" ht="21.95" customHeight="1">
      <c r="KBI7735" s="4" t="s">
        <v>1307</v>
      </c>
      <c r="KBJ7735" s="4">
        <v>732550</v>
      </c>
    </row>
    <row r="7736" spans="7491:7506" ht="21.95" customHeight="1">
      <c r="KBI7736" s="4" t="s">
        <v>596</v>
      </c>
      <c r="KBJ7736" s="4">
        <v>174298.32</v>
      </c>
    </row>
    <row r="7737" spans="7491:7506" ht="21.95" customHeight="1">
      <c r="KBK7737" s="4" t="s">
        <v>1307</v>
      </c>
      <c r="KBL7737" s="4">
        <v>732550</v>
      </c>
    </row>
    <row r="7738" spans="7491:7506" ht="21.95" customHeight="1">
      <c r="KBK7738" s="4" t="s">
        <v>596</v>
      </c>
      <c r="KBL7738" s="4">
        <v>174298.32</v>
      </c>
    </row>
    <row r="7739" spans="7491:7506" ht="21.95" customHeight="1">
      <c r="KBM7739" s="4" t="s">
        <v>1307</v>
      </c>
      <c r="KBN7739" s="4">
        <v>732550</v>
      </c>
    </row>
    <row r="7740" spans="7491:7506" ht="21.95" customHeight="1">
      <c r="KBM7740" s="4" t="s">
        <v>596</v>
      </c>
      <c r="KBN7740" s="4">
        <v>174298.32</v>
      </c>
    </row>
    <row r="7741" spans="7491:7506" ht="21.95" customHeight="1">
      <c r="KBO7741" s="4" t="s">
        <v>1307</v>
      </c>
      <c r="KBP7741" s="4">
        <v>732550</v>
      </c>
    </row>
    <row r="7742" spans="7491:7506" ht="21.95" customHeight="1">
      <c r="KBO7742" s="4" t="s">
        <v>596</v>
      </c>
      <c r="KBP7742" s="4">
        <v>174298.32</v>
      </c>
    </row>
    <row r="7743" spans="7491:7506" ht="21.95" customHeight="1">
      <c r="KBQ7743" s="4" t="s">
        <v>1307</v>
      </c>
      <c r="KBR7743" s="4">
        <v>732550</v>
      </c>
    </row>
    <row r="7744" spans="7491:7506" ht="21.95" customHeight="1">
      <c r="KBQ7744" s="4" t="s">
        <v>596</v>
      </c>
      <c r="KBR7744" s="4">
        <v>174298.32</v>
      </c>
    </row>
    <row r="7745" spans="7507:7522" ht="21.95" customHeight="1">
      <c r="KBS7745" s="4" t="s">
        <v>1307</v>
      </c>
      <c r="KBT7745" s="4">
        <v>732550</v>
      </c>
    </row>
    <row r="7746" spans="7507:7522" ht="21.95" customHeight="1">
      <c r="KBS7746" s="4" t="s">
        <v>596</v>
      </c>
      <c r="KBT7746" s="4">
        <v>174298.32</v>
      </c>
    </row>
    <row r="7747" spans="7507:7522" ht="21.95" customHeight="1">
      <c r="KBU7747" s="4" t="s">
        <v>1307</v>
      </c>
      <c r="KBV7747" s="4">
        <v>732550</v>
      </c>
    </row>
    <row r="7748" spans="7507:7522" ht="21.95" customHeight="1">
      <c r="KBU7748" s="4" t="s">
        <v>596</v>
      </c>
      <c r="KBV7748" s="4">
        <v>174298.32</v>
      </c>
    </row>
    <row r="7749" spans="7507:7522" ht="21.95" customHeight="1">
      <c r="KBW7749" s="4" t="s">
        <v>1307</v>
      </c>
      <c r="KBX7749" s="4">
        <v>732550</v>
      </c>
    </row>
    <row r="7750" spans="7507:7522" ht="21.95" customHeight="1">
      <c r="KBW7750" s="4" t="s">
        <v>596</v>
      </c>
      <c r="KBX7750" s="4">
        <v>174298.32</v>
      </c>
    </row>
    <row r="7751" spans="7507:7522" ht="21.95" customHeight="1">
      <c r="KBY7751" s="4" t="s">
        <v>1307</v>
      </c>
      <c r="KBZ7751" s="4">
        <v>732550</v>
      </c>
    </row>
    <row r="7752" spans="7507:7522" ht="21.95" customHeight="1">
      <c r="KBY7752" s="4" t="s">
        <v>596</v>
      </c>
      <c r="KBZ7752" s="4">
        <v>174298.32</v>
      </c>
    </row>
    <row r="7753" spans="7507:7522" ht="21.95" customHeight="1">
      <c r="KCA7753" s="4" t="s">
        <v>1307</v>
      </c>
      <c r="KCB7753" s="4">
        <v>732550</v>
      </c>
    </row>
    <row r="7754" spans="7507:7522" ht="21.95" customHeight="1">
      <c r="KCA7754" s="4" t="s">
        <v>596</v>
      </c>
      <c r="KCB7754" s="4">
        <v>174298.32</v>
      </c>
    </row>
    <row r="7755" spans="7507:7522" ht="21.95" customHeight="1">
      <c r="KCC7755" s="4" t="s">
        <v>1307</v>
      </c>
      <c r="KCD7755" s="4">
        <v>732550</v>
      </c>
    </row>
    <row r="7756" spans="7507:7522" ht="21.95" customHeight="1">
      <c r="KCC7756" s="4" t="s">
        <v>596</v>
      </c>
      <c r="KCD7756" s="4">
        <v>174298.32</v>
      </c>
    </row>
    <row r="7757" spans="7507:7522" ht="21.95" customHeight="1">
      <c r="KCE7757" s="4" t="s">
        <v>1307</v>
      </c>
      <c r="KCF7757" s="4">
        <v>732550</v>
      </c>
    </row>
    <row r="7758" spans="7507:7522" ht="21.95" customHeight="1">
      <c r="KCE7758" s="4" t="s">
        <v>596</v>
      </c>
      <c r="KCF7758" s="4">
        <v>174298.32</v>
      </c>
    </row>
    <row r="7759" spans="7507:7522" ht="21.95" customHeight="1">
      <c r="KCG7759" s="4" t="s">
        <v>1307</v>
      </c>
      <c r="KCH7759" s="4">
        <v>732550</v>
      </c>
    </row>
    <row r="7760" spans="7507:7522" ht="21.95" customHeight="1">
      <c r="KCG7760" s="4" t="s">
        <v>596</v>
      </c>
      <c r="KCH7760" s="4">
        <v>174298.32</v>
      </c>
    </row>
    <row r="7761" spans="7523:7538" ht="21.95" customHeight="1">
      <c r="KCI7761" s="4" t="s">
        <v>1307</v>
      </c>
      <c r="KCJ7761" s="4">
        <v>732550</v>
      </c>
    </row>
    <row r="7762" spans="7523:7538" ht="21.95" customHeight="1">
      <c r="KCI7762" s="4" t="s">
        <v>596</v>
      </c>
      <c r="KCJ7762" s="4">
        <v>174298.32</v>
      </c>
    </row>
    <row r="7763" spans="7523:7538" ht="21.95" customHeight="1">
      <c r="KCK7763" s="4" t="s">
        <v>1307</v>
      </c>
      <c r="KCL7763" s="4">
        <v>732550</v>
      </c>
    </row>
    <row r="7764" spans="7523:7538" ht="21.95" customHeight="1">
      <c r="KCK7764" s="4" t="s">
        <v>596</v>
      </c>
      <c r="KCL7764" s="4">
        <v>174298.32</v>
      </c>
    </row>
    <row r="7765" spans="7523:7538" ht="21.95" customHeight="1">
      <c r="KCM7765" s="4" t="s">
        <v>1307</v>
      </c>
      <c r="KCN7765" s="4">
        <v>732550</v>
      </c>
    </row>
    <row r="7766" spans="7523:7538" ht="21.95" customHeight="1">
      <c r="KCM7766" s="4" t="s">
        <v>596</v>
      </c>
      <c r="KCN7766" s="4">
        <v>174298.32</v>
      </c>
    </row>
    <row r="7767" spans="7523:7538" ht="21.95" customHeight="1">
      <c r="KCO7767" s="4" t="s">
        <v>1307</v>
      </c>
      <c r="KCP7767" s="4">
        <v>732550</v>
      </c>
    </row>
    <row r="7768" spans="7523:7538" ht="21.95" customHeight="1">
      <c r="KCO7768" s="4" t="s">
        <v>596</v>
      </c>
      <c r="KCP7768" s="4">
        <v>174298.32</v>
      </c>
    </row>
    <row r="7769" spans="7523:7538" ht="21.95" customHeight="1">
      <c r="KCQ7769" s="4" t="s">
        <v>1307</v>
      </c>
      <c r="KCR7769" s="4">
        <v>732550</v>
      </c>
    </row>
    <row r="7770" spans="7523:7538" ht="21.95" customHeight="1">
      <c r="KCQ7770" s="4" t="s">
        <v>596</v>
      </c>
      <c r="KCR7770" s="4">
        <v>174298.32</v>
      </c>
    </row>
    <row r="7771" spans="7523:7538" ht="21.95" customHeight="1">
      <c r="KCS7771" s="4" t="s">
        <v>1307</v>
      </c>
      <c r="KCT7771" s="4">
        <v>732550</v>
      </c>
    </row>
    <row r="7772" spans="7523:7538" ht="21.95" customHeight="1">
      <c r="KCS7772" s="4" t="s">
        <v>596</v>
      </c>
      <c r="KCT7772" s="4">
        <v>174298.32</v>
      </c>
    </row>
    <row r="7773" spans="7523:7538" ht="21.95" customHeight="1">
      <c r="KCU7773" s="4" t="s">
        <v>1307</v>
      </c>
      <c r="KCV7773" s="4">
        <v>732550</v>
      </c>
    </row>
    <row r="7774" spans="7523:7538" ht="21.95" customHeight="1">
      <c r="KCU7774" s="4" t="s">
        <v>596</v>
      </c>
      <c r="KCV7774" s="4">
        <v>174298.32</v>
      </c>
    </row>
    <row r="7775" spans="7523:7538" ht="21.95" customHeight="1">
      <c r="KCW7775" s="4" t="s">
        <v>1307</v>
      </c>
      <c r="KCX7775" s="4">
        <v>732550</v>
      </c>
    </row>
    <row r="7776" spans="7523:7538" ht="21.95" customHeight="1">
      <c r="KCW7776" s="4" t="s">
        <v>596</v>
      </c>
      <c r="KCX7776" s="4">
        <v>174298.32</v>
      </c>
    </row>
    <row r="7777" spans="7539:7554" ht="21.95" customHeight="1">
      <c r="KCY7777" s="4" t="s">
        <v>1307</v>
      </c>
      <c r="KCZ7777" s="4">
        <v>732550</v>
      </c>
    </row>
    <row r="7778" spans="7539:7554" ht="21.95" customHeight="1">
      <c r="KCY7778" s="4" t="s">
        <v>596</v>
      </c>
      <c r="KCZ7778" s="4">
        <v>174298.32</v>
      </c>
    </row>
    <row r="7779" spans="7539:7554" ht="21.95" customHeight="1">
      <c r="KDA7779" s="4" t="s">
        <v>1307</v>
      </c>
      <c r="KDB7779" s="4">
        <v>732550</v>
      </c>
    </row>
    <row r="7780" spans="7539:7554" ht="21.95" customHeight="1">
      <c r="KDA7780" s="4" t="s">
        <v>596</v>
      </c>
      <c r="KDB7780" s="4">
        <v>174298.32</v>
      </c>
    </row>
    <row r="7781" spans="7539:7554" ht="21.95" customHeight="1">
      <c r="KDC7781" s="4" t="s">
        <v>1307</v>
      </c>
      <c r="KDD7781" s="4">
        <v>732550</v>
      </c>
    </row>
    <row r="7782" spans="7539:7554" ht="21.95" customHeight="1">
      <c r="KDC7782" s="4" t="s">
        <v>596</v>
      </c>
      <c r="KDD7782" s="4">
        <v>174298.32</v>
      </c>
    </row>
    <row r="7783" spans="7539:7554" ht="21.95" customHeight="1">
      <c r="KDE7783" s="4" t="s">
        <v>1307</v>
      </c>
      <c r="KDF7783" s="4">
        <v>732550</v>
      </c>
    </row>
    <row r="7784" spans="7539:7554" ht="21.95" customHeight="1">
      <c r="KDE7784" s="4" t="s">
        <v>596</v>
      </c>
      <c r="KDF7784" s="4">
        <v>174298.32</v>
      </c>
    </row>
    <row r="7785" spans="7539:7554" ht="21.95" customHeight="1">
      <c r="KDG7785" s="4" t="s">
        <v>1307</v>
      </c>
      <c r="KDH7785" s="4">
        <v>732550</v>
      </c>
    </row>
    <row r="7786" spans="7539:7554" ht="21.95" customHeight="1">
      <c r="KDG7786" s="4" t="s">
        <v>596</v>
      </c>
      <c r="KDH7786" s="4">
        <v>174298.32</v>
      </c>
    </row>
    <row r="7787" spans="7539:7554" ht="21.95" customHeight="1">
      <c r="KDI7787" s="4" t="s">
        <v>1307</v>
      </c>
      <c r="KDJ7787" s="4">
        <v>732550</v>
      </c>
    </row>
    <row r="7788" spans="7539:7554" ht="21.95" customHeight="1">
      <c r="KDI7788" s="4" t="s">
        <v>596</v>
      </c>
      <c r="KDJ7788" s="4">
        <v>174298.32</v>
      </c>
    </row>
    <row r="7789" spans="7539:7554" ht="21.95" customHeight="1">
      <c r="KDK7789" s="4" t="s">
        <v>1307</v>
      </c>
      <c r="KDL7789" s="4">
        <v>732550</v>
      </c>
    </row>
    <row r="7790" spans="7539:7554" ht="21.95" customHeight="1">
      <c r="KDK7790" s="4" t="s">
        <v>596</v>
      </c>
      <c r="KDL7790" s="4">
        <v>174298.32</v>
      </c>
    </row>
    <row r="7791" spans="7539:7554" ht="21.95" customHeight="1">
      <c r="KDM7791" s="4" t="s">
        <v>1307</v>
      </c>
      <c r="KDN7791" s="4">
        <v>732550</v>
      </c>
    </row>
    <row r="7792" spans="7539:7554" ht="21.95" customHeight="1">
      <c r="KDM7792" s="4" t="s">
        <v>596</v>
      </c>
      <c r="KDN7792" s="4">
        <v>174298.32</v>
      </c>
    </row>
    <row r="7793" spans="7555:7570" ht="21.95" customHeight="1">
      <c r="KDO7793" s="4" t="s">
        <v>1307</v>
      </c>
      <c r="KDP7793" s="4">
        <v>732550</v>
      </c>
    </row>
    <row r="7794" spans="7555:7570" ht="21.95" customHeight="1">
      <c r="KDO7794" s="4" t="s">
        <v>596</v>
      </c>
      <c r="KDP7794" s="4">
        <v>174298.32</v>
      </c>
    </row>
    <row r="7795" spans="7555:7570" ht="21.95" customHeight="1">
      <c r="KDQ7795" s="4" t="s">
        <v>1307</v>
      </c>
      <c r="KDR7795" s="4">
        <v>732550</v>
      </c>
    </row>
    <row r="7796" spans="7555:7570" ht="21.95" customHeight="1">
      <c r="KDQ7796" s="4" t="s">
        <v>596</v>
      </c>
      <c r="KDR7796" s="4">
        <v>174298.32</v>
      </c>
    </row>
    <row r="7797" spans="7555:7570" ht="21.95" customHeight="1">
      <c r="KDS7797" s="4" t="s">
        <v>1307</v>
      </c>
      <c r="KDT7797" s="4">
        <v>732550</v>
      </c>
    </row>
    <row r="7798" spans="7555:7570" ht="21.95" customHeight="1">
      <c r="KDS7798" s="4" t="s">
        <v>596</v>
      </c>
      <c r="KDT7798" s="4">
        <v>174298.32</v>
      </c>
    </row>
    <row r="7799" spans="7555:7570" ht="21.95" customHeight="1">
      <c r="KDU7799" s="4" t="s">
        <v>1307</v>
      </c>
      <c r="KDV7799" s="4">
        <v>732550</v>
      </c>
    </row>
    <row r="7800" spans="7555:7570" ht="21.95" customHeight="1">
      <c r="KDU7800" s="4" t="s">
        <v>596</v>
      </c>
      <c r="KDV7800" s="4">
        <v>174298.32</v>
      </c>
    </row>
    <row r="7801" spans="7555:7570" ht="21.95" customHeight="1">
      <c r="KDW7801" s="4" t="s">
        <v>1307</v>
      </c>
      <c r="KDX7801" s="4">
        <v>732550</v>
      </c>
    </row>
    <row r="7802" spans="7555:7570" ht="21.95" customHeight="1">
      <c r="KDW7802" s="4" t="s">
        <v>596</v>
      </c>
      <c r="KDX7802" s="4">
        <v>174298.32</v>
      </c>
    </row>
    <row r="7803" spans="7555:7570" ht="21.95" customHeight="1">
      <c r="KDY7803" s="4" t="s">
        <v>1307</v>
      </c>
      <c r="KDZ7803" s="4">
        <v>732550</v>
      </c>
    </row>
    <row r="7804" spans="7555:7570" ht="21.95" customHeight="1">
      <c r="KDY7804" s="4" t="s">
        <v>596</v>
      </c>
      <c r="KDZ7804" s="4">
        <v>174298.32</v>
      </c>
    </row>
    <row r="7805" spans="7555:7570" ht="21.95" customHeight="1">
      <c r="KEA7805" s="4" t="s">
        <v>1307</v>
      </c>
      <c r="KEB7805" s="4">
        <v>732550</v>
      </c>
    </row>
    <row r="7806" spans="7555:7570" ht="21.95" customHeight="1">
      <c r="KEA7806" s="4" t="s">
        <v>596</v>
      </c>
      <c r="KEB7806" s="4">
        <v>174298.32</v>
      </c>
    </row>
    <row r="7807" spans="7555:7570" ht="21.95" customHeight="1">
      <c r="KEC7807" s="4" t="s">
        <v>1307</v>
      </c>
      <c r="KED7807" s="4">
        <v>732550</v>
      </c>
    </row>
    <row r="7808" spans="7555:7570" ht="21.95" customHeight="1">
      <c r="KEC7808" s="4" t="s">
        <v>596</v>
      </c>
      <c r="KED7808" s="4">
        <v>174298.32</v>
      </c>
    </row>
    <row r="7809" spans="7571:7586" ht="21.95" customHeight="1">
      <c r="KEE7809" s="4" t="s">
        <v>1307</v>
      </c>
      <c r="KEF7809" s="4">
        <v>732550</v>
      </c>
    </row>
    <row r="7810" spans="7571:7586" ht="21.95" customHeight="1">
      <c r="KEE7810" s="4" t="s">
        <v>596</v>
      </c>
      <c r="KEF7810" s="4">
        <v>174298.32</v>
      </c>
    </row>
    <row r="7811" spans="7571:7586" ht="21.95" customHeight="1">
      <c r="KEG7811" s="4" t="s">
        <v>1307</v>
      </c>
      <c r="KEH7811" s="4">
        <v>732550</v>
      </c>
    </row>
    <row r="7812" spans="7571:7586" ht="21.95" customHeight="1">
      <c r="KEG7812" s="4" t="s">
        <v>596</v>
      </c>
      <c r="KEH7812" s="4">
        <v>174298.32</v>
      </c>
    </row>
    <row r="7813" spans="7571:7586" ht="21.95" customHeight="1">
      <c r="KEI7813" s="4" t="s">
        <v>1307</v>
      </c>
      <c r="KEJ7813" s="4">
        <v>732550</v>
      </c>
    </row>
    <row r="7814" spans="7571:7586" ht="21.95" customHeight="1">
      <c r="KEI7814" s="4" t="s">
        <v>596</v>
      </c>
      <c r="KEJ7814" s="4">
        <v>174298.32</v>
      </c>
    </row>
    <row r="7815" spans="7571:7586" ht="21.95" customHeight="1">
      <c r="KEK7815" s="4" t="s">
        <v>1307</v>
      </c>
      <c r="KEL7815" s="4">
        <v>732550</v>
      </c>
    </row>
    <row r="7816" spans="7571:7586" ht="21.95" customHeight="1">
      <c r="KEK7816" s="4" t="s">
        <v>596</v>
      </c>
      <c r="KEL7816" s="4">
        <v>174298.32</v>
      </c>
    </row>
    <row r="7817" spans="7571:7586" ht="21.95" customHeight="1">
      <c r="KEM7817" s="4" t="s">
        <v>1307</v>
      </c>
      <c r="KEN7817" s="4">
        <v>732550</v>
      </c>
    </row>
    <row r="7818" spans="7571:7586" ht="21.95" customHeight="1">
      <c r="KEM7818" s="4" t="s">
        <v>596</v>
      </c>
      <c r="KEN7818" s="4">
        <v>174298.32</v>
      </c>
    </row>
    <row r="7819" spans="7571:7586" ht="21.95" customHeight="1">
      <c r="KEO7819" s="4" t="s">
        <v>1307</v>
      </c>
      <c r="KEP7819" s="4">
        <v>732550</v>
      </c>
    </row>
    <row r="7820" spans="7571:7586" ht="21.95" customHeight="1">
      <c r="KEO7820" s="4" t="s">
        <v>596</v>
      </c>
      <c r="KEP7820" s="4">
        <v>174298.32</v>
      </c>
    </row>
    <row r="7821" spans="7571:7586" ht="21.95" customHeight="1">
      <c r="KEQ7821" s="4" t="s">
        <v>1307</v>
      </c>
      <c r="KER7821" s="4">
        <v>732550</v>
      </c>
    </row>
    <row r="7822" spans="7571:7586" ht="21.95" customHeight="1">
      <c r="KEQ7822" s="4" t="s">
        <v>596</v>
      </c>
      <c r="KER7822" s="4">
        <v>174298.32</v>
      </c>
    </row>
    <row r="7823" spans="7571:7586" ht="21.95" customHeight="1">
      <c r="KES7823" s="4" t="s">
        <v>1307</v>
      </c>
      <c r="KET7823" s="4">
        <v>732550</v>
      </c>
    </row>
    <row r="7824" spans="7571:7586" ht="21.95" customHeight="1">
      <c r="KES7824" s="4" t="s">
        <v>596</v>
      </c>
      <c r="KET7824" s="4">
        <v>174298.32</v>
      </c>
    </row>
    <row r="7825" spans="7587:7602" ht="21.95" customHeight="1">
      <c r="KEU7825" s="4" t="s">
        <v>1307</v>
      </c>
      <c r="KEV7825" s="4">
        <v>732550</v>
      </c>
    </row>
    <row r="7826" spans="7587:7602" ht="21.95" customHeight="1">
      <c r="KEU7826" s="4" t="s">
        <v>596</v>
      </c>
      <c r="KEV7826" s="4">
        <v>174298.32</v>
      </c>
    </row>
    <row r="7827" spans="7587:7602" ht="21.95" customHeight="1">
      <c r="KEW7827" s="4" t="s">
        <v>1307</v>
      </c>
      <c r="KEX7827" s="4">
        <v>732550</v>
      </c>
    </row>
    <row r="7828" spans="7587:7602" ht="21.95" customHeight="1">
      <c r="KEW7828" s="4" t="s">
        <v>596</v>
      </c>
      <c r="KEX7828" s="4">
        <v>174298.32</v>
      </c>
    </row>
    <row r="7829" spans="7587:7602" ht="21.95" customHeight="1">
      <c r="KEY7829" s="4" t="s">
        <v>1307</v>
      </c>
      <c r="KEZ7829" s="4">
        <v>732550</v>
      </c>
    </row>
    <row r="7830" spans="7587:7602" ht="21.95" customHeight="1">
      <c r="KEY7830" s="4" t="s">
        <v>596</v>
      </c>
      <c r="KEZ7830" s="4">
        <v>174298.32</v>
      </c>
    </row>
    <row r="7831" spans="7587:7602" ht="21.95" customHeight="1">
      <c r="KFA7831" s="4" t="s">
        <v>1307</v>
      </c>
      <c r="KFB7831" s="4">
        <v>732550</v>
      </c>
    </row>
    <row r="7832" spans="7587:7602" ht="21.95" customHeight="1">
      <c r="KFA7832" s="4" t="s">
        <v>596</v>
      </c>
      <c r="KFB7832" s="4">
        <v>174298.32</v>
      </c>
    </row>
    <row r="7833" spans="7587:7602" ht="21.95" customHeight="1">
      <c r="KFC7833" s="4" t="s">
        <v>1307</v>
      </c>
      <c r="KFD7833" s="4">
        <v>732550</v>
      </c>
    </row>
    <row r="7834" spans="7587:7602" ht="21.95" customHeight="1">
      <c r="KFC7834" s="4" t="s">
        <v>596</v>
      </c>
      <c r="KFD7834" s="4">
        <v>174298.32</v>
      </c>
    </row>
    <row r="7835" spans="7587:7602" ht="21.95" customHeight="1">
      <c r="KFE7835" s="4" t="s">
        <v>1307</v>
      </c>
      <c r="KFF7835" s="4">
        <v>732550</v>
      </c>
    </row>
    <row r="7836" spans="7587:7602" ht="21.95" customHeight="1">
      <c r="KFE7836" s="4" t="s">
        <v>596</v>
      </c>
      <c r="KFF7836" s="4">
        <v>174298.32</v>
      </c>
    </row>
    <row r="7837" spans="7587:7602" ht="21.95" customHeight="1">
      <c r="KFG7837" s="4" t="s">
        <v>1307</v>
      </c>
      <c r="KFH7837" s="4">
        <v>732550</v>
      </c>
    </row>
    <row r="7838" spans="7587:7602" ht="21.95" customHeight="1">
      <c r="KFG7838" s="4" t="s">
        <v>596</v>
      </c>
      <c r="KFH7838" s="4">
        <v>174298.32</v>
      </c>
    </row>
    <row r="7839" spans="7587:7602" ht="21.95" customHeight="1">
      <c r="KFI7839" s="4" t="s">
        <v>1307</v>
      </c>
      <c r="KFJ7839" s="4">
        <v>732550</v>
      </c>
    </row>
    <row r="7840" spans="7587:7602" ht="21.95" customHeight="1">
      <c r="KFI7840" s="4" t="s">
        <v>596</v>
      </c>
      <c r="KFJ7840" s="4">
        <v>174298.32</v>
      </c>
    </row>
    <row r="7841" spans="7603:7618" ht="21.95" customHeight="1">
      <c r="KFK7841" s="4" t="s">
        <v>1307</v>
      </c>
      <c r="KFL7841" s="4">
        <v>732550</v>
      </c>
    </row>
    <row r="7842" spans="7603:7618" ht="21.95" customHeight="1">
      <c r="KFK7842" s="4" t="s">
        <v>596</v>
      </c>
      <c r="KFL7842" s="4">
        <v>174298.32</v>
      </c>
    </row>
    <row r="7843" spans="7603:7618" ht="21.95" customHeight="1">
      <c r="KFM7843" s="4" t="s">
        <v>1307</v>
      </c>
      <c r="KFN7843" s="4">
        <v>732550</v>
      </c>
    </row>
    <row r="7844" spans="7603:7618" ht="21.95" customHeight="1">
      <c r="KFM7844" s="4" t="s">
        <v>596</v>
      </c>
      <c r="KFN7844" s="4">
        <v>174298.32</v>
      </c>
    </row>
    <row r="7845" spans="7603:7618" ht="21.95" customHeight="1">
      <c r="KFO7845" s="4" t="s">
        <v>1307</v>
      </c>
      <c r="KFP7845" s="4">
        <v>732550</v>
      </c>
    </row>
    <row r="7846" spans="7603:7618" ht="21.95" customHeight="1">
      <c r="KFO7846" s="4" t="s">
        <v>596</v>
      </c>
      <c r="KFP7846" s="4">
        <v>174298.32</v>
      </c>
    </row>
    <row r="7847" spans="7603:7618" ht="21.95" customHeight="1">
      <c r="KFQ7847" s="4" t="s">
        <v>1307</v>
      </c>
      <c r="KFR7847" s="4">
        <v>732550</v>
      </c>
    </row>
    <row r="7848" spans="7603:7618" ht="21.95" customHeight="1">
      <c r="KFQ7848" s="4" t="s">
        <v>596</v>
      </c>
      <c r="KFR7848" s="4">
        <v>174298.32</v>
      </c>
    </row>
    <row r="7849" spans="7603:7618" ht="21.95" customHeight="1">
      <c r="KFS7849" s="4" t="s">
        <v>1307</v>
      </c>
      <c r="KFT7849" s="4">
        <v>732550</v>
      </c>
    </row>
    <row r="7850" spans="7603:7618" ht="21.95" customHeight="1">
      <c r="KFS7850" s="4" t="s">
        <v>596</v>
      </c>
      <c r="KFT7850" s="4">
        <v>174298.32</v>
      </c>
    </row>
    <row r="7851" spans="7603:7618" ht="21.95" customHeight="1">
      <c r="KFU7851" s="4" t="s">
        <v>1307</v>
      </c>
      <c r="KFV7851" s="4">
        <v>732550</v>
      </c>
    </row>
    <row r="7852" spans="7603:7618" ht="21.95" customHeight="1">
      <c r="KFU7852" s="4" t="s">
        <v>596</v>
      </c>
      <c r="KFV7852" s="4">
        <v>174298.32</v>
      </c>
    </row>
    <row r="7853" spans="7603:7618" ht="21.95" customHeight="1">
      <c r="KFW7853" s="4" t="s">
        <v>1307</v>
      </c>
      <c r="KFX7853" s="4">
        <v>732550</v>
      </c>
    </row>
    <row r="7854" spans="7603:7618" ht="21.95" customHeight="1">
      <c r="KFW7854" s="4" t="s">
        <v>596</v>
      </c>
      <c r="KFX7854" s="4">
        <v>174298.32</v>
      </c>
    </row>
    <row r="7855" spans="7603:7618" ht="21.95" customHeight="1">
      <c r="KFY7855" s="4" t="s">
        <v>1307</v>
      </c>
      <c r="KFZ7855" s="4">
        <v>732550</v>
      </c>
    </row>
    <row r="7856" spans="7603:7618" ht="21.95" customHeight="1">
      <c r="KFY7856" s="4" t="s">
        <v>596</v>
      </c>
      <c r="KFZ7856" s="4">
        <v>174298.32</v>
      </c>
    </row>
    <row r="7857" spans="7619:7634" ht="21.95" customHeight="1">
      <c r="KGA7857" s="4" t="s">
        <v>1307</v>
      </c>
      <c r="KGB7857" s="4">
        <v>732550</v>
      </c>
    </row>
    <row r="7858" spans="7619:7634" ht="21.95" customHeight="1">
      <c r="KGA7858" s="4" t="s">
        <v>596</v>
      </c>
      <c r="KGB7858" s="4">
        <v>174298.32</v>
      </c>
    </row>
    <row r="7859" spans="7619:7634" ht="21.95" customHeight="1">
      <c r="KGC7859" s="4" t="s">
        <v>1307</v>
      </c>
      <c r="KGD7859" s="4">
        <v>732550</v>
      </c>
    </row>
    <row r="7860" spans="7619:7634" ht="21.95" customHeight="1">
      <c r="KGC7860" s="4" t="s">
        <v>596</v>
      </c>
      <c r="KGD7860" s="4">
        <v>174298.32</v>
      </c>
    </row>
    <row r="7861" spans="7619:7634" ht="21.95" customHeight="1">
      <c r="KGE7861" s="4" t="s">
        <v>1307</v>
      </c>
      <c r="KGF7861" s="4">
        <v>732550</v>
      </c>
    </row>
    <row r="7862" spans="7619:7634" ht="21.95" customHeight="1">
      <c r="KGE7862" s="4" t="s">
        <v>596</v>
      </c>
      <c r="KGF7862" s="4">
        <v>174298.32</v>
      </c>
    </row>
    <row r="7863" spans="7619:7634" ht="21.95" customHeight="1">
      <c r="KGG7863" s="4" t="s">
        <v>1307</v>
      </c>
      <c r="KGH7863" s="4">
        <v>732550</v>
      </c>
    </row>
    <row r="7864" spans="7619:7634" ht="21.95" customHeight="1">
      <c r="KGG7864" s="4" t="s">
        <v>596</v>
      </c>
      <c r="KGH7864" s="4">
        <v>174298.32</v>
      </c>
    </row>
    <row r="7865" spans="7619:7634" ht="21.95" customHeight="1">
      <c r="KGI7865" s="4" t="s">
        <v>1307</v>
      </c>
      <c r="KGJ7865" s="4">
        <v>732550</v>
      </c>
    </row>
    <row r="7866" spans="7619:7634" ht="21.95" customHeight="1">
      <c r="KGI7866" s="4" t="s">
        <v>596</v>
      </c>
      <c r="KGJ7866" s="4">
        <v>174298.32</v>
      </c>
    </row>
    <row r="7867" spans="7619:7634" ht="21.95" customHeight="1">
      <c r="KGK7867" s="4" t="s">
        <v>1307</v>
      </c>
      <c r="KGL7867" s="4">
        <v>732550</v>
      </c>
    </row>
    <row r="7868" spans="7619:7634" ht="21.95" customHeight="1">
      <c r="KGK7868" s="4" t="s">
        <v>596</v>
      </c>
      <c r="KGL7868" s="4">
        <v>174298.32</v>
      </c>
    </row>
    <row r="7869" spans="7619:7634" ht="21.95" customHeight="1">
      <c r="KGM7869" s="4" t="s">
        <v>1307</v>
      </c>
      <c r="KGN7869" s="4">
        <v>732550</v>
      </c>
    </row>
    <row r="7870" spans="7619:7634" ht="21.95" customHeight="1">
      <c r="KGM7870" s="4" t="s">
        <v>596</v>
      </c>
      <c r="KGN7870" s="4">
        <v>174298.32</v>
      </c>
    </row>
    <row r="7871" spans="7619:7634" ht="21.95" customHeight="1">
      <c r="KGO7871" s="4" t="s">
        <v>1307</v>
      </c>
      <c r="KGP7871" s="4">
        <v>732550</v>
      </c>
    </row>
    <row r="7872" spans="7619:7634" ht="21.95" customHeight="1">
      <c r="KGO7872" s="4" t="s">
        <v>596</v>
      </c>
      <c r="KGP7872" s="4">
        <v>174298.32</v>
      </c>
    </row>
    <row r="7873" spans="7635:7650" ht="21.95" customHeight="1">
      <c r="KGQ7873" s="4" t="s">
        <v>1307</v>
      </c>
      <c r="KGR7873" s="4">
        <v>732550</v>
      </c>
    </row>
    <row r="7874" spans="7635:7650" ht="21.95" customHeight="1">
      <c r="KGQ7874" s="4" t="s">
        <v>596</v>
      </c>
      <c r="KGR7874" s="4">
        <v>174298.32</v>
      </c>
    </row>
    <row r="7875" spans="7635:7650" ht="21.95" customHeight="1">
      <c r="KGS7875" s="4" t="s">
        <v>1307</v>
      </c>
      <c r="KGT7875" s="4">
        <v>732550</v>
      </c>
    </row>
    <row r="7876" spans="7635:7650" ht="21.95" customHeight="1">
      <c r="KGS7876" s="4" t="s">
        <v>596</v>
      </c>
      <c r="KGT7876" s="4">
        <v>174298.32</v>
      </c>
    </row>
    <row r="7877" spans="7635:7650" ht="21.95" customHeight="1">
      <c r="KGU7877" s="4" t="s">
        <v>1307</v>
      </c>
      <c r="KGV7877" s="4">
        <v>732550</v>
      </c>
    </row>
    <row r="7878" spans="7635:7650" ht="21.95" customHeight="1">
      <c r="KGU7878" s="4" t="s">
        <v>596</v>
      </c>
      <c r="KGV7878" s="4">
        <v>174298.32</v>
      </c>
    </row>
    <row r="7879" spans="7635:7650" ht="21.95" customHeight="1">
      <c r="KGW7879" s="4" t="s">
        <v>1307</v>
      </c>
      <c r="KGX7879" s="4">
        <v>732550</v>
      </c>
    </row>
    <row r="7880" spans="7635:7650" ht="21.95" customHeight="1">
      <c r="KGW7880" s="4" t="s">
        <v>596</v>
      </c>
      <c r="KGX7880" s="4">
        <v>174298.32</v>
      </c>
    </row>
    <row r="7881" spans="7635:7650" ht="21.95" customHeight="1">
      <c r="KGY7881" s="4" t="s">
        <v>1307</v>
      </c>
      <c r="KGZ7881" s="4">
        <v>732550</v>
      </c>
    </row>
    <row r="7882" spans="7635:7650" ht="21.95" customHeight="1">
      <c r="KGY7882" s="4" t="s">
        <v>596</v>
      </c>
      <c r="KGZ7882" s="4">
        <v>174298.32</v>
      </c>
    </row>
    <row r="7883" spans="7635:7650" ht="21.95" customHeight="1">
      <c r="KHA7883" s="4" t="s">
        <v>1307</v>
      </c>
      <c r="KHB7883" s="4">
        <v>732550</v>
      </c>
    </row>
    <row r="7884" spans="7635:7650" ht="21.95" customHeight="1">
      <c r="KHA7884" s="4" t="s">
        <v>596</v>
      </c>
      <c r="KHB7884" s="4">
        <v>174298.32</v>
      </c>
    </row>
    <row r="7885" spans="7635:7650" ht="21.95" customHeight="1">
      <c r="KHC7885" s="4" t="s">
        <v>1307</v>
      </c>
      <c r="KHD7885" s="4">
        <v>732550</v>
      </c>
    </row>
    <row r="7886" spans="7635:7650" ht="21.95" customHeight="1">
      <c r="KHC7886" s="4" t="s">
        <v>596</v>
      </c>
      <c r="KHD7886" s="4">
        <v>174298.32</v>
      </c>
    </row>
    <row r="7887" spans="7635:7650" ht="21.95" customHeight="1">
      <c r="KHE7887" s="4" t="s">
        <v>1307</v>
      </c>
      <c r="KHF7887" s="4">
        <v>732550</v>
      </c>
    </row>
    <row r="7888" spans="7635:7650" ht="21.95" customHeight="1">
      <c r="KHE7888" s="4" t="s">
        <v>596</v>
      </c>
      <c r="KHF7888" s="4">
        <v>174298.32</v>
      </c>
    </row>
    <row r="7889" spans="7651:7666" ht="21.95" customHeight="1">
      <c r="KHG7889" s="4" t="s">
        <v>1307</v>
      </c>
      <c r="KHH7889" s="4">
        <v>732550</v>
      </c>
    </row>
    <row r="7890" spans="7651:7666" ht="21.95" customHeight="1">
      <c r="KHG7890" s="4" t="s">
        <v>596</v>
      </c>
      <c r="KHH7890" s="4">
        <v>174298.32</v>
      </c>
    </row>
    <row r="7891" spans="7651:7666" ht="21.95" customHeight="1">
      <c r="KHI7891" s="4" t="s">
        <v>1307</v>
      </c>
      <c r="KHJ7891" s="4">
        <v>732550</v>
      </c>
    </row>
    <row r="7892" spans="7651:7666" ht="21.95" customHeight="1">
      <c r="KHI7892" s="4" t="s">
        <v>596</v>
      </c>
      <c r="KHJ7892" s="4">
        <v>174298.32</v>
      </c>
    </row>
    <row r="7893" spans="7651:7666" ht="21.95" customHeight="1">
      <c r="KHK7893" s="4" t="s">
        <v>1307</v>
      </c>
      <c r="KHL7893" s="4">
        <v>732550</v>
      </c>
    </row>
    <row r="7894" spans="7651:7666" ht="21.95" customHeight="1">
      <c r="KHK7894" s="4" t="s">
        <v>596</v>
      </c>
      <c r="KHL7894" s="4">
        <v>174298.32</v>
      </c>
    </row>
    <row r="7895" spans="7651:7666" ht="21.95" customHeight="1">
      <c r="KHM7895" s="4" t="s">
        <v>1307</v>
      </c>
      <c r="KHN7895" s="4">
        <v>732550</v>
      </c>
    </row>
    <row r="7896" spans="7651:7666" ht="21.95" customHeight="1">
      <c r="KHM7896" s="4" t="s">
        <v>596</v>
      </c>
      <c r="KHN7896" s="4">
        <v>174298.32</v>
      </c>
    </row>
    <row r="7897" spans="7651:7666" ht="21.95" customHeight="1">
      <c r="KHO7897" s="4" t="s">
        <v>1307</v>
      </c>
      <c r="KHP7897" s="4">
        <v>732550</v>
      </c>
    </row>
    <row r="7898" spans="7651:7666" ht="21.95" customHeight="1">
      <c r="KHO7898" s="4" t="s">
        <v>596</v>
      </c>
      <c r="KHP7898" s="4">
        <v>174298.32</v>
      </c>
    </row>
    <row r="7899" spans="7651:7666" ht="21.95" customHeight="1">
      <c r="KHQ7899" s="4" t="s">
        <v>1307</v>
      </c>
      <c r="KHR7899" s="4">
        <v>732550</v>
      </c>
    </row>
    <row r="7900" spans="7651:7666" ht="21.95" customHeight="1">
      <c r="KHQ7900" s="4" t="s">
        <v>596</v>
      </c>
      <c r="KHR7900" s="4">
        <v>174298.32</v>
      </c>
    </row>
    <row r="7901" spans="7651:7666" ht="21.95" customHeight="1">
      <c r="KHS7901" s="4" t="s">
        <v>1307</v>
      </c>
      <c r="KHT7901" s="4">
        <v>732550</v>
      </c>
    </row>
    <row r="7902" spans="7651:7666" ht="21.95" customHeight="1">
      <c r="KHS7902" s="4" t="s">
        <v>596</v>
      </c>
      <c r="KHT7902" s="4">
        <v>174298.32</v>
      </c>
    </row>
    <row r="7903" spans="7651:7666" ht="21.95" customHeight="1">
      <c r="KHU7903" s="4" t="s">
        <v>1307</v>
      </c>
      <c r="KHV7903" s="4">
        <v>732550</v>
      </c>
    </row>
    <row r="7904" spans="7651:7666" ht="21.95" customHeight="1">
      <c r="KHU7904" s="4" t="s">
        <v>596</v>
      </c>
      <c r="KHV7904" s="4">
        <v>174298.32</v>
      </c>
    </row>
    <row r="7905" spans="7667:7682" ht="21.95" customHeight="1">
      <c r="KHW7905" s="4" t="s">
        <v>1307</v>
      </c>
      <c r="KHX7905" s="4">
        <v>732550</v>
      </c>
    </row>
    <row r="7906" spans="7667:7682" ht="21.95" customHeight="1">
      <c r="KHW7906" s="4" t="s">
        <v>596</v>
      </c>
      <c r="KHX7906" s="4">
        <v>174298.32</v>
      </c>
    </row>
    <row r="7907" spans="7667:7682" ht="21.95" customHeight="1">
      <c r="KHY7907" s="4" t="s">
        <v>1307</v>
      </c>
      <c r="KHZ7907" s="4">
        <v>732550</v>
      </c>
    </row>
    <row r="7908" spans="7667:7682" ht="21.95" customHeight="1">
      <c r="KHY7908" s="4" t="s">
        <v>596</v>
      </c>
      <c r="KHZ7908" s="4">
        <v>174298.32</v>
      </c>
    </row>
    <row r="7909" spans="7667:7682" ht="21.95" customHeight="1">
      <c r="KIA7909" s="4" t="s">
        <v>1307</v>
      </c>
      <c r="KIB7909" s="4">
        <v>732550</v>
      </c>
    </row>
    <row r="7910" spans="7667:7682" ht="21.95" customHeight="1">
      <c r="KIA7910" s="4" t="s">
        <v>596</v>
      </c>
      <c r="KIB7910" s="4">
        <v>174298.32</v>
      </c>
    </row>
    <row r="7911" spans="7667:7682" ht="21.95" customHeight="1">
      <c r="KIC7911" s="4" t="s">
        <v>1307</v>
      </c>
      <c r="KID7911" s="4">
        <v>732550</v>
      </c>
    </row>
    <row r="7912" spans="7667:7682" ht="21.95" customHeight="1">
      <c r="KIC7912" s="4" t="s">
        <v>596</v>
      </c>
      <c r="KID7912" s="4">
        <v>174298.32</v>
      </c>
    </row>
    <row r="7913" spans="7667:7682" ht="21.95" customHeight="1">
      <c r="KIE7913" s="4" t="s">
        <v>1307</v>
      </c>
      <c r="KIF7913" s="4">
        <v>732550</v>
      </c>
    </row>
    <row r="7914" spans="7667:7682" ht="21.95" customHeight="1">
      <c r="KIE7914" s="4" t="s">
        <v>596</v>
      </c>
      <c r="KIF7914" s="4">
        <v>174298.32</v>
      </c>
    </row>
    <row r="7915" spans="7667:7682" ht="21.95" customHeight="1">
      <c r="KIG7915" s="4" t="s">
        <v>1307</v>
      </c>
      <c r="KIH7915" s="4">
        <v>732550</v>
      </c>
    </row>
    <row r="7916" spans="7667:7682" ht="21.95" customHeight="1">
      <c r="KIG7916" s="4" t="s">
        <v>596</v>
      </c>
      <c r="KIH7916" s="4">
        <v>174298.32</v>
      </c>
    </row>
    <row r="7917" spans="7667:7682" ht="21.95" customHeight="1">
      <c r="KII7917" s="4" t="s">
        <v>1307</v>
      </c>
      <c r="KIJ7917" s="4">
        <v>732550</v>
      </c>
    </row>
    <row r="7918" spans="7667:7682" ht="21.95" customHeight="1">
      <c r="KII7918" s="4" t="s">
        <v>596</v>
      </c>
      <c r="KIJ7918" s="4">
        <v>174298.32</v>
      </c>
    </row>
    <row r="7919" spans="7667:7682" ht="21.95" customHeight="1">
      <c r="KIK7919" s="4" t="s">
        <v>1307</v>
      </c>
      <c r="KIL7919" s="4">
        <v>732550</v>
      </c>
    </row>
    <row r="7920" spans="7667:7682" ht="21.95" customHeight="1">
      <c r="KIK7920" s="4" t="s">
        <v>596</v>
      </c>
      <c r="KIL7920" s="4">
        <v>174298.32</v>
      </c>
    </row>
    <row r="7921" spans="7683:7698" ht="21.95" customHeight="1">
      <c r="KIM7921" s="4" t="s">
        <v>1307</v>
      </c>
      <c r="KIN7921" s="4">
        <v>732550</v>
      </c>
    </row>
    <row r="7922" spans="7683:7698" ht="21.95" customHeight="1">
      <c r="KIM7922" s="4" t="s">
        <v>596</v>
      </c>
      <c r="KIN7922" s="4">
        <v>174298.32</v>
      </c>
    </row>
    <row r="7923" spans="7683:7698" ht="21.95" customHeight="1">
      <c r="KIO7923" s="4" t="s">
        <v>1307</v>
      </c>
      <c r="KIP7923" s="4">
        <v>732550</v>
      </c>
    </row>
    <row r="7924" spans="7683:7698" ht="21.95" customHeight="1">
      <c r="KIO7924" s="4" t="s">
        <v>596</v>
      </c>
      <c r="KIP7924" s="4">
        <v>174298.32</v>
      </c>
    </row>
    <row r="7925" spans="7683:7698" ht="21.95" customHeight="1">
      <c r="KIQ7925" s="4" t="s">
        <v>1307</v>
      </c>
      <c r="KIR7925" s="4">
        <v>732550</v>
      </c>
    </row>
    <row r="7926" spans="7683:7698" ht="21.95" customHeight="1">
      <c r="KIQ7926" s="4" t="s">
        <v>596</v>
      </c>
      <c r="KIR7926" s="4">
        <v>174298.32</v>
      </c>
    </row>
    <row r="7927" spans="7683:7698" ht="21.95" customHeight="1">
      <c r="KIS7927" s="4" t="s">
        <v>1307</v>
      </c>
      <c r="KIT7927" s="4">
        <v>732550</v>
      </c>
    </row>
    <row r="7928" spans="7683:7698" ht="21.95" customHeight="1">
      <c r="KIS7928" s="4" t="s">
        <v>596</v>
      </c>
      <c r="KIT7928" s="4">
        <v>174298.32</v>
      </c>
    </row>
    <row r="7929" spans="7683:7698" ht="21.95" customHeight="1">
      <c r="KIU7929" s="4" t="s">
        <v>1307</v>
      </c>
      <c r="KIV7929" s="4">
        <v>732550</v>
      </c>
    </row>
    <row r="7930" spans="7683:7698" ht="21.95" customHeight="1">
      <c r="KIU7930" s="4" t="s">
        <v>596</v>
      </c>
      <c r="KIV7930" s="4">
        <v>174298.32</v>
      </c>
    </row>
    <row r="7931" spans="7683:7698" ht="21.95" customHeight="1">
      <c r="KIW7931" s="4" t="s">
        <v>1307</v>
      </c>
      <c r="KIX7931" s="4">
        <v>732550</v>
      </c>
    </row>
    <row r="7932" spans="7683:7698" ht="21.95" customHeight="1">
      <c r="KIW7932" s="4" t="s">
        <v>596</v>
      </c>
      <c r="KIX7932" s="4">
        <v>174298.32</v>
      </c>
    </row>
    <row r="7933" spans="7683:7698" ht="21.95" customHeight="1">
      <c r="KIY7933" s="4" t="s">
        <v>1307</v>
      </c>
      <c r="KIZ7933" s="4">
        <v>732550</v>
      </c>
    </row>
    <row r="7934" spans="7683:7698" ht="21.95" customHeight="1">
      <c r="KIY7934" s="4" t="s">
        <v>596</v>
      </c>
      <c r="KIZ7934" s="4">
        <v>174298.32</v>
      </c>
    </row>
    <row r="7935" spans="7683:7698" ht="21.95" customHeight="1">
      <c r="KJA7935" s="4" t="s">
        <v>1307</v>
      </c>
      <c r="KJB7935" s="4">
        <v>732550</v>
      </c>
    </row>
    <row r="7936" spans="7683:7698" ht="21.95" customHeight="1">
      <c r="KJA7936" s="4" t="s">
        <v>596</v>
      </c>
      <c r="KJB7936" s="4">
        <v>174298.32</v>
      </c>
    </row>
    <row r="7937" spans="7699:7714" ht="21.95" customHeight="1">
      <c r="KJC7937" s="4" t="s">
        <v>1307</v>
      </c>
      <c r="KJD7937" s="4">
        <v>732550</v>
      </c>
    </row>
    <row r="7938" spans="7699:7714" ht="21.95" customHeight="1">
      <c r="KJC7938" s="4" t="s">
        <v>596</v>
      </c>
      <c r="KJD7938" s="4">
        <v>174298.32</v>
      </c>
    </row>
    <row r="7939" spans="7699:7714" ht="21.95" customHeight="1">
      <c r="KJE7939" s="4" t="s">
        <v>1307</v>
      </c>
      <c r="KJF7939" s="4">
        <v>732550</v>
      </c>
    </row>
    <row r="7940" spans="7699:7714" ht="21.95" customHeight="1">
      <c r="KJE7940" s="4" t="s">
        <v>596</v>
      </c>
      <c r="KJF7940" s="4">
        <v>174298.32</v>
      </c>
    </row>
    <row r="7941" spans="7699:7714" ht="21.95" customHeight="1">
      <c r="KJG7941" s="4" t="s">
        <v>1307</v>
      </c>
      <c r="KJH7941" s="4">
        <v>732550</v>
      </c>
    </row>
    <row r="7942" spans="7699:7714" ht="21.95" customHeight="1">
      <c r="KJG7942" s="4" t="s">
        <v>596</v>
      </c>
      <c r="KJH7942" s="4">
        <v>174298.32</v>
      </c>
    </row>
    <row r="7943" spans="7699:7714" ht="21.95" customHeight="1">
      <c r="KJI7943" s="4" t="s">
        <v>1307</v>
      </c>
      <c r="KJJ7943" s="4">
        <v>732550</v>
      </c>
    </row>
    <row r="7944" spans="7699:7714" ht="21.95" customHeight="1">
      <c r="KJI7944" s="4" t="s">
        <v>596</v>
      </c>
      <c r="KJJ7944" s="4">
        <v>174298.32</v>
      </c>
    </row>
    <row r="7945" spans="7699:7714" ht="21.95" customHeight="1">
      <c r="KJK7945" s="4" t="s">
        <v>1307</v>
      </c>
      <c r="KJL7945" s="4">
        <v>732550</v>
      </c>
    </row>
    <row r="7946" spans="7699:7714" ht="21.95" customHeight="1">
      <c r="KJK7946" s="4" t="s">
        <v>596</v>
      </c>
      <c r="KJL7946" s="4">
        <v>174298.32</v>
      </c>
    </row>
    <row r="7947" spans="7699:7714" ht="21.95" customHeight="1">
      <c r="KJM7947" s="4" t="s">
        <v>1307</v>
      </c>
      <c r="KJN7947" s="4">
        <v>732550</v>
      </c>
    </row>
    <row r="7948" spans="7699:7714" ht="21.95" customHeight="1">
      <c r="KJM7948" s="4" t="s">
        <v>596</v>
      </c>
      <c r="KJN7948" s="4">
        <v>174298.32</v>
      </c>
    </row>
    <row r="7949" spans="7699:7714" ht="21.95" customHeight="1">
      <c r="KJO7949" s="4" t="s">
        <v>1307</v>
      </c>
      <c r="KJP7949" s="4">
        <v>732550</v>
      </c>
    </row>
    <row r="7950" spans="7699:7714" ht="21.95" customHeight="1">
      <c r="KJO7950" s="4" t="s">
        <v>596</v>
      </c>
      <c r="KJP7950" s="4">
        <v>174298.32</v>
      </c>
    </row>
    <row r="7951" spans="7699:7714" ht="21.95" customHeight="1">
      <c r="KJQ7951" s="4" t="s">
        <v>1307</v>
      </c>
      <c r="KJR7951" s="4">
        <v>732550</v>
      </c>
    </row>
    <row r="7952" spans="7699:7714" ht="21.95" customHeight="1">
      <c r="KJQ7952" s="4" t="s">
        <v>596</v>
      </c>
      <c r="KJR7952" s="4">
        <v>174298.32</v>
      </c>
    </row>
    <row r="7953" spans="7715:7730" ht="21.95" customHeight="1">
      <c r="KJS7953" s="4" t="s">
        <v>1307</v>
      </c>
      <c r="KJT7953" s="4">
        <v>732550</v>
      </c>
    </row>
    <row r="7954" spans="7715:7730" ht="21.95" customHeight="1">
      <c r="KJS7954" s="4" t="s">
        <v>596</v>
      </c>
      <c r="KJT7954" s="4">
        <v>174298.32</v>
      </c>
    </row>
    <row r="7955" spans="7715:7730" ht="21.95" customHeight="1">
      <c r="KJU7955" s="4" t="s">
        <v>1307</v>
      </c>
      <c r="KJV7955" s="4">
        <v>732550</v>
      </c>
    </row>
    <row r="7956" spans="7715:7730" ht="21.95" customHeight="1">
      <c r="KJU7956" s="4" t="s">
        <v>596</v>
      </c>
      <c r="KJV7956" s="4">
        <v>174298.32</v>
      </c>
    </row>
    <row r="7957" spans="7715:7730" ht="21.95" customHeight="1">
      <c r="KJW7957" s="4" t="s">
        <v>1307</v>
      </c>
      <c r="KJX7957" s="4">
        <v>732550</v>
      </c>
    </row>
    <row r="7958" spans="7715:7730" ht="21.95" customHeight="1">
      <c r="KJW7958" s="4" t="s">
        <v>596</v>
      </c>
      <c r="KJX7958" s="4">
        <v>174298.32</v>
      </c>
    </row>
    <row r="7959" spans="7715:7730" ht="21.95" customHeight="1">
      <c r="KJY7959" s="4" t="s">
        <v>1307</v>
      </c>
      <c r="KJZ7959" s="4">
        <v>732550</v>
      </c>
    </row>
    <row r="7960" spans="7715:7730" ht="21.95" customHeight="1">
      <c r="KJY7960" s="4" t="s">
        <v>596</v>
      </c>
      <c r="KJZ7960" s="4">
        <v>174298.32</v>
      </c>
    </row>
    <row r="7961" spans="7715:7730" ht="21.95" customHeight="1">
      <c r="KKA7961" s="4" t="s">
        <v>1307</v>
      </c>
      <c r="KKB7961" s="4">
        <v>732550</v>
      </c>
    </row>
    <row r="7962" spans="7715:7730" ht="21.95" customHeight="1">
      <c r="KKA7962" s="4" t="s">
        <v>596</v>
      </c>
      <c r="KKB7962" s="4">
        <v>174298.32</v>
      </c>
    </row>
    <row r="7963" spans="7715:7730" ht="21.95" customHeight="1">
      <c r="KKC7963" s="4" t="s">
        <v>1307</v>
      </c>
      <c r="KKD7963" s="4">
        <v>732550</v>
      </c>
    </row>
    <row r="7964" spans="7715:7730" ht="21.95" customHeight="1">
      <c r="KKC7964" s="4" t="s">
        <v>596</v>
      </c>
      <c r="KKD7964" s="4">
        <v>174298.32</v>
      </c>
    </row>
    <row r="7965" spans="7715:7730" ht="21.95" customHeight="1">
      <c r="KKE7965" s="4" t="s">
        <v>1307</v>
      </c>
      <c r="KKF7965" s="4">
        <v>732550</v>
      </c>
    </row>
    <row r="7966" spans="7715:7730" ht="21.95" customHeight="1">
      <c r="KKE7966" s="4" t="s">
        <v>596</v>
      </c>
      <c r="KKF7966" s="4">
        <v>174298.32</v>
      </c>
    </row>
    <row r="7967" spans="7715:7730" ht="21.95" customHeight="1">
      <c r="KKG7967" s="4" t="s">
        <v>1307</v>
      </c>
      <c r="KKH7967" s="4">
        <v>732550</v>
      </c>
    </row>
    <row r="7968" spans="7715:7730" ht="21.95" customHeight="1">
      <c r="KKG7968" s="4" t="s">
        <v>596</v>
      </c>
      <c r="KKH7968" s="4">
        <v>174298.32</v>
      </c>
    </row>
    <row r="7969" spans="7731:7746" ht="21.95" customHeight="1">
      <c r="KKI7969" s="4" t="s">
        <v>1307</v>
      </c>
      <c r="KKJ7969" s="4">
        <v>732550</v>
      </c>
    </row>
    <row r="7970" spans="7731:7746" ht="21.95" customHeight="1">
      <c r="KKI7970" s="4" t="s">
        <v>596</v>
      </c>
      <c r="KKJ7970" s="4">
        <v>174298.32</v>
      </c>
    </row>
    <row r="7971" spans="7731:7746" ht="21.95" customHeight="1">
      <c r="KKK7971" s="4" t="s">
        <v>1307</v>
      </c>
      <c r="KKL7971" s="4">
        <v>732550</v>
      </c>
    </row>
    <row r="7972" spans="7731:7746" ht="21.95" customHeight="1">
      <c r="KKK7972" s="4" t="s">
        <v>596</v>
      </c>
      <c r="KKL7972" s="4">
        <v>174298.32</v>
      </c>
    </row>
    <row r="7973" spans="7731:7746" ht="21.95" customHeight="1">
      <c r="KKM7973" s="4" t="s">
        <v>1307</v>
      </c>
      <c r="KKN7973" s="4">
        <v>732550</v>
      </c>
    </row>
    <row r="7974" spans="7731:7746" ht="21.95" customHeight="1">
      <c r="KKM7974" s="4" t="s">
        <v>596</v>
      </c>
      <c r="KKN7974" s="4">
        <v>174298.32</v>
      </c>
    </row>
    <row r="7975" spans="7731:7746" ht="21.95" customHeight="1">
      <c r="KKO7975" s="4" t="s">
        <v>1307</v>
      </c>
      <c r="KKP7975" s="4">
        <v>732550</v>
      </c>
    </row>
    <row r="7976" spans="7731:7746" ht="21.95" customHeight="1">
      <c r="KKO7976" s="4" t="s">
        <v>596</v>
      </c>
      <c r="KKP7976" s="4">
        <v>174298.32</v>
      </c>
    </row>
    <row r="7977" spans="7731:7746" ht="21.95" customHeight="1">
      <c r="KKQ7977" s="4" t="s">
        <v>1307</v>
      </c>
      <c r="KKR7977" s="4">
        <v>732550</v>
      </c>
    </row>
    <row r="7978" spans="7731:7746" ht="21.95" customHeight="1">
      <c r="KKQ7978" s="4" t="s">
        <v>596</v>
      </c>
      <c r="KKR7978" s="4">
        <v>174298.32</v>
      </c>
    </row>
    <row r="7979" spans="7731:7746" ht="21.95" customHeight="1">
      <c r="KKS7979" s="4" t="s">
        <v>1307</v>
      </c>
      <c r="KKT7979" s="4">
        <v>732550</v>
      </c>
    </row>
    <row r="7980" spans="7731:7746" ht="21.95" customHeight="1">
      <c r="KKS7980" s="4" t="s">
        <v>596</v>
      </c>
      <c r="KKT7980" s="4">
        <v>174298.32</v>
      </c>
    </row>
    <row r="7981" spans="7731:7746" ht="21.95" customHeight="1">
      <c r="KKU7981" s="4" t="s">
        <v>1307</v>
      </c>
      <c r="KKV7981" s="4">
        <v>732550</v>
      </c>
    </row>
    <row r="7982" spans="7731:7746" ht="21.95" customHeight="1">
      <c r="KKU7982" s="4" t="s">
        <v>596</v>
      </c>
      <c r="KKV7982" s="4">
        <v>174298.32</v>
      </c>
    </row>
    <row r="7983" spans="7731:7746" ht="21.95" customHeight="1">
      <c r="KKW7983" s="4" t="s">
        <v>1307</v>
      </c>
      <c r="KKX7983" s="4">
        <v>732550</v>
      </c>
    </row>
    <row r="7984" spans="7731:7746" ht="21.95" customHeight="1">
      <c r="KKW7984" s="4" t="s">
        <v>596</v>
      </c>
      <c r="KKX7984" s="4">
        <v>174298.32</v>
      </c>
    </row>
    <row r="7985" spans="7747:7762" ht="21.95" customHeight="1">
      <c r="KKY7985" s="4" t="s">
        <v>1307</v>
      </c>
      <c r="KKZ7985" s="4">
        <v>732550</v>
      </c>
    </row>
    <row r="7986" spans="7747:7762" ht="21.95" customHeight="1">
      <c r="KKY7986" s="4" t="s">
        <v>596</v>
      </c>
      <c r="KKZ7986" s="4">
        <v>174298.32</v>
      </c>
    </row>
    <row r="7987" spans="7747:7762" ht="21.95" customHeight="1">
      <c r="KLA7987" s="4" t="s">
        <v>1307</v>
      </c>
      <c r="KLB7987" s="4">
        <v>732550</v>
      </c>
    </row>
    <row r="7988" spans="7747:7762" ht="21.95" customHeight="1">
      <c r="KLA7988" s="4" t="s">
        <v>596</v>
      </c>
      <c r="KLB7988" s="4">
        <v>174298.32</v>
      </c>
    </row>
    <row r="7989" spans="7747:7762" ht="21.95" customHeight="1">
      <c r="KLC7989" s="4" t="s">
        <v>1307</v>
      </c>
      <c r="KLD7989" s="4">
        <v>732550</v>
      </c>
    </row>
    <row r="7990" spans="7747:7762" ht="21.95" customHeight="1">
      <c r="KLC7990" s="4" t="s">
        <v>596</v>
      </c>
      <c r="KLD7990" s="4">
        <v>174298.32</v>
      </c>
    </row>
    <row r="7991" spans="7747:7762" ht="21.95" customHeight="1">
      <c r="KLE7991" s="4" t="s">
        <v>1307</v>
      </c>
      <c r="KLF7991" s="4">
        <v>732550</v>
      </c>
    </row>
    <row r="7992" spans="7747:7762" ht="21.95" customHeight="1">
      <c r="KLE7992" s="4" t="s">
        <v>596</v>
      </c>
      <c r="KLF7992" s="4">
        <v>174298.32</v>
      </c>
    </row>
    <row r="7993" spans="7747:7762" ht="21.95" customHeight="1">
      <c r="KLG7993" s="4" t="s">
        <v>1307</v>
      </c>
      <c r="KLH7993" s="4">
        <v>732550</v>
      </c>
    </row>
    <row r="7994" spans="7747:7762" ht="21.95" customHeight="1">
      <c r="KLG7994" s="4" t="s">
        <v>596</v>
      </c>
      <c r="KLH7994" s="4">
        <v>174298.32</v>
      </c>
    </row>
    <row r="7995" spans="7747:7762" ht="21.95" customHeight="1">
      <c r="KLI7995" s="4" t="s">
        <v>1307</v>
      </c>
      <c r="KLJ7995" s="4">
        <v>732550</v>
      </c>
    </row>
    <row r="7996" spans="7747:7762" ht="21.95" customHeight="1">
      <c r="KLI7996" s="4" t="s">
        <v>596</v>
      </c>
      <c r="KLJ7996" s="4">
        <v>174298.32</v>
      </c>
    </row>
    <row r="7997" spans="7747:7762" ht="21.95" customHeight="1">
      <c r="KLK7997" s="4" t="s">
        <v>1307</v>
      </c>
      <c r="KLL7997" s="4">
        <v>732550</v>
      </c>
    </row>
    <row r="7998" spans="7747:7762" ht="21.95" customHeight="1">
      <c r="KLK7998" s="4" t="s">
        <v>596</v>
      </c>
      <c r="KLL7998" s="4">
        <v>174298.32</v>
      </c>
    </row>
    <row r="7999" spans="7747:7762" ht="21.95" customHeight="1">
      <c r="KLM7999" s="4" t="s">
        <v>1307</v>
      </c>
      <c r="KLN7999" s="4">
        <v>732550</v>
      </c>
    </row>
    <row r="8000" spans="7747:7762" ht="21.95" customHeight="1">
      <c r="KLM8000" s="4" t="s">
        <v>596</v>
      </c>
      <c r="KLN8000" s="4">
        <v>174298.32</v>
      </c>
    </row>
    <row r="8001" spans="7763:7778" ht="21.95" customHeight="1">
      <c r="KLO8001" s="4" t="s">
        <v>1307</v>
      </c>
      <c r="KLP8001" s="4">
        <v>732550</v>
      </c>
    </row>
    <row r="8002" spans="7763:7778" ht="21.95" customHeight="1">
      <c r="KLO8002" s="4" t="s">
        <v>596</v>
      </c>
      <c r="KLP8002" s="4">
        <v>174298.32</v>
      </c>
    </row>
    <row r="8003" spans="7763:7778" ht="21.95" customHeight="1">
      <c r="KLQ8003" s="4" t="s">
        <v>1307</v>
      </c>
      <c r="KLR8003" s="4">
        <v>732550</v>
      </c>
    </row>
    <row r="8004" spans="7763:7778" ht="21.95" customHeight="1">
      <c r="KLQ8004" s="4" t="s">
        <v>596</v>
      </c>
      <c r="KLR8004" s="4">
        <v>174298.32</v>
      </c>
    </row>
    <row r="8005" spans="7763:7778" ht="21.95" customHeight="1">
      <c r="KLS8005" s="4" t="s">
        <v>1307</v>
      </c>
      <c r="KLT8005" s="4">
        <v>732550</v>
      </c>
    </row>
    <row r="8006" spans="7763:7778" ht="21.95" customHeight="1">
      <c r="KLS8006" s="4" t="s">
        <v>596</v>
      </c>
      <c r="KLT8006" s="4">
        <v>174298.32</v>
      </c>
    </row>
    <row r="8007" spans="7763:7778" ht="21.95" customHeight="1">
      <c r="KLU8007" s="4" t="s">
        <v>1307</v>
      </c>
      <c r="KLV8007" s="4">
        <v>732550</v>
      </c>
    </row>
    <row r="8008" spans="7763:7778" ht="21.95" customHeight="1">
      <c r="KLU8008" s="4" t="s">
        <v>596</v>
      </c>
      <c r="KLV8008" s="4">
        <v>174298.32</v>
      </c>
    </row>
    <row r="8009" spans="7763:7778" ht="21.95" customHeight="1">
      <c r="KLW8009" s="4" t="s">
        <v>1307</v>
      </c>
      <c r="KLX8009" s="4">
        <v>732550</v>
      </c>
    </row>
    <row r="8010" spans="7763:7778" ht="21.95" customHeight="1">
      <c r="KLW8010" s="4" t="s">
        <v>596</v>
      </c>
      <c r="KLX8010" s="4">
        <v>174298.32</v>
      </c>
    </row>
    <row r="8011" spans="7763:7778" ht="21.95" customHeight="1">
      <c r="KLY8011" s="4" t="s">
        <v>1307</v>
      </c>
      <c r="KLZ8011" s="4">
        <v>732550</v>
      </c>
    </row>
    <row r="8012" spans="7763:7778" ht="21.95" customHeight="1">
      <c r="KLY8012" s="4" t="s">
        <v>596</v>
      </c>
      <c r="KLZ8012" s="4">
        <v>174298.32</v>
      </c>
    </row>
    <row r="8013" spans="7763:7778" ht="21.95" customHeight="1">
      <c r="KMA8013" s="4" t="s">
        <v>1307</v>
      </c>
      <c r="KMB8013" s="4">
        <v>732550</v>
      </c>
    </row>
    <row r="8014" spans="7763:7778" ht="21.95" customHeight="1">
      <c r="KMA8014" s="4" t="s">
        <v>596</v>
      </c>
      <c r="KMB8014" s="4">
        <v>174298.32</v>
      </c>
    </row>
    <row r="8015" spans="7763:7778" ht="21.95" customHeight="1">
      <c r="KMC8015" s="4" t="s">
        <v>1307</v>
      </c>
      <c r="KMD8015" s="4">
        <v>732550</v>
      </c>
    </row>
    <row r="8016" spans="7763:7778" ht="21.95" customHeight="1">
      <c r="KMC8016" s="4" t="s">
        <v>596</v>
      </c>
      <c r="KMD8016" s="4">
        <v>174298.32</v>
      </c>
    </row>
    <row r="8017" spans="7779:7794" ht="21.95" customHeight="1">
      <c r="KME8017" s="4" t="s">
        <v>1307</v>
      </c>
      <c r="KMF8017" s="4">
        <v>732550</v>
      </c>
    </row>
    <row r="8018" spans="7779:7794" ht="21.95" customHeight="1">
      <c r="KME8018" s="4" t="s">
        <v>596</v>
      </c>
      <c r="KMF8018" s="4">
        <v>174298.32</v>
      </c>
    </row>
    <row r="8019" spans="7779:7794" ht="21.95" customHeight="1">
      <c r="KMG8019" s="4" t="s">
        <v>1307</v>
      </c>
      <c r="KMH8019" s="4">
        <v>732550</v>
      </c>
    </row>
    <row r="8020" spans="7779:7794" ht="21.95" customHeight="1">
      <c r="KMG8020" s="4" t="s">
        <v>596</v>
      </c>
      <c r="KMH8020" s="4">
        <v>174298.32</v>
      </c>
    </row>
    <row r="8021" spans="7779:7794" ht="21.95" customHeight="1">
      <c r="KMI8021" s="4" t="s">
        <v>1307</v>
      </c>
      <c r="KMJ8021" s="4">
        <v>732550</v>
      </c>
    </row>
    <row r="8022" spans="7779:7794" ht="21.95" customHeight="1">
      <c r="KMI8022" s="4" t="s">
        <v>596</v>
      </c>
      <c r="KMJ8022" s="4">
        <v>174298.32</v>
      </c>
    </row>
    <row r="8023" spans="7779:7794" ht="21.95" customHeight="1">
      <c r="KMK8023" s="4" t="s">
        <v>1307</v>
      </c>
      <c r="KML8023" s="4">
        <v>732550</v>
      </c>
    </row>
    <row r="8024" spans="7779:7794" ht="21.95" customHeight="1">
      <c r="KMK8024" s="4" t="s">
        <v>596</v>
      </c>
      <c r="KML8024" s="4">
        <v>174298.32</v>
      </c>
    </row>
    <row r="8025" spans="7779:7794" ht="21.95" customHeight="1">
      <c r="KMM8025" s="4" t="s">
        <v>1307</v>
      </c>
      <c r="KMN8025" s="4">
        <v>732550</v>
      </c>
    </row>
    <row r="8026" spans="7779:7794" ht="21.95" customHeight="1">
      <c r="KMM8026" s="4" t="s">
        <v>596</v>
      </c>
      <c r="KMN8026" s="4">
        <v>174298.32</v>
      </c>
    </row>
    <row r="8027" spans="7779:7794" ht="21.95" customHeight="1">
      <c r="KMO8027" s="4" t="s">
        <v>1307</v>
      </c>
      <c r="KMP8027" s="4">
        <v>732550</v>
      </c>
    </row>
    <row r="8028" spans="7779:7794" ht="21.95" customHeight="1">
      <c r="KMO8028" s="4" t="s">
        <v>596</v>
      </c>
      <c r="KMP8028" s="4">
        <v>174298.32</v>
      </c>
    </row>
    <row r="8029" spans="7779:7794" ht="21.95" customHeight="1">
      <c r="KMQ8029" s="4" t="s">
        <v>1307</v>
      </c>
      <c r="KMR8029" s="4">
        <v>732550</v>
      </c>
    </row>
    <row r="8030" spans="7779:7794" ht="21.95" customHeight="1">
      <c r="KMQ8030" s="4" t="s">
        <v>596</v>
      </c>
      <c r="KMR8030" s="4">
        <v>174298.32</v>
      </c>
    </row>
    <row r="8031" spans="7779:7794" ht="21.95" customHeight="1">
      <c r="KMS8031" s="4" t="s">
        <v>1307</v>
      </c>
      <c r="KMT8031" s="4">
        <v>732550</v>
      </c>
    </row>
    <row r="8032" spans="7779:7794" ht="21.95" customHeight="1">
      <c r="KMS8032" s="4" t="s">
        <v>596</v>
      </c>
      <c r="KMT8032" s="4">
        <v>174298.32</v>
      </c>
    </row>
    <row r="8033" spans="7795:7810" ht="21.95" customHeight="1">
      <c r="KMU8033" s="4" t="s">
        <v>1307</v>
      </c>
      <c r="KMV8033" s="4">
        <v>732550</v>
      </c>
    </row>
    <row r="8034" spans="7795:7810" ht="21.95" customHeight="1">
      <c r="KMU8034" s="4" t="s">
        <v>596</v>
      </c>
      <c r="KMV8034" s="4">
        <v>174298.32</v>
      </c>
    </row>
    <row r="8035" spans="7795:7810" ht="21.95" customHeight="1">
      <c r="KMW8035" s="4" t="s">
        <v>1307</v>
      </c>
      <c r="KMX8035" s="4">
        <v>732550</v>
      </c>
    </row>
    <row r="8036" spans="7795:7810" ht="21.95" customHeight="1">
      <c r="KMW8036" s="4" t="s">
        <v>596</v>
      </c>
      <c r="KMX8036" s="4">
        <v>174298.32</v>
      </c>
    </row>
    <row r="8037" spans="7795:7810" ht="21.95" customHeight="1">
      <c r="KMY8037" s="4" t="s">
        <v>1307</v>
      </c>
      <c r="KMZ8037" s="4">
        <v>732550</v>
      </c>
    </row>
    <row r="8038" spans="7795:7810" ht="21.95" customHeight="1">
      <c r="KMY8038" s="4" t="s">
        <v>596</v>
      </c>
      <c r="KMZ8038" s="4">
        <v>174298.32</v>
      </c>
    </row>
    <row r="8039" spans="7795:7810" ht="21.95" customHeight="1">
      <c r="KNA8039" s="4" t="s">
        <v>1307</v>
      </c>
      <c r="KNB8039" s="4">
        <v>732550</v>
      </c>
    </row>
    <row r="8040" spans="7795:7810" ht="21.95" customHeight="1">
      <c r="KNA8040" s="4" t="s">
        <v>596</v>
      </c>
      <c r="KNB8040" s="4">
        <v>174298.32</v>
      </c>
    </row>
    <row r="8041" spans="7795:7810" ht="21.95" customHeight="1">
      <c r="KNC8041" s="4" t="s">
        <v>1307</v>
      </c>
      <c r="KND8041" s="4">
        <v>732550</v>
      </c>
    </row>
    <row r="8042" spans="7795:7810" ht="21.95" customHeight="1">
      <c r="KNC8042" s="4" t="s">
        <v>596</v>
      </c>
      <c r="KND8042" s="4">
        <v>174298.32</v>
      </c>
    </row>
    <row r="8043" spans="7795:7810" ht="21.95" customHeight="1">
      <c r="KNE8043" s="4" t="s">
        <v>1307</v>
      </c>
      <c r="KNF8043" s="4">
        <v>732550</v>
      </c>
    </row>
    <row r="8044" spans="7795:7810" ht="21.95" customHeight="1">
      <c r="KNE8044" s="4" t="s">
        <v>596</v>
      </c>
      <c r="KNF8044" s="4">
        <v>174298.32</v>
      </c>
    </row>
    <row r="8045" spans="7795:7810" ht="21.95" customHeight="1">
      <c r="KNG8045" s="4" t="s">
        <v>1307</v>
      </c>
      <c r="KNH8045" s="4">
        <v>732550</v>
      </c>
    </row>
    <row r="8046" spans="7795:7810" ht="21.95" customHeight="1">
      <c r="KNG8046" s="4" t="s">
        <v>596</v>
      </c>
      <c r="KNH8046" s="4">
        <v>174298.32</v>
      </c>
    </row>
    <row r="8047" spans="7795:7810" ht="21.95" customHeight="1">
      <c r="KNI8047" s="4" t="s">
        <v>1307</v>
      </c>
      <c r="KNJ8047" s="4">
        <v>732550</v>
      </c>
    </row>
    <row r="8048" spans="7795:7810" ht="21.95" customHeight="1">
      <c r="KNI8048" s="4" t="s">
        <v>596</v>
      </c>
      <c r="KNJ8048" s="4">
        <v>174298.32</v>
      </c>
    </row>
    <row r="8049" spans="7811:7826" ht="21.95" customHeight="1">
      <c r="KNK8049" s="4" t="s">
        <v>1307</v>
      </c>
      <c r="KNL8049" s="4">
        <v>732550</v>
      </c>
    </row>
    <row r="8050" spans="7811:7826" ht="21.95" customHeight="1">
      <c r="KNK8050" s="4" t="s">
        <v>596</v>
      </c>
      <c r="KNL8050" s="4">
        <v>174298.32</v>
      </c>
    </row>
    <row r="8051" spans="7811:7826" ht="21.95" customHeight="1">
      <c r="KNM8051" s="4" t="s">
        <v>1307</v>
      </c>
      <c r="KNN8051" s="4">
        <v>732550</v>
      </c>
    </row>
    <row r="8052" spans="7811:7826" ht="21.95" customHeight="1">
      <c r="KNM8052" s="4" t="s">
        <v>596</v>
      </c>
      <c r="KNN8052" s="4">
        <v>174298.32</v>
      </c>
    </row>
    <row r="8053" spans="7811:7826" ht="21.95" customHeight="1">
      <c r="KNO8053" s="4" t="s">
        <v>1307</v>
      </c>
      <c r="KNP8053" s="4">
        <v>732550</v>
      </c>
    </row>
    <row r="8054" spans="7811:7826" ht="21.95" customHeight="1">
      <c r="KNO8054" s="4" t="s">
        <v>596</v>
      </c>
      <c r="KNP8054" s="4">
        <v>174298.32</v>
      </c>
    </row>
    <row r="8055" spans="7811:7826" ht="21.95" customHeight="1">
      <c r="KNQ8055" s="4" t="s">
        <v>1307</v>
      </c>
      <c r="KNR8055" s="4">
        <v>732550</v>
      </c>
    </row>
    <row r="8056" spans="7811:7826" ht="21.95" customHeight="1">
      <c r="KNQ8056" s="4" t="s">
        <v>596</v>
      </c>
      <c r="KNR8056" s="4">
        <v>174298.32</v>
      </c>
    </row>
    <row r="8057" spans="7811:7826" ht="21.95" customHeight="1">
      <c r="KNS8057" s="4" t="s">
        <v>1307</v>
      </c>
      <c r="KNT8057" s="4">
        <v>732550</v>
      </c>
    </row>
    <row r="8058" spans="7811:7826" ht="21.95" customHeight="1">
      <c r="KNS8058" s="4" t="s">
        <v>596</v>
      </c>
      <c r="KNT8058" s="4">
        <v>174298.32</v>
      </c>
    </row>
    <row r="8059" spans="7811:7826" ht="21.95" customHeight="1">
      <c r="KNU8059" s="4" t="s">
        <v>1307</v>
      </c>
      <c r="KNV8059" s="4">
        <v>732550</v>
      </c>
    </row>
    <row r="8060" spans="7811:7826" ht="21.95" customHeight="1">
      <c r="KNU8060" s="4" t="s">
        <v>596</v>
      </c>
      <c r="KNV8060" s="4">
        <v>174298.32</v>
      </c>
    </row>
    <row r="8061" spans="7811:7826" ht="21.95" customHeight="1">
      <c r="KNW8061" s="4" t="s">
        <v>1307</v>
      </c>
      <c r="KNX8061" s="4">
        <v>732550</v>
      </c>
    </row>
    <row r="8062" spans="7811:7826" ht="21.95" customHeight="1">
      <c r="KNW8062" s="4" t="s">
        <v>596</v>
      </c>
      <c r="KNX8062" s="4">
        <v>174298.32</v>
      </c>
    </row>
    <row r="8063" spans="7811:7826" ht="21.95" customHeight="1">
      <c r="KNY8063" s="4" t="s">
        <v>1307</v>
      </c>
      <c r="KNZ8063" s="4">
        <v>732550</v>
      </c>
    </row>
    <row r="8064" spans="7811:7826" ht="21.95" customHeight="1">
      <c r="KNY8064" s="4" t="s">
        <v>596</v>
      </c>
      <c r="KNZ8064" s="4">
        <v>174298.32</v>
      </c>
    </row>
    <row r="8065" spans="7827:7842" ht="21.95" customHeight="1">
      <c r="KOA8065" s="4" t="s">
        <v>1307</v>
      </c>
      <c r="KOB8065" s="4">
        <v>732550</v>
      </c>
    </row>
    <row r="8066" spans="7827:7842" ht="21.95" customHeight="1">
      <c r="KOA8066" s="4" t="s">
        <v>596</v>
      </c>
      <c r="KOB8066" s="4">
        <v>174298.32</v>
      </c>
    </row>
    <row r="8067" spans="7827:7842" ht="21.95" customHeight="1">
      <c r="KOC8067" s="4" t="s">
        <v>1307</v>
      </c>
      <c r="KOD8067" s="4">
        <v>732550</v>
      </c>
    </row>
    <row r="8068" spans="7827:7842" ht="21.95" customHeight="1">
      <c r="KOC8068" s="4" t="s">
        <v>596</v>
      </c>
      <c r="KOD8068" s="4">
        <v>174298.32</v>
      </c>
    </row>
    <row r="8069" spans="7827:7842" ht="21.95" customHeight="1">
      <c r="KOE8069" s="4" t="s">
        <v>1307</v>
      </c>
      <c r="KOF8069" s="4">
        <v>732550</v>
      </c>
    </row>
    <row r="8070" spans="7827:7842" ht="21.95" customHeight="1">
      <c r="KOE8070" s="4" t="s">
        <v>596</v>
      </c>
      <c r="KOF8070" s="4">
        <v>174298.32</v>
      </c>
    </row>
    <row r="8071" spans="7827:7842" ht="21.95" customHeight="1">
      <c r="KOG8071" s="4" t="s">
        <v>1307</v>
      </c>
      <c r="KOH8071" s="4">
        <v>732550</v>
      </c>
    </row>
    <row r="8072" spans="7827:7842" ht="21.95" customHeight="1">
      <c r="KOG8072" s="4" t="s">
        <v>596</v>
      </c>
      <c r="KOH8072" s="4">
        <v>174298.32</v>
      </c>
    </row>
    <row r="8073" spans="7827:7842" ht="21.95" customHeight="1">
      <c r="KOI8073" s="4" t="s">
        <v>1307</v>
      </c>
      <c r="KOJ8073" s="4">
        <v>732550</v>
      </c>
    </row>
    <row r="8074" spans="7827:7842" ht="21.95" customHeight="1">
      <c r="KOI8074" s="4" t="s">
        <v>596</v>
      </c>
      <c r="KOJ8074" s="4">
        <v>174298.32</v>
      </c>
    </row>
    <row r="8075" spans="7827:7842" ht="21.95" customHeight="1">
      <c r="KOK8075" s="4" t="s">
        <v>1307</v>
      </c>
      <c r="KOL8075" s="4">
        <v>732550</v>
      </c>
    </row>
    <row r="8076" spans="7827:7842" ht="21.95" customHeight="1">
      <c r="KOK8076" s="4" t="s">
        <v>596</v>
      </c>
      <c r="KOL8076" s="4">
        <v>174298.32</v>
      </c>
    </row>
    <row r="8077" spans="7827:7842" ht="21.95" customHeight="1">
      <c r="KOM8077" s="4" t="s">
        <v>1307</v>
      </c>
      <c r="KON8077" s="4">
        <v>732550</v>
      </c>
    </row>
    <row r="8078" spans="7827:7842" ht="21.95" customHeight="1">
      <c r="KOM8078" s="4" t="s">
        <v>596</v>
      </c>
      <c r="KON8078" s="4">
        <v>174298.32</v>
      </c>
    </row>
    <row r="8079" spans="7827:7842" ht="21.95" customHeight="1">
      <c r="KOO8079" s="4" t="s">
        <v>1307</v>
      </c>
      <c r="KOP8079" s="4">
        <v>732550</v>
      </c>
    </row>
    <row r="8080" spans="7827:7842" ht="21.95" customHeight="1">
      <c r="KOO8080" s="4" t="s">
        <v>596</v>
      </c>
      <c r="KOP8080" s="4">
        <v>174298.32</v>
      </c>
    </row>
    <row r="8081" spans="7843:7858" ht="21.95" customHeight="1">
      <c r="KOQ8081" s="4" t="s">
        <v>1307</v>
      </c>
      <c r="KOR8081" s="4">
        <v>732550</v>
      </c>
    </row>
    <row r="8082" spans="7843:7858" ht="21.95" customHeight="1">
      <c r="KOQ8082" s="4" t="s">
        <v>596</v>
      </c>
      <c r="KOR8082" s="4">
        <v>174298.32</v>
      </c>
    </row>
    <row r="8083" spans="7843:7858" ht="21.95" customHeight="1">
      <c r="KOS8083" s="4" t="s">
        <v>1307</v>
      </c>
      <c r="KOT8083" s="4">
        <v>732550</v>
      </c>
    </row>
    <row r="8084" spans="7843:7858" ht="21.95" customHeight="1">
      <c r="KOS8084" s="4" t="s">
        <v>596</v>
      </c>
      <c r="KOT8084" s="4">
        <v>174298.32</v>
      </c>
    </row>
    <row r="8085" spans="7843:7858" ht="21.95" customHeight="1">
      <c r="KOU8085" s="4" t="s">
        <v>1307</v>
      </c>
      <c r="KOV8085" s="4">
        <v>732550</v>
      </c>
    </row>
    <row r="8086" spans="7843:7858" ht="21.95" customHeight="1">
      <c r="KOU8086" s="4" t="s">
        <v>596</v>
      </c>
      <c r="KOV8086" s="4">
        <v>174298.32</v>
      </c>
    </row>
    <row r="8087" spans="7843:7858" ht="21.95" customHeight="1">
      <c r="KOW8087" s="4" t="s">
        <v>1307</v>
      </c>
      <c r="KOX8087" s="4">
        <v>732550</v>
      </c>
    </row>
    <row r="8088" spans="7843:7858" ht="21.95" customHeight="1">
      <c r="KOW8088" s="4" t="s">
        <v>596</v>
      </c>
      <c r="KOX8088" s="4">
        <v>174298.32</v>
      </c>
    </row>
    <row r="8089" spans="7843:7858" ht="21.95" customHeight="1">
      <c r="KOY8089" s="4" t="s">
        <v>1307</v>
      </c>
      <c r="KOZ8089" s="4">
        <v>732550</v>
      </c>
    </row>
    <row r="8090" spans="7843:7858" ht="21.95" customHeight="1">
      <c r="KOY8090" s="4" t="s">
        <v>596</v>
      </c>
      <c r="KOZ8090" s="4">
        <v>174298.32</v>
      </c>
    </row>
    <row r="8091" spans="7843:7858" ht="21.95" customHeight="1">
      <c r="KPA8091" s="4" t="s">
        <v>1307</v>
      </c>
      <c r="KPB8091" s="4">
        <v>732550</v>
      </c>
    </row>
    <row r="8092" spans="7843:7858" ht="21.95" customHeight="1">
      <c r="KPA8092" s="4" t="s">
        <v>596</v>
      </c>
      <c r="KPB8092" s="4">
        <v>174298.32</v>
      </c>
    </row>
    <row r="8093" spans="7843:7858" ht="21.95" customHeight="1">
      <c r="KPC8093" s="4" t="s">
        <v>1307</v>
      </c>
      <c r="KPD8093" s="4">
        <v>732550</v>
      </c>
    </row>
    <row r="8094" spans="7843:7858" ht="21.95" customHeight="1">
      <c r="KPC8094" s="4" t="s">
        <v>596</v>
      </c>
      <c r="KPD8094" s="4">
        <v>174298.32</v>
      </c>
    </row>
    <row r="8095" spans="7843:7858" ht="21.95" customHeight="1">
      <c r="KPE8095" s="4" t="s">
        <v>1307</v>
      </c>
      <c r="KPF8095" s="4">
        <v>732550</v>
      </c>
    </row>
    <row r="8096" spans="7843:7858" ht="21.95" customHeight="1">
      <c r="KPE8096" s="4" t="s">
        <v>596</v>
      </c>
      <c r="KPF8096" s="4">
        <v>174298.32</v>
      </c>
    </row>
    <row r="8097" spans="7859:7874" ht="21.95" customHeight="1">
      <c r="KPG8097" s="4" t="s">
        <v>1307</v>
      </c>
      <c r="KPH8097" s="4">
        <v>732550</v>
      </c>
    </row>
    <row r="8098" spans="7859:7874" ht="21.95" customHeight="1">
      <c r="KPG8098" s="4" t="s">
        <v>596</v>
      </c>
      <c r="KPH8098" s="4">
        <v>174298.32</v>
      </c>
    </row>
    <row r="8099" spans="7859:7874" ht="21.95" customHeight="1">
      <c r="KPI8099" s="4" t="s">
        <v>1307</v>
      </c>
      <c r="KPJ8099" s="4">
        <v>732550</v>
      </c>
    </row>
    <row r="8100" spans="7859:7874" ht="21.95" customHeight="1">
      <c r="KPI8100" s="4" t="s">
        <v>596</v>
      </c>
      <c r="KPJ8100" s="4">
        <v>174298.32</v>
      </c>
    </row>
    <row r="8101" spans="7859:7874" ht="21.95" customHeight="1">
      <c r="KPK8101" s="4" t="s">
        <v>1307</v>
      </c>
      <c r="KPL8101" s="4">
        <v>732550</v>
      </c>
    </row>
    <row r="8102" spans="7859:7874" ht="21.95" customHeight="1">
      <c r="KPK8102" s="4" t="s">
        <v>596</v>
      </c>
      <c r="KPL8102" s="4">
        <v>174298.32</v>
      </c>
    </row>
    <row r="8103" spans="7859:7874" ht="21.95" customHeight="1">
      <c r="KPM8103" s="4" t="s">
        <v>1307</v>
      </c>
      <c r="KPN8103" s="4">
        <v>732550</v>
      </c>
    </row>
    <row r="8104" spans="7859:7874" ht="21.95" customHeight="1">
      <c r="KPM8104" s="4" t="s">
        <v>596</v>
      </c>
      <c r="KPN8104" s="4">
        <v>174298.32</v>
      </c>
    </row>
    <row r="8105" spans="7859:7874" ht="21.95" customHeight="1">
      <c r="KPO8105" s="4" t="s">
        <v>1307</v>
      </c>
      <c r="KPP8105" s="4">
        <v>732550</v>
      </c>
    </row>
    <row r="8106" spans="7859:7874" ht="21.95" customHeight="1">
      <c r="KPO8106" s="4" t="s">
        <v>596</v>
      </c>
      <c r="KPP8106" s="4">
        <v>174298.32</v>
      </c>
    </row>
    <row r="8107" spans="7859:7874" ht="21.95" customHeight="1">
      <c r="KPQ8107" s="4" t="s">
        <v>1307</v>
      </c>
      <c r="KPR8107" s="4">
        <v>732550</v>
      </c>
    </row>
    <row r="8108" spans="7859:7874" ht="21.95" customHeight="1">
      <c r="KPQ8108" s="4" t="s">
        <v>596</v>
      </c>
      <c r="KPR8108" s="4">
        <v>174298.32</v>
      </c>
    </row>
    <row r="8109" spans="7859:7874" ht="21.95" customHeight="1">
      <c r="KPS8109" s="4" t="s">
        <v>1307</v>
      </c>
      <c r="KPT8109" s="4">
        <v>732550</v>
      </c>
    </row>
    <row r="8110" spans="7859:7874" ht="21.95" customHeight="1">
      <c r="KPS8110" s="4" t="s">
        <v>596</v>
      </c>
      <c r="KPT8110" s="4">
        <v>174298.32</v>
      </c>
    </row>
    <row r="8111" spans="7859:7874" ht="21.95" customHeight="1">
      <c r="KPU8111" s="4" t="s">
        <v>1307</v>
      </c>
      <c r="KPV8111" s="4">
        <v>732550</v>
      </c>
    </row>
    <row r="8112" spans="7859:7874" ht="21.95" customHeight="1">
      <c r="KPU8112" s="4" t="s">
        <v>596</v>
      </c>
      <c r="KPV8112" s="4">
        <v>174298.32</v>
      </c>
    </row>
    <row r="8113" spans="7875:7890" ht="21.95" customHeight="1">
      <c r="KPW8113" s="4" t="s">
        <v>1307</v>
      </c>
      <c r="KPX8113" s="4">
        <v>732550</v>
      </c>
    </row>
    <row r="8114" spans="7875:7890" ht="21.95" customHeight="1">
      <c r="KPW8114" s="4" t="s">
        <v>596</v>
      </c>
      <c r="KPX8114" s="4">
        <v>174298.32</v>
      </c>
    </row>
    <row r="8115" spans="7875:7890" ht="21.95" customHeight="1">
      <c r="KPY8115" s="4" t="s">
        <v>1307</v>
      </c>
      <c r="KPZ8115" s="4">
        <v>732550</v>
      </c>
    </row>
    <row r="8116" spans="7875:7890" ht="21.95" customHeight="1">
      <c r="KPY8116" s="4" t="s">
        <v>596</v>
      </c>
      <c r="KPZ8116" s="4">
        <v>174298.32</v>
      </c>
    </row>
    <row r="8117" spans="7875:7890" ht="21.95" customHeight="1">
      <c r="KQA8117" s="4" t="s">
        <v>1307</v>
      </c>
      <c r="KQB8117" s="4">
        <v>732550</v>
      </c>
    </row>
    <row r="8118" spans="7875:7890" ht="21.95" customHeight="1">
      <c r="KQA8118" s="4" t="s">
        <v>596</v>
      </c>
      <c r="KQB8118" s="4">
        <v>174298.32</v>
      </c>
    </row>
    <row r="8119" spans="7875:7890" ht="21.95" customHeight="1">
      <c r="KQC8119" s="4" t="s">
        <v>1307</v>
      </c>
      <c r="KQD8119" s="4">
        <v>732550</v>
      </c>
    </row>
    <row r="8120" spans="7875:7890" ht="21.95" customHeight="1">
      <c r="KQC8120" s="4" t="s">
        <v>596</v>
      </c>
      <c r="KQD8120" s="4">
        <v>174298.32</v>
      </c>
    </row>
    <row r="8121" spans="7875:7890" ht="21.95" customHeight="1">
      <c r="KQE8121" s="4" t="s">
        <v>1307</v>
      </c>
      <c r="KQF8121" s="4">
        <v>732550</v>
      </c>
    </row>
    <row r="8122" spans="7875:7890" ht="21.95" customHeight="1">
      <c r="KQE8122" s="4" t="s">
        <v>596</v>
      </c>
      <c r="KQF8122" s="4">
        <v>174298.32</v>
      </c>
    </row>
    <row r="8123" spans="7875:7890" ht="21.95" customHeight="1">
      <c r="KQG8123" s="4" t="s">
        <v>1307</v>
      </c>
      <c r="KQH8123" s="4">
        <v>732550</v>
      </c>
    </row>
    <row r="8124" spans="7875:7890" ht="21.95" customHeight="1">
      <c r="KQG8124" s="4" t="s">
        <v>596</v>
      </c>
      <c r="KQH8124" s="4">
        <v>174298.32</v>
      </c>
    </row>
    <row r="8125" spans="7875:7890" ht="21.95" customHeight="1">
      <c r="KQI8125" s="4" t="s">
        <v>1307</v>
      </c>
      <c r="KQJ8125" s="4">
        <v>732550</v>
      </c>
    </row>
    <row r="8126" spans="7875:7890" ht="21.95" customHeight="1">
      <c r="KQI8126" s="4" t="s">
        <v>596</v>
      </c>
      <c r="KQJ8126" s="4">
        <v>174298.32</v>
      </c>
    </row>
    <row r="8127" spans="7875:7890" ht="21.95" customHeight="1">
      <c r="KQK8127" s="4" t="s">
        <v>1307</v>
      </c>
      <c r="KQL8127" s="4">
        <v>732550</v>
      </c>
    </row>
    <row r="8128" spans="7875:7890" ht="21.95" customHeight="1">
      <c r="KQK8128" s="4" t="s">
        <v>596</v>
      </c>
      <c r="KQL8128" s="4">
        <v>174298.32</v>
      </c>
    </row>
    <row r="8129" spans="7891:7906" ht="21.95" customHeight="1">
      <c r="KQM8129" s="4" t="s">
        <v>1307</v>
      </c>
      <c r="KQN8129" s="4">
        <v>732550</v>
      </c>
    </row>
    <row r="8130" spans="7891:7906" ht="21.95" customHeight="1">
      <c r="KQM8130" s="4" t="s">
        <v>596</v>
      </c>
      <c r="KQN8130" s="4">
        <v>174298.32</v>
      </c>
    </row>
    <row r="8131" spans="7891:7906" ht="21.95" customHeight="1">
      <c r="KQO8131" s="4" t="s">
        <v>1307</v>
      </c>
      <c r="KQP8131" s="4">
        <v>732550</v>
      </c>
    </row>
    <row r="8132" spans="7891:7906" ht="21.95" customHeight="1">
      <c r="KQO8132" s="4" t="s">
        <v>596</v>
      </c>
      <c r="KQP8132" s="4">
        <v>174298.32</v>
      </c>
    </row>
    <row r="8133" spans="7891:7906" ht="21.95" customHeight="1">
      <c r="KQQ8133" s="4" t="s">
        <v>1307</v>
      </c>
      <c r="KQR8133" s="4">
        <v>732550</v>
      </c>
    </row>
    <row r="8134" spans="7891:7906" ht="21.95" customHeight="1">
      <c r="KQQ8134" s="4" t="s">
        <v>596</v>
      </c>
      <c r="KQR8134" s="4">
        <v>174298.32</v>
      </c>
    </row>
    <row r="8135" spans="7891:7906" ht="21.95" customHeight="1">
      <c r="KQS8135" s="4" t="s">
        <v>1307</v>
      </c>
      <c r="KQT8135" s="4">
        <v>732550</v>
      </c>
    </row>
    <row r="8136" spans="7891:7906" ht="21.95" customHeight="1">
      <c r="KQS8136" s="4" t="s">
        <v>596</v>
      </c>
      <c r="KQT8136" s="4">
        <v>174298.32</v>
      </c>
    </row>
    <row r="8137" spans="7891:7906" ht="21.95" customHeight="1">
      <c r="KQU8137" s="4" t="s">
        <v>1307</v>
      </c>
      <c r="KQV8137" s="4">
        <v>732550</v>
      </c>
    </row>
    <row r="8138" spans="7891:7906" ht="21.95" customHeight="1">
      <c r="KQU8138" s="4" t="s">
        <v>596</v>
      </c>
      <c r="KQV8138" s="4">
        <v>174298.32</v>
      </c>
    </row>
    <row r="8139" spans="7891:7906" ht="21.95" customHeight="1">
      <c r="KQW8139" s="4" t="s">
        <v>1307</v>
      </c>
      <c r="KQX8139" s="4">
        <v>732550</v>
      </c>
    </row>
    <row r="8140" spans="7891:7906" ht="21.95" customHeight="1">
      <c r="KQW8140" s="4" t="s">
        <v>596</v>
      </c>
      <c r="KQX8140" s="4">
        <v>174298.32</v>
      </c>
    </row>
    <row r="8141" spans="7891:7906" ht="21.95" customHeight="1">
      <c r="KQY8141" s="4" t="s">
        <v>1307</v>
      </c>
      <c r="KQZ8141" s="4">
        <v>732550</v>
      </c>
    </row>
    <row r="8142" spans="7891:7906" ht="21.95" customHeight="1">
      <c r="KQY8142" s="4" t="s">
        <v>596</v>
      </c>
      <c r="KQZ8142" s="4">
        <v>174298.32</v>
      </c>
    </row>
    <row r="8143" spans="7891:7906" ht="21.95" customHeight="1">
      <c r="KRA8143" s="4" t="s">
        <v>1307</v>
      </c>
      <c r="KRB8143" s="4">
        <v>732550</v>
      </c>
    </row>
    <row r="8144" spans="7891:7906" ht="21.95" customHeight="1">
      <c r="KRA8144" s="4" t="s">
        <v>596</v>
      </c>
      <c r="KRB8144" s="4">
        <v>174298.32</v>
      </c>
    </row>
    <row r="8145" spans="7907:7922" ht="21.95" customHeight="1">
      <c r="KRC8145" s="4" t="s">
        <v>1307</v>
      </c>
      <c r="KRD8145" s="4">
        <v>732550</v>
      </c>
    </row>
    <row r="8146" spans="7907:7922" ht="21.95" customHeight="1">
      <c r="KRC8146" s="4" t="s">
        <v>596</v>
      </c>
      <c r="KRD8146" s="4">
        <v>174298.32</v>
      </c>
    </row>
    <row r="8147" spans="7907:7922" ht="21.95" customHeight="1">
      <c r="KRE8147" s="4" t="s">
        <v>1307</v>
      </c>
      <c r="KRF8147" s="4">
        <v>732550</v>
      </c>
    </row>
    <row r="8148" spans="7907:7922" ht="21.95" customHeight="1">
      <c r="KRE8148" s="4" t="s">
        <v>596</v>
      </c>
      <c r="KRF8148" s="4">
        <v>174298.32</v>
      </c>
    </row>
    <row r="8149" spans="7907:7922" ht="21.95" customHeight="1">
      <c r="KRG8149" s="4" t="s">
        <v>1307</v>
      </c>
      <c r="KRH8149" s="4">
        <v>732550</v>
      </c>
    </row>
    <row r="8150" spans="7907:7922" ht="21.95" customHeight="1">
      <c r="KRG8150" s="4" t="s">
        <v>596</v>
      </c>
      <c r="KRH8150" s="4">
        <v>174298.32</v>
      </c>
    </row>
    <row r="8151" spans="7907:7922" ht="21.95" customHeight="1">
      <c r="KRI8151" s="4" t="s">
        <v>1307</v>
      </c>
      <c r="KRJ8151" s="4">
        <v>732550</v>
      </c>
    </row>
    <row r="8152" spans="7907:7922" ht="21.95" customHeight="1">
      <c r="KRI8152" s="4" t="s">
        <v>596</v>
      </c>
      <c r="KRJ8152" s="4">
        <v>174298.32</v>
      </c>
    </row>
    <row r="8153" spans="7907:7922" ht="21.95" customHeight="1">
      <c r="KRK8153" s="4" t="s">
        <v>1307</v>
      </c>
      <c r="KRL8153" s="4">
        <v>732550</v>
      </c>
    </row>
    <row r="8154" spans="7907:7922" ht="21.95" customHeight="1">
      <c r="KRK8154" s="4" t="s">
        <v>596</v>
      </c>
      <c r="KRL8154" s="4">
        <v>174298.32</v>
      </c>
    </row>
    <row r="8155" spans="7907:7922" ht="21.95" customHeight="1">
      <c r="KRM8155" s="4" t="s">
        <v>1307</v>
      </c>
      <c r="KRN8155" s="4">
        <v>732550</v>
      </c>
    </row>
    <row r="8156" spans="7907:7922" ht="21.95" customHeight="1">
      <c r="KRM8156" s="4" t="s">
        <v>596</v>
      </c>
      <c r="KRN8156" s="4">
        <v>174298.32</v>
      </c>
    </row>
    <row r="8157" spans="7907:7922" ht="21.95" customHeight="1">
      <c r="KRO8157" s="4" t="s">
        <v>1307</v>
      </c>
      <c r="KRP8157" s="4">
        <v>732550</v>
      </c>
    </row>
    <row r="8158" spans="7907:7922" ht="21.95" customHeight="1">
      <c r="KRO8158" s="4" t="s">
        <v>596</v>
      </c>
      <c r="KRP8158" s="4">
        <v>174298.32</v>
      </c>
    </row>
    <row r="8159" spans="7907:7922" ht="21.95" customHeight="1">
      <c r="KRQ8159" s="4" t="s">
        <v>1307</v>
      </c>
      <c r="KRR8159" s="4">
        <v>732550</v>
      </c>
    </row>
    <row r="8160" spans="7907:7922" ht="21.95" customHeight="1">
      <c r="KRQ8160" s="4" t="s">
        <v>596</v>
      </c>
      <c r="KRR8160" s="4">
        <v>174298.32</v>
      </c>
    </row>
    <row r="8161" spans="7923:7938" ht="21.95" customHeight="1">
      <c r="KRS8161" s="4" t="s">
        <v>1307</v>
      </c>
      <c r="KRT8161" s="4">
        <v>732550</v>
      </c>
    </row>
    <row r="8162" spans="7923:7938" ht="21.95" customHeight="1">
      <c r="KRS8162" s="4" t="s">
        <v>596</v>
      </c>
      <c r="KRT8162" s="4">
        <v>174298.32</v>
      </c>
    </row>
    <row r="8163" spans="7923:7938" ht="21.95" customHeight="1">
      <c r="KRU8163" s="4" t="s">
        <v>1307</v>
      </c>
      <c r="KRV8163" s="4">
        <v>732550</v>
      </c>
    </row>
    <row r="8164" spans="7923:7938" ht="21.95" customHeight="1">
      <c r="KRU8164" s="4" t="s">
        <v>596</v>
      </c>
      <c r="KRV8164" s="4">
        <v>174298.32</v>
      </c>
    </row>
    <row r="8165" spans="7923:7938" ht="21.95" customHeight="1">
      <c r="KRW8165" s="4" t="s">
        <v>1307</v>
      </c>
      <c r="KRX8165" s="4">
        <v>732550</v>
      </c>
    </row>
    <row r="8166" spans="7923:7938" ht="21.95" customHeight="1">
      <c r="KRW8166" s="4" t="s">
        <v>596</v>
      </c>
      <c r="KRX8166" s="4">
        <v>174298.32</v>
      </c>
    </row>
    <row r="8167" spans="7923:7938" ht="21.95" customHeight="1">
      <c r="KRY8167" s="4" t="s">
        <v>1307</v>
      </c>
      <c r="KRZ8167" s="4">
        <v>732550</v>
      </c>
    </row>
    <row r="8168" spans="7923:7938" ht="21.95" customHeight="1">
      <c r="KRY8168" s="4" t="s">
        <v>596</v>
      </c>
      <c r="KRZ8168" s="4">
        <v>174298.32</v>
      </c>
    </row>
    <row r="8169" spans="7923:7938" ht="21.95" customHeight="1">
      <c r="KSA8169" s="4" t="s">
        <v>1307</v>
      </c>
      <c r="KSB8169" s="4">
        <v>732550</v>
      </c>
    </row>
    <row r="8170" spans="7923:7938" ht="21.95" customHeight="1">
      <c r="KSA8170" s="4" t="s">
        <v>596</v>
      </c>
      <c r="KSB8170" s="4">
        <v>174298.32</v>
      </c>
    </row>
    <row r="8171" spans="7923:7938" ht="21.95" customHeight="1">
      <c r="KSC8171" s="4" t="s">
        <v>1307</v>
      </c>
      <c r="KSD8171" s="4">
        <v>732550</v>
      </c>
    </row>
    <row r="8172" spans="7923:7938" ht="21.95" customHeight="1">
      <c r="KSC8172" s="4" t="s">
        <v>596</v>
      </c>
      <c r="KSD8172" s="4">
        <v>174298.32</v>
      </c>
    </row>
    <row r="8173" spans="7923:7938" ht="21.95" customHeight="1">
      <c r="KSE8173" s="4" t="s">
        <v>1307</v>
      </c>
      <c r="KSF8173" s="4">
        <v>732550</v>
      </c>
    </row>
    <row r="8174" spans="7923:7938" ht="21.95" customHeight="1">
      <c r="KSE8174" s="4" t="s">
        <v>596</v>
      </c>
      <c r="KSF8174" s="4">
        <v>174298.32</v>
      </c>
    </row>
    <row r="8175" spans="7923:7938" ht="21.95" customHeight="1">
      <c r="KSG8175" s="4" t="s">
        <v>1307</v>
      </c>
      <c r="KSH8175" s="4">
        <v>732550</v>
      </c>
    </row>
    <row r="8176" spans="7923:7938" ht="21.95" customHeight="1">
      <c r="KSG8176" s="4" t="s">
        <v>596</v>
      </c>
      <c r="KSH8176" s="4">
        <v>174298.32</v>
      </c>
    </row>
    <row r="8177" spans="7939:7954" ht="21.95" customHeight="1">
      <c r="KSI8177" s="4" t="s">
        <v>1307</v>
      </c>
      <c r="KSJ8177" s="4">
        <v>732550</v>
      </c>
    </row>
    <row r="8178" spans="7939:7954" ht="21.95" customHeight="1">
      <c r="KSI8178" s="4" t="s">
        <v>596</v>
      </c>
      <c r="KSJ8178" s="4">
        <v>174298.32</v>
      </c>
    </row>
    <row r="8179" spans="7939:7954" ht="21.95" customHeight="1">
      <c r="KSK8179" s="4" t="s">
        <v>1307</v>
      </c>
      <c r="KSL8179" s="4">
        <v>732550</v>
      </c>
    </row>
    <row r="8180" spans="7939:7954" ht="21.95" customHeight="1">
      <c r="KSK8180" s="4" t="s">
        <v>596</v>
      </c>
      <c r="KSL8180" s="4">
        <v>174298.32</v>
      </c>
    </row>
    <row r="8181" spans="7939:7954" ht="21.95" customHeight="1">
      <c r="KSM8181" s="4" t="s">
        <v>1307</v>
      </c>
      <c r="KSN8181" s="4">
        <v>732550</v>
      </c>
    </row>
    <row r="8182" spans="7939:7954" ht="21.95" customHeight="1">
      <c r="KSM8182" s="4" t="s">
        <v>596</v>
      </c>
      <c r="KSN8182" s="4">
        <v>174298.32</v>
      </c>
    </row>
    <row r="8183" spans="7939:7954" ht="21.95" customHeight="1">
      <c r="KSO8183" s="4" t="s">
        <v>1307</v>
      </c>
      <c r="KSP8183" s="4">
        <v>732550</v>
      </c>
    </row>
    <row r="8184" spans="7939:7954" ht="21.95" customHeight="1">
      <c r="KSO8184" s="4" t="s">
        <v>596</v>
      </c>
      <c r="KSP8184" s="4">
        <v>174298.32</v>
      </c>
    </row>
    <row r="8185" spans="7939:7954" ht="21.95" customHeight="1">
      <c r="KSQ8185" s="4" t="s">
        <v>1307</v>
      </c>
      <c r="KSR8185" s="4">
        <v>732550</v>
      </c>
    </row>
    <row r="8186" spans="7939:7954" ht="21.95" customHeight="1">
      <c r="KSQ8186" s="4" t="s">
        <v>596</v>
      </c>
      <c r="KSR8186" s="4">
        <v>174298.32</v>
      </c>
    </row>
    <row r="8187" spans="7939:7954" ht="21.95" customHeight="1">
      <c r="KSS8187" s="4" t="s">
        <v>1307</v>
      </c>
      <c r="KST8187" s="4">
        <v>732550</v>
      </c>
    </row>
    <row r="8188" spans="7939:7954" ht="21.95" customHeight="1">
      <c r="KSS8188" s="4" t="s">
        <v>596</v>
      </c>
      <c r="KST8188" s="4">
        <v>174298.32</v>
      </c>
    </row>
    <row r="8189" spans="7939:7954" ht="21.95" customHeight="1">
      <c r="KSU8189" s="4" t="s">
        <v>1307</v>
      </c>
      <c r="KSV8189" s="4">
        <v>732550</v>
      </c>
    </row>
    <row r="8190" spans="7939:7954" ht="21.95" customHeight="1">
      <c r="KSU8190" s="4" t="s">
        <v>596</v>
      </c>
      <c r="KSV8190" s="4">
        <v>174298.32</v>
      </c>
    </row>
    <row r="8191" spans="7939:7954" ht="21.95" customHeight="1">
      <c r="KSW8191" s="4" t="s">
        <v>1307</v>
      </c>
      <c r="KSX8191" s="4">
        <v>732550</v>
      </c>
    </row>
    <row r="8192" spans="7939:7954" ht="21.95" customHeight="1">
      <c r="KSW8192" s="4" t="s">
        <v>596</v>
      </c>
      <c r="KSX8192" s="4">
        <v>174298.32</v>
      </c>
    </row>
    <row r="8193" spans="7955:7970" ht="21.95" customHeight="1">
      <c r="KSY8193" s="4" t="s">
        <v>1307</v>
      </c>
      <c r="KSZ8193" s="4">
        <v>732550</v>
      </c>
    </row>
    <row r="8194" spans="7955:7970" ht="21.95" customHeight="1">
      <c r="KSY8194" s="4" t="s">
        <v>596</v>
      </c>
      <c r="KSZ8194" s="4">
        <v>174298.32</v>
      </c>
    </row>
    <row r="8195" spans="7955:7970" ht="21.95" customHeight="1">
      <c r="KTA8195" s="4" t="s">
        <v>1307</v>
      </c>
      <c r="KTB8195" s="4">
        <v>732550</v>
      </c>
    </row>
    <row r="8196" spans="7955:7970" ht="21.95" customHeight="1">
      <c r="KTA8196" s="4" t="s">
        <v>596</v>
      </c>
      <c r="KTB8196" s="4">
        <v>174298.32</v>
      </c>
    </row>
    <row r="8197" spans="7955:7970" ht="21.95" customHeight="1">
      <c r="KTC8197" s="4" t="s">
        <v>1307</v>
      </c>
      <c r="KTD8197" s="4">
        <v>732550</v>
      </c>
    </row>
    <row r="8198" spans="7955:7970" ht="21.95" customHeight="1">
      <c r="KTC8198" s="4" t="s">
        <v>596</v>
      </c>
      <c r="KTD8198" s="4">
        <v>174298.32</v>
      </c>
    </row>
    <row r="8199" spans="7955:7970" ht="21.95" customHeight="1">
      <c r="KTE8199" s="4" t="s">
        <v>1307</v>
      </c>
      <c r="KTF8199" s="4">
        <v>732550</v>
      </c>
    </row>
    <row r="8200" spans="7955:7970" ht="21.95" customHeight="1">
      <c r="KTE8200" s="4" t="s">
        <v>596</v>
      </c>
      <c r="KTF8200" s="4">
        <v>174298.32</v>
      </c>
    </row>
    <row r="8201" spans="7955:7970" ht="21.95" customHeight="1">
      <c r="KTG8201" s="4" t="s">
        <v>1307</v>
      </c>
      <c r="KTH8201" s="4">
        <v>732550</v>
      </c>
    </row>
    <row r="8202" spans="7955:7970" ht="21.95" customHeight="1">
      <c r="KTG8202" s="4" t="s">
        <v>596</v>
      </c>
      <c r="KTH8202" s="4">
        <v>174298.32</v>
      </c>
    </row>
    <row r="8203" spans="7955:7970" ht="21.95" customHeight="1">
      <c r="KTI8203" s="4" t="s">
        <v>1307</v>
      </c>
      <c r="KTJ8203" s="4">
        <v>732550</v>
      </c>
    </row>
    <row r="8204" spans="7955:7970" ht="21.95" customHeight="1">
      <c r="KTI8204" s="4" t="s">
        <v>596</v>
      </c>
      <c r="KTJ8204" s="4">
        <v>174298.32</v>
      </c>
    </row>
    <row r="8205" spans="7955:7970" ht="21.95" customHeight="1">
      <c r="KTK8205" s="4" t="s">
        <v>1307</v>
      </c>
      <c r="KTL8205" s="4">
        <v>732550</v>
      </c>
    </row>
    <row r="8206" spans="7955:7970" ht="21.95" customHeight="1">
      <c r="KTK8206" s="4" t="s">
        <v>596</v>
      </c>
      <c r="KTL8206" s="4">
        <v>174298.32</v>
      </c>
    </row>
    <row r="8207" spans="7955:7970" ht="21.95" customHeight="1">
      <c r="KTM8207" s="4" t="s">
        <v>1307</v>
      </c>
      <c r="KTN8207" s="4">
        <v>732550</v>
      </c>
    </row>
    <row r="8208" spans="7955:7970" ht="21.95" customHeight="1">
      <c r="KTM8208" s="4" t="s">
        <v>596</v>
      </c>
      <c r="KTN8208" s="4">
        <v>174298.32</v>
      </c>
    </row>
    <row r="8209" spans="7971:7986" ht="21.95" customHeight="1">
      <c r="KTO8209" s="4" t="s">
        <v>1307</v>
      </c>
      <c r="KTP8209" s="4">
        <v>732550</v>
      </c>
    </row>
    <row r="8210" spans="7971:7986" ht="21.95" customHeight="1">
      <c r="KTO8210" s="4" t="s">
        <v>596</v>
      </c>
      <c r="KTP8210" s="4">
        <v>174298.32</v>
      </c>
    </row>
    <row r="8211" spans="7971:7986" ht="21.95" customHeight="1">
      <c r="KTQ8211" s="4" t="s">
        <v>1307</v>
      </c>
      <c r="KTR8211" s="4">
        <v>732550</v>
      </c>
    </row>
    <row r="8212" spans="7971:7986" ht="21.95" customHeight="1">
      <c r="KTQ8212" s="4" t="s">
        <v>596</v>
      </c>
      <c r="KTR8212" s="4">
        <v>174298.32</v>
      </c>
    </row>
    <row r="8213" spans="7971:7986" ht="21.95" customHeight="1">
      <c r="KTS8213" s="4" t="s">
        <v>1307</v>
      </c>
      <c r="KTT8213" s="4">
        <v>732550</v>
      </c>
    </row>
    <row r="8214" spans="7971:7986" ht="21.95" customHeight="1">
      <c r="KTS8214" s="4" t="s">
        <v>596</v>
      </c>
      <c r="KTT8214" s="4">
        <v>174298.32</v>
      </c>
    </row>
    <row r="8215" spans="7971:7986" ht="21.95" customHeight="1">
      <c r="KTU8215" s="4" t="s">
        <v>1307</v>
      </c>
      <c r="KTV8215" s="4">
        <v>732550</v>
      </c>
    </row>
    <row r="8216" spans="7971:7986" ht="21.95" customHeight="1">
      <c r="KTU8216" s="4" t="s">
        <v>596</v>
      </c>
      <c r="KTV8216" s="4">
        <v>174298.32</v>
      </c>
    </row>
    <row r="8217" spans="7971:7986" ht="21.95" customHeight="1">
      <c r="KTW8217" s="4" t="s">
        <v>1307</v>
      </c>
      <c r="KTX8217" s="4">
        <v>732550</v>
      </c>
    </row>
    <row r="8218" spans="7971:7986" ht="21.95" customHeight="1">
      <c r="KTW8218" s="4" t="s">
        <v>596</v>
      </c>
      <c r="KTX8218" s="4">
        <v>174298.32</v>
      </c>
    </row>
    <row r="8219" spans="7971:7986" ht="21.95" customHeight="1">
      <c r="KTY8219" s="4" t="s">
        <v>1307</v>
      </c>
      <c r="KTZ8219" s="4">
        <v>732550</v>
      </c>
    </row>
    <row r="8220" spans="7971:7986" ht="21.95" customHeight="1">
      <c r="KTY8220" s="4" t="s">
        <v>596</v>
      </c>
      <c r="KTZ8220" s="4">
        <v>174298.32</v>
      </c>
    </row>
    <row r="8221" spans="7971:7986" ht="21.95" customHeight="1">
      <c r="KUA8221" s="4" t="s">
        <v>1307</v>
      </c>
      <c r="KUB8221" s="4">
        <v>732550</v>
      </c>
    </row>
    <row r="8222" spans="7971:7986" ht="21.95" customHeight="1">
      <c r="KUA8222" s="4" t="s">
        <v>596</v>
      </c>
      <c r="KUB8222" s="4">
        <v>174298.32</v>
      </c>
    </row>
    <row r="8223" spans="7971:7986" ht="21.95" customHeight="1">
      <c r="KUC8223" s="4" t="s">
        <v>1307</v>
      </c>
      <c r="KUD8223" s="4">
        <v>732550</v>
      </c>
    </row>
    <row r="8224" spans="7971:7986" ht="21.95" customHeight="1">
      <c r="KUC8224" s="4" t="s">
        <v>596</v>
      </c>
      <c r="KUD8224" s="4">
        <v>174298.32</v>
      </c>
    </row>
    <row r="8225" spans="7987:8002" ht="21.95" customHeight="1">
      <c r="KUE8225" s="4" t="s">
        <v>1307</v>
      </c>
      <c r="KUF8225" s="4">
        <v>732550</v>
      </c>
    </row>
    <row r="8226" spans="7987:8002" ht="21.95" customHeight="1">
      <c r="KUE8226" s="4" t="s">
        <v>596</v>
      </c>
      <c r="KUF8226" s="4">
        <v>174298.32</v>
      </c>
    </row>
    <row r="8227" spans="7987:8002" ht="21.95" customHeight="1">
      <c r="KUG8227" s="4" t="s">
        <v>1307</v>
      </c>
      <c r="KUH8227" s="4">
        <v>732550</v>
      </c>
    </row>
    <row r="8228" spans="7987:8002" ht="21.95" customHeight="1">
      <c r="KUG8228" s="4" t="s">
        <v>596</v>
      </c>
      <c r="KUH8228" s="4">
        <v>174298.32</v>
      </c>
    </row>
    <row r="8229" spans="7987:8002" ht="21.95" customHeight="1">
      <c r="KUI8229" s="4" t="s">
        <v>1307</v>
      </c>
      <c r="KUJ8229" s="4">
        <v>732550</v>
      </c>
    </row>
    <row r="8230" spans="7987:8002" ht="21.95" customHeight="1">
      <c r="KUI8230" s="4" t="s">
        <v>596</v>
      </c>
      <c r="KUJ8230" s="4">
        <v>174298.32</v>
      </c>
    </row>
    <row r="8231" spans="7987:8002" ht="21.95" customHeight="1">
      <c r="KUK8231" s="4" t="s">
        <v>1307</v>
      </c>
      <c r="KUL8231" s="4">
        <v>732550</v>
      </c>
    </row>
    <row r="8232" spans="7987:8002" ht="21.95" customHeight="1">
      <c r="KUK8232" s="4" t="s">
        <v>596</v>
      </c>
      <c r="KUL8232" s="4">
        <v>174298.32</v>
      </c>
    </row>
    <row r="8233" spans="7987:8002" ht="21.95" customHeight="1">
      <c r="KUM8233" s="4" t="s">
        <v>1307</v>
      </c>
      <c r="KUN8233" s="4">
        <v>732550</v>
      </c>
    </row>
    <row r="8234" spans="7987:8002" ht="21.95" customHeight="1">
      <c r="KUM8234" s="4" t="s">
        <v>596</v>
      </c>
      <c r="KUN8234" s="4">
        <v>174298.32</v>
      </c>
    </row>
    <row r="8235" spans="7987:8002" ht="21.95" customHeight="1">
      <c r="KUO8235" s="4" t="s">
        <v>1307</v>
      </c>
      <c r="KUP8235" s="4">
        <v>732550</v>
      </c>
    </row>
    <row r="8236" spans="7987:8002" ht="21.95" customHeight="1">
      <c r="KUO8236" s="4" t="s">
        <v>596</v>
      </c>
      <c r="KUP8236" s="4">
        <v>174298.32</v>
      </c>
    </row>
    <row r="8237" spans="7987:8002" ht="21.95" customHeight="1">
      <c r="KUQ8237" s="4" t="s">
        <v>1307</v>
      </c>
      <c r="KUR8237" s="4">
        <v>732550</v>
      </c>
    </row>
    <row r="8238" spans="7987:8002" ht="21.95" customHeight="1">
      <c r="KUQ8238" s="4" t="s">
        <v>596</v>
      </c>
      <c r="KUR8238" s="4">
        <v>174298.32</v>
      </c>
    </row>
    <row r="8239" spans="7987:8002" ht="21.95" customHeight="1">
      <c r="KUS8239" s="4" t="s">
        <v>1307</v>
      </c>
      <c r="KUT8239" s="4">
        <v>732550</v>
      </c>
    </row>
    <row r="8240" spans="7987:8002" ht="21.95" customHeight="1">
      <c r="KUS8240" s="4" t="s">
        <v>596</v>
      </c>
      <c r="KUT8240" s="4">
        <v>174298.32</v>
      </c>
    </row>
    <row r="8241" spans="8003:8018" ht="21.95" customHeight="1">
      <c r="KUU8241" s="4" t="s">
        <v>1307</v>
      </c>
      <c r="KUV8241" s="4">
        <v>732550</v>
      </c>
    </row>
    <row r="8242" spans="8003:8018" ht="21.95" customHeight="1">
      <c r="KUU8242" s="4" t="s">
        <v>596</v>
      </c>
      <c r="KUV8242" s="4">
        <v>174298.32</v>
      </c>
    </row>
    <row r="8243" spans="8003:8018" ht="21.95" customHeight="1">
      <c r="KUW8243" s="4" t="s">
        <v>1307</v>
      </c>
      <c r="KUX8243" s="4">
        <v>732550</v>
      </c>
    </row>
    <row r="8244" spans="8003:8018" ht="21.95" customHeight="1">
      <c r="KUW8244" s="4" t="s">
        <v>596</v>
      </c>
      <c r="KUX8244" s="4">
        <v>174298.32</v>
      </c>
    </row>
    <row r="8245" spans="8003:8018" ht="21.95" customHeight="1">
      <c r="KUY8245" s="4" t="s">
        <v>1307</v>
      </c>
      <c r="KUZ8245" s="4">
        <v>732550</v>
      </c>
    </row>
    <row r="8246" spans="8003:8018" ht="21.95" customHeight="1">
      <c r="KUY8246" s="4" t="s">
        <v>596</v>
      </c>
      <c r="KUZ8246" s="4">
        <v>174298.32</v>
      </c>
    </row>
    <row r="8247" spans="8003:8018" ht="21.95" customHeight="1">
      <c r="KVA8247" s="4" t="s">
        <v>1307</v>
      </c>
      <c r="KVB8247" s="4">
        <v>732550</v>
      </c>
    </row>
    <row r="8248" spans="8003:8018" ht="21.95" customHeight="1">
      <c r="KVA8248" s="4" t="s">
        <v>596</v>
      </c>
      <c r="KVB8248" s="4">
        <v>174298.32</v>
      </c>
    </row>
    <row r="8249" spans="8003:8018" ht="21.95" customHeight="1">
      <c r="KVC8249" s="4" t="s">
        <v>1307</v>
      </c>
      <c r="KVD8249" s="4">
        <v>732550</v>
      </c>
    </row>
    <row r="8250" spans="8003:8018" ht="21.95" customHeight="1">
      <c r="KVC8250" s="4" t="s">
        <v>596</v>
      </c>
      <c r="KVD8250" s="4">
        <v>174298.32</v>
      </c>
    </row>
    <row r="8251" spans="8003:8018" ht="21.95" customHeight="1">
      <c r="KVE8251" s="4" t="s">
        <v>1307</v>
      </c>
      <c r="KVF8251" s="4">
        <v>732550</v>
      </c>
    </row>
    <row r="8252" spans="8003:8018" ht="21.95" customHeight="1">
      <c r="KVE8252" s="4" t="s">
        <v>596</v>
      </c>
      <c r="KVF8252" s="4">
        <v>174298.32</v>
      </c>
    </row>
    <row r="8253" spans="8003:8018" ht="21.95" customHeight="1">
      <c r="KVG8253" s="4" t="s">
        <v>1307</v>
      </c>
      <c r="KVH8253" s="4">
        <v>732550</v>
      </c>
    </row>
    <row r="8254" spans="8003:8018" ht="21.95" customHeight="1">
      <c r="KVG8254" s="4" t="s">
        <v>596</v>
      </c>
      <c r="KVH8254" s="4">
        <v>174298.32</v>
      </c>
    </row>
    <row r="8255" spans="8003:8018" ht="21.95" customHeight="1">
      <c r="KVI8255" s="4" t="s">
        <v>1307</v>
      </c>
      <c r="KVJ8255" s="4">
        <v>732550</v>
      </c>
    </row>
    <row r="8256" spans="8003:8018" ht="21.95" customHeight="1">
      <c r="KVI8256" s="4" t="s">
        <v>596</v>
      </c>
      <c r="KVJ8256" s="4">
        <v>174298.32</v>
      </c>
    </row>
    <row r="8257" spans="8019:8034" ht="21.95" customHeight="1">
      <c r="KVK8257" s="4" t="s">
        <v>1307</v>
      </c>
      <c r="KVL8257" s="4">
        <v>732550</v>
      </c>
    </row>
    <row r="8258" spans="8019:8034" ht="21.95" customHeight="1">
      <c r="KVK8258" s="4" t="s">
        <v>596</v>
      </c>
      <c r="KVL8258" s="4">
        <v>174298.32</v>
      </c>
    </row>
    <row r="8259" spans="8019:8034" ht="21.95" customHeight="1">
      <c r="KVM8259" s="4" t="s">
        <v>1307</v>
      </c>
      <c r="KVN8259" s="4">
        <v>732550</v>
      </c>
    </row>
    <row r="8260" spans="8019:8034" ht="21.95" customHeight="1">
      <c r="KVM8260" s="4" t="s">
        <v>596</v>
      </c>
      <c r="KVN8260" s="4">
        <v>174298.32</v>
      </c>
    </row>
    <row r="8261" spans="8019:8034" ht="21.95" customHeight="1">
      <c r="KVO8261" s="4" t="s">
        <v>1307</v>
      </c>
      <c r="KVP8261" s="4">
        <v>732550</v>
      </c>
    </row>
    <row r="8262" spans="8019:8034" ht="21.95" customHeight="1">
      <c r="KVO8262" s="4" t="s">
        <v>596</v>
      </c>
      <c r="KVP8262" s="4">
        <v>174298.32</v>
      </c>
    </row>
    <row r="8263" spans="8019:8034" ht="21.95" customHeight="1">
      <c r="KVQ8263" s="4" t="s">
        <v>1307</v>
      </c>
      <c r="KVR8263" s="4">
        <v>732550</v>
      </c>
    </row>
    <row r="8264" spans="8019:8034" ht="21.95" customHeight="1">
      <c r="KVQ8264" s="4" t="s">
        <v>596</v>
      </c>
      <c r="KVR8264" s="4">
        <v>174298.32</v>
      </c>
    </row>
    <row r="8265" spans="8019:8034" ht="21.95" customHeight="1">
      <c r="KVS8265" s="4" t="s">
        <v>1307</v>
      </c>
      <c r="KVT8265" s="4">
        <v>732550</v>
      </c>
    </row>
    <row r="8266" spans="8019:8034" ht="21.95" customHeight="1">
      <c r="KVS8266" s="4" t="s">
        <v>596</v>
      </c>
      <c r="KVT8266" s="4">
        <v>174298.32</v>
      </c>
    </row>
    <row r="8267" spans="8019:8034" ht="21.95" customHeight="1">
      <c r="KVU8267" s="4" t="s">
        <v>1307</v>
      </c>
      <c r="KVV8267" s="4">
        <v>732550</v>
      </c>
    </row>
    <row r="8268" spans="8019:8034" ht="21.95" customHeight="1">
      <c r="KVU8268" s="4" t="s">
        <v>596</v>
      </c>
      <c r="KVV8268" s="4">
        <v>174298.32</v>
      </c>
    </row>
    <row r="8269" spans="8019:8034" ht="21.95" customHeight="1">
      <c r="KVW8269" s="4" t="s">
        <v>1307</v>
      </c>
      <c r="KVX8269" s="4">
        <v>732550</v>
      </c>
    </row>
    <row r="8270" spans="8019:8034" ht="21.95" customHeight="1">
      <c r="KVW8270" s="4" t="s">
        <v>596</v>
      </c>
      <c r="KVX8270" s="4">
        <v>174298.32</v>
      </c>
    </row>
    <row r="8271" spans="8019:8034" ht="21.95" customHeight="1">
      <c r="KVY8271" s="4" t="s">
        <v>1307</v>
      </c>
      <c r="KVZ8271" s="4">
        <v>732550</v>
      </c>
    </row>
    <row r="8272" spans="8019:8034" ht="21.95" customHeight="1">
      <c r="KVY8272" s="4" t="s">
        <v>596</v>
      </c>
      <c r="KVZ8272" s="4">
        <v>174298.32</v>
      </c>
    </row>
    <row r="8273" spans="8035:8050" ht="21.95" customHeight="1">
      <c r="KWA8273" s="4" t="s">
        <v>1307</v>
      </c>
      <c r="KWB8273" s="4">
        <v>732550</v>
      </c>
    </row>
    <row r="8274" spans="8035:8050" ht="21.95" customHeight="1">
      <c r="KWA8274" s="4" t="s">
        <v>596</v>
      </c>
      <c r="KWB8274" s="4">
        <v>174298.32</v>
      </c>
    </row>
    <row r="8275" spans="8035:8050" ht="21.95" customHeight="1">
      <c r="KWC8275" s="4" t="s">
        <v>1307</v>
      </c>
      <c r="KWD8275" s="4">
        <v>732550</v>
      </c>
    </row>
    <row r="8276" spans="8035:8050" ht="21.95" customHeight="1">
      <c r="KWC8276" s="4" t="s">
        <v>596</v>
      </c>
      <c r="KWD8276" s="4">
        <v>174298.32</v>
      </c>
    </row>
    <row r="8277" spans="8035:8050" ht="21.95" customHeight="1">
      <c r="KWE8277" s="4" t="s">
        <v>1307</v>
      </c>
      <c r="KWF8277" s="4">
        <v>732550</v>
      </c>
    </row>
    <row r="8278" spans="8035:8050" ht="21.95" customHeight="1">
      <c r="KWE8278" s="4" t="s">
        <v>596</v>
      </c>
      <c r="KWF8278" s="4">
        <v>174298.32</v>
      </c>
    </row>
    <row r="8279" spans="8035:8050" ht="21.95" customHeight="1">
      <c r="KWG8279" s="4" t="s">
        <v>1307</v>
      </c>
      <c r="KWH8279" s="4">
        <v>732550</v>
      </c>
    </row>
    <row r="8280" spans="8035:8050" ht="21.95" customHeight="1">
      <c r="KWG8280" s="4" t="s">
        <v>596</v>
      </c>
      <c r="KWH8280" s="4">
        <v>174298.32</v>
      </c>
    </row>
    <row r="8281" spans="8035:8050" ht="21.95" customHeight="1">
      <c r="KWI8281" s="4" t="s">
        <v>1307</v>
      </c>
      <c r="KWJ8281" s="4">
        <v>732550</v>
      </c>
    </row>
    <row r="8282" spans="8035:8050" ht="21.95" customHeight="1">
      <c r="KWI8282" s="4" t="s">
        <v>596</v>
      </c>
      <c r="KWJ8282" s="4">
        <v>174298.32</v>
      </c>
    </row>
    <row r="8283" spans="8035:8050" ht="21.95" customHeight="1">
      <c r="KWK8283" s="4" t="s">
        <v>1307</v>
      </c>
      <c r="KWL8283" s="4">
        <v>732550</v>
      </c>
    </row>
    <row r="8284" spans="8035:8050" ht="21.95" customHeight="1">
      <c r="KWK8284" s="4" t="s">
        <v>596</v>
      </c>
      <c r="KWL8284" s="4">
        <v>174298.32</v>
      </c>
    </row>
    <row r="8285" spans="8035:8050" ht="21.95" customHeight="1">
      <c r="KWM8285" s="4" t="s">
        <v>1307</v>
      </c>
      <c r="KWN8285" s="4">
        <v>732550</v>
      </c>
    </row>
    <row r="8286" spans="8035:8050" ht="21.95" customHeight="1">
      <c r="KWM8286" s="4" t="s">
        <v>596</v>
      </c>
      <c r="KWN8286" s="4">
        <v>174298.32</v>
      </c>
    </row>
    <row r="8287" spans="8035:8050" ht="21.95" customHeight="1">
      <c r="KWO8287" s="4" t="s">
        <v>1307</v>
      </c>
      <c r="KWP8287" s="4">
        <v>732550</v>
      </c>
    </row>
    <row r="8288" spans="8035:8050" ht="21.95" customHeight="1">
      <c r="KWO8288" s="4" t="s">
        <v>596</v>
      </c>
      <c r="KWP8288" s="4">
        <v>174298.32</v>
      </c>
    </row>
    <row r="8289" spans="8051:8066" ht="21.95" customHeight="1">
      <c r="KWQ8289" s="4" t="s">
        <v>1307</v>
      </c>
      <c r="KWR8289" s="4">
        <v>732550</v>
      </c>
    </row>
    <row r="8290" spans="8051:8066" ht="21.95" customHeight="1">
      <c r="KWQ8290" s="4" t="s">
        <v>596</v>
      </c>
      <c r="KWR8290" s="4">
        <v>174298.32</v>
      </c>
    </row>
    <row r="8291" spans="8051:8066" ht="21.95" customHeight="1">
      <c r="KWS8291" s="4" t="s">
        <v>1307</v>
      </c>
      <c r="KWT8291" s="4">
        <v>732550</v>
      </c>
    </row>
    <row r="8292" spans="8051:8066" ht="21.95" customHeight="1">
      <c r="KWS8292" s="4" t="s">
        <v>596</v>
      </c>
      <c r="KWT8292" s="4">
        <v>174298.32</v>
      </c>
    </row>
    <row r="8293" spans="8051:8066" ht="21.95" customHeight="1">
      <c r="KWU8293" s="4" t="s">
        <v>1307</v>
      </c>
      <c r="KWV8293" s="4">
        <v>732550</v>
      </c>
    </row>
    <row r="8294" spans="8051:8066" ht="21.95" customHeight="1">
      <c r="KWU8294" s="4" t="s">
        <v>596</v>
      </c>
      <c r="KWV8294" s="4">
        <v>174298.32</v>
      </c>
    </row>
    <row r="8295" spans="8051:8066" ht="21.95" customHeight="1">
      <c r="KWW8295" s="4" t="s">
        <v>1307</v>
      </c>
      <c r="KWX8295" s="4">
        <v>732550</v>
      </c>
    </row>
    <row r="8296" spans="8051:8066" ht="21.95" customHeight="1">
      <c r="KWW8296" s="4" t="s">
        <v>596</v>
      </c>
      <c r="KWX8296" s="4">
        <v>174298.32</v>
      </c>
    </row>
    <row r="8297" spans="8051:8066" ht="21.95" customHeight="1">
      <c r="KWY8297" s="4" t="s">
        <v>1307</v>
      </c>
      <c r="KWZ8297" s="4">
        <v>732550</v>
      </c>
    </row>
    <row r="8298" spans="8051:8066" ht="21.95" customHeight="1">
      <c r="KWY8298" s="4" t="s">
        <v>596</v>
      </c>
      <c r="KWZ8298" s="4">
        <v>174298.32</v>
      </c>
    </row>
    <row r="8299" spans="8051:8066" ht="21.95" customHeight="1">
      <c r="KXA8299" s="4" t="s">
        <v>1307</v>
      </c>
      <c r="KXB8299" s="4">
        <v>732550</v>
      </c>
    </row>
    <row r="8300" spans="8051:8066" ht="21.95" customHeight="1">
      <c r="KXA8300" s="4" t="s">
        <v>596</v>
      </c>
      <c r="KXB8300" s="4">
        <v>174298.32</v>
      </c>
    </row>
    <row r="8301" spans="8051:8066" ht="21.95" customHeight="1">
      <c r="KXC8301" s="4" t="s">
        <v>1307</v>
      </c>
      <c r="KXD8301" s="4">
        <v>732550</v>
      </c>
    </row>
    <row r="8302" spans="8051:8066" ht="21.95" customHeight="1">
      <c r="KXC8302" s="4" t="s">
        <v>596</v>
      </c>
      <c r="KXD8302" s="4">
        <v>174298.32</v>
      </c>
    </row>
    <row r="8303" spans="8051:8066" ht="21.95" customHeight="1">
      <c r="KXE8303" s="4" t="s">
        <v>1307</v>
      </c>
      <c r="KXF8303" s="4">
        <v>732550</v>
      </c>
    </row>
    <row r="8304" spans="8051:8066" ht="21.95" customHeight="1">
      <c r="KXE8304" s="4" t="s">
        <v>596</v>
      </c>
      <c r="KXF8304" s="4">
        <v>174298.32</v>
      </c>
    </row>
    <row r="8305" spans="8067:8082" ht="21.95" customHeight="1">
      <c r="KXG8305" s="4" t="s">
        <v>1307</v>
      </c>
      <c r="KXH8305" s="4">
        <v>732550</v>
      </c>
    </row>
    <row r="8306" spans="8067:8082" ht="21.95" customHeight="1">
      <c r="KXG8306" s="4" t="s">
        <v>596</v>
      </c>
      <c r="KXH8306" s="4">
        <v>174298.32</v>
      </c>
    </row>
    <row r="8307" spans="8067:8082" ht="21.95" customHeight="1">
      <c r="KXI8307" s="4" t="s">
        <v>1307</v>
      </c>
      <c r="KXJ8307" s="4">
        <v>732550</v>
      </c>
    </row>
    <row r="8308" spans="8067:8082" ht="21.95" customHeight="1">
      <c r="KXI8308" s="4" t="s">
        <v>596</v>
      </c>
      <c r="KXJ8308" s="4">
        <v>174298.32</v>
      </c>
    </row>
    <row r="8309" spans="8067:8082" ht="21.95" customHeight="1">
      <c r="KXK8309" s="4" t="s">
        <v>1307</v>
      </c>
      <c r="KXL8309" s="4">
        <v>732550</v>
      </c>
    </row>
    <row r="8310" spans="8067:8082" ht="21.95" customHeight="1">
      <c r="KXK8310" s="4" t="s">
        <v>596</v>
      </c>
      <c r="KXL8310" s="4">
        <v>174298.32</v>
      </c>
    </row>
    <row r="8311" spans="8067:8082" ht="21.95" customHeight="1">
      <c r="KXM8311" s="4" t="s">
        <v>1307</v>
      </c>
      <c r="KXN8311" s="4">
        <v>732550</v>
      </c>
    </row>
    <row r="8312" spans="8067:8082" ht="21.95" customHeight="1">
      <c r="KXM8312" s="4" t="s">
        <v>596</v>
      </c>
      <c r="KXN8312" s="4">
        <v>174298.32</v>
      </c>
    </row>
    <row r="8313" spans="8067:8082" ht="21.95" customHeight="1">
      <c r="KXO8313" s="4" t="s">
        <v>1307</v>
      </c>
      <c r="KXP8313" s="4">
        <v>732550</v>
      </c>
    </row>
    <row r="8314" spans="8067:8082" ht="21.95" customHeight="1">
      <c r="KXO8314" s="4" t="s">
        <v>596</v>
      </c>
      <c r="KXP8314" s="4">
        <v>174298.32</v>
      </c>
    </row>
    <row r="8315" spans="8067:8082" ht="21.95" customHeight="1">
      <c r="KXQ8315" s="4" t="s">
        <v>1307</v>
      </c>
      <c r="KXR8315" s="4">
        <v>732550</v>
      </c>
    </row>
    <row r="8316" spans="8067:8082" ht="21.95" customHeight="1">
      <c r="KXQ8316" s="4" t="s">
        <v>596</v>
      </c>
      <c r="KXR8316" s="4">
        <v>174298.32</v>
      </c>
    </row>
    <row r="8317" spans="8067:8082" ht="21.95" customHeight="1">
      <c r="KXS8317" s="4" t="s">
        <v>1307</v>
      </c>
      <c r="KXT8317" s="4">
        <v>732550</v>
      </c>
    </row>
    <row r="8318" spans="8067:8082" ht="21.95" customHeight="1">
      <c r="KXS8318" s="4" t="s">
        <v>596</v>
      </c>
      <c r="KXT8318" s="4">
        <v>174298.32</v>
      </c>
    </row>
    <row r="8319" spans="8067:8082" ht="21.95" customHeight="1">
      <c r="KXU8319" s="4" t="s">
        <v>1307</v>
      </c>
      <c r="KXV8319" s="4">
        <v>732550</v>
      </c>
    </row>
    <row r="8320" spans="8067:8082" ht="21.95" customHeight="1">
      <c r="KXU8320" s="4" t="s">
        <v>596</v>
      </c>
      <c r="KXV8320" s="4">
        <v>174298.32</v>
      </c>
    </row>
    <row r="8321" spans="8083:8098" ht="21.95" customHeight="1">
      <c r="KXW8321" s="4" t="s">
        <v>1307</v>
      </c>
      <c r="KXX8321" s="4">
        <v>732550</v>
      </c>
    </row>
    <row r="8322" spans="8083:8098" ht="21.95" customHeight="1">
      <c r="KXW8322" s="4" t="s">
        <v>596</v>
      </c>
      <c r="KXX8322" s="4">
        <v>174298.32</v>
      </c>
    </row>
    <row r="8323" spans="8083:8098" ht="21.95" customHeight="1">
      <c r="KXY8323" s="4" t="s">
        <v>1307</v>
      </c>
      <c r="KXZ8323" s="4">
        <v>732550</v>
      </c>
    </row>
    <row r="8324" spans="8083:8098" ht="21.95" customHeight="1">
      <c r="KXY8324" s="4" t="s">
        <v>596</v>
      </c>
      <c r="KXZ8324" s="4">
        <v>174298.32</v>
      </c>
    </row>
    <row r="8325" spans="8083:8098" ht="21.95" customHeight="1">
      <c r="KYA8325" s="4" t="s">
        <v>1307</v>
      </c>
      <c r="KYB8325" s="4">
        <v>732550</v>
      </c>
    </row>
    <row r="8326" spans="8083:8098" ht="21.95" customHeight="1">
      <c r="KYA8326" s="4" t="s">
        <v>596</v>
      </c>
      <c r="KYB8326" s="4">
        <v>174298.32</v>
      </c>
    </row>
    <row r="8327" spans="8083:8098" ht="21.95" customHeight="1">
      <c r="KYC8327" s="4" t="s">
        <v>1307</v>
      </c>
      <c r="KYD8327" s="4">
        <v>732550</v>
      </c>
    </row>
    <row r="8328" spans="8083:8098" ht="21.95" customHeight="1">
      <c r="KYC8328" s="4" t="s">
        <v>596</v>
      </c>
      <c r="KYD8328" s="4">
        <v>174298.32</v>
      </c>
    </row>
    <row r="8329" spans="8083:8098" ht="21.95" customHeight="1">
      <c r="KYE8329" s="4" t="s">
        <v>1307</v>
      </c>
      <c r="KYF8329" s="4">
        <v>732550</v>
      </c>
    </row>
    <row r="8330" spans="8083:8098" ht="21.95" customHeight="1">
      <c r="KYE8330" s="4" t="s">
        <v>596</v>
      </c>
      <c r="KYF8330" s="4">
        <v>174298.32</v>
      </c>
    </row>
    <row r="8331" spans="8083:8098" ht="21.95" customHeight="1">
      <c r="KYG8331" s="4" t="s">
        <v>1307</v>
      </c>
      <c r="KYH8331" s="4">
        <v>732550</v>
      </c>
    </row>
    <row r="8332" spans="8083:8098" ht="21.95" customHeight="1">
      <c r="KYG8332" s="4" t="s">
        <v>596</v>
      </c>
      <c r="KYH8332" s="4">
        <v>174298.32</v>
      </c>
    </row>
    <row r="8333" spans="8083:8098" ht="21.95" customHeight="1">
      <c r="KYI8333" s="4" t="s">
        <v>1307</v>
      </c>
      <c r="KYJ8333" s="4">
        <v>732550</v>
      </c>
    </row>
    <row r="8334" spans="8083:8098" ht="21.95" customHeight="1">
      <c r="KYI8334" s="4" t="s">
        <v>596</v>
      </c>
      <c r="KYJ8334" s="4">
        <v>174298.32</v>
      </c>
    </row>
    <row r="8335" spans="8083:8098" ht="21.95" customHeight="1">
      <c r="KYK8335" s="4" t="s">
        <v>1307</v>
      </c>
      <c r="KYL8335" s="4">
        <v>732550</v>
      </c>
    </row>
    <row r="8336" spans="8083:8098" ht="21.95" customHeight="1">
      <c r="KYK8336" s="4" t="s">
        <v>596</v>
      </c>
      <c r="KYL8336" s="4">
        <v>174298.32</v>
      </c>
    </row>
    <row r="8337" spans="8099:8114" ht="21.95" customHeight="1">
      <c r="KYM8337" s="4" t="s">
        <v>1307</v>
      </c>
      <c r="KYN8337" s="4">
        <v>732550</v>
      </c>
    </row>
    <row r="8338" spans="8099:8114" ht="21.95" customHeight="1">
      <c r="KYM8338" s="4" t="s">
        <v>596</v>
      </c>
      <c r="KYN8338" s="4">
        <v>174298.32</v>
      </c>
    </row>
    <row r="8339" spans="8099:8114" ht="21.95" customHeight="1">
      <c r="KYO8339" s="4" t="s">
        <v>1307</v>
      </c>
      <c r="KYP8339" s="4">
        <v>732550</v>
      </c>
    </row>
    <row r="8340" spans="8099:8114" ht="21.95" customHeight="1">
      <c r="KYO8340" s="4" t="s">
        <v>596</v>
      </c>
      <c r="KYP8340" s="4">
        <v>174298.32</v>
      </c>
    </row>
    <row r="8341" spans="8099:8114" ht="21.95" customHeight="1">
      <c r="KYQ8341" s="4" t="s">
        <v>1307</v>
      </c>
      <c r="KYR8341" s="4">
        <v>732550</v>
      </c>
    </row>
    <row r="8342" spans="8099:8114" ht="21.95" customHeight="1">
      <c r="KYQ8342" s="4" t="s">
        <v>596</v>
      </c>
      <c r="KYR8342" s="4">
        <v>174298.32</v>
      </c>
    </row>
    <row r="8343" spans="8099:8114" ht="21.95" customHeight="1">
      <c r="KYS8343" s="4" t="s">
        <v>1307</v>
      </c>
      <c r="KYT8343" s="4">
        <v>732550</v>
      </c>
    </row>
    <row r="8344" spans="8099:8114" ht="21.95" customHeight="1">
      <c r="KYS8344" s="4" t="s">
        <v>596</v>
      </c>
      <c r="KYT8344" s="4">
        <v>174298.32</v>
      </c>
    </row>
    <row r="8345" spans="8099:8114" ht="21.95" customHeight="1">
      <c r="KYU8345" s="4" t="s">
        <v>1307</v>
      </c>
      <c r="KYV8345" s="4">
        <v>732550</v>
      </c>
    </row>
    <row r="8346" spans="8099:8114" ht="21.95" customHeight="1">
      <c r="KYU8346" s="4" t="s">
        <v>596</v>
      </c>
      <c r="KYV8346" s="4">
        <v>174298.32</v>
      </c>
    </row>
    <row r="8347" spans="8099:8114" ht="21.95" customHeight="1">
      <c r="KYW8347" s="4" t="s">
        <v>1307</v>
      </c>
      <c r="KYX8347" s="4">
        <v>732550</v>
      </c>
    </row>
    <row r="8348" spans="8099:8114" ht="21.95" customHeight="1">
      <c r="KYW8348" s="4" t="s">
        <v>596</v>
      </c>
      <c r="KYX8348" s="4">
        <v>174298.32</v>
      </c>
    </row>
    <row r="8349" spans="8099:8114" ht="21.95" customHeight="1">
      <c r="KYY8349" s="4" t="s">
        <v>1307</v>
      </c>
      <c r="KYZ8349" s="4">
        <v>732550</v>
      </c>
    </row>
    <row r="8350" spans="8099:8114" ht="21.95" customHeight="1">
      <c r="KYY8350" s="4" t="s">
        <v>596</v>
      </c>
      <c r="KYZ8350" s="4">
        <v>174298.32</v>
      </c>
    </row>
    <row r="8351" spans="8099:8114" ht="21.95" customHeight="1">
      <c r="KZA8351" s="4" t="s">
        <v>1307</v>
      </c>
      <c r="KZB8351" s="4">
        <v>732550</v>
      </c>
    </row>
    <row r="8352" spans="8099:8114" ht="21.95" customHeight="1">
      <c r="KZA8352" s="4" t="s">
        <v>596</v>
      </c>
      <c r="KZB8352" s="4">
        <v>174298.32</v>
      </c>
    </row>
    <row r="8353" spans="8115:8130" ht="21.95" customHeight="1">
      <c r="KZC8353" s="4" t="s">
        <v>1307</v>
      </c>
      <c r="KZD8353" s="4">
        <v>732550</v>
      </c>
    </row>
    <row r="8354" spans="8115:8130" ht="21.95" customHeight="1">
      <c r="KZC8354" s="4" t="s">
        <v>596</v>
      </c>
      <c r="KZD8354" s="4">
        <v>174298.32</v>
      </c>
    </row>
    <row r="8355" spans="8115:8130" ht="21.95" customHeight="1">
      <c r="KZE8355" s="4" t="s">
        <v>1307</v>
      </c>
      <c r="KZF8355" s="4">
        <v>732550</v>
      </c>
    </row>
    <row r="8356" spans="8115:8130" ht="21.95" customHeight="1">
      <c r="KZE8356" s="4" t="s">
        <v>596</v>
      </c>
      <c r="KZF8356" s="4">
        <v>174298.32</v>
      </c>
    </row>
    <row r="8357" spans="8115:8130" ht="21.95" customHeight="1">
      <c r="KZG8357" s="4" t="s">
        <v>1307</v>
      </c>
      <c r="KZH8357" s="4">
        <v>732550</v>
      </c>
    </row>
    <row r="8358" spans="8115:8130" ht="21.95" customHeight="1">
      <c r="KZG8358" s="4" t="s">
        <v>596</v>
      </c>
      <c r="KZH8358" s="4">
        <v>174298.32</v>
      </c>
    </row>
    <row r="8359" spans="8115:8130" ht="21.95" customHeight="1">
      <c r="KZI8359" s="4" t="s">
        <v>1307</v>
      </c>
      <c r="KZJ8359" s="4">
        <v>732550</v>
      </c>
    </row>
    <row r="8360" spans="8115:8130" ht="21.95" customHeight="1">
      <c r="KZI8360" s="4" t="s">
        <v>596</v>
      </c>
      <c r="KZJ8360" s="4">
        <v>174298.32</v>
      </c>
    </row>
    <row r="8361" spans="8115:8130" ht="21.95" customHeight="1">
      <c r="KZK8361" s="4" t="s">
        <v>1307</v>
      </c>
      <c r="KZL8361" s="4">
        <v>732550</v>
      </c>
    </row>
    <row r="8362" spans="8115:8130" ht="21.95" customHeight="1">
      <c r="KZK8362" s="4" t="s">
        <v>596</v>
      </c>
      <c r="KZL8362" s="4">
        <v>174298.32</v>
      </c>
    </row>
    <row r="8363" spans="8115:8130" ht="21.95" customHeight="1">
      <c r="KZM8363" s="4" t="s">
        <v>1307</v>
      </c>
      <c r="KZN8363" s="4">
        <v>732550</v>
      </c>
    </row>
    <row r="8364" spans="8115:8130" ht="21.95" customHeight="1">
      <c r="KZM8364" s="4" t="s">
        <v>596</v>
      </c>
      <c r="KZN8364" s="4">
        <v>174298.32</v>
      </c>
    </row>
    <row r="8365" spans="8115:8130" ht="21.95" customHeight="1">
      <c r="KZO8365" s="4" t="s">
        <v>1307</v>
      </c>
      <c r="KZP8365" s="4">
        <v>732550</v>
      </c>
    </row>
    <row r="8366" spans="8115:8130" ht="21.95" customHeight="1">
      <c r="KZO8366" s="4" t="s">
        <v>596</v>
      </c>
      <c r="KZP8366" s="4">
        <v>174298.32</v>
      </c>
    </row>
    <row r="8367" spans="8115:8130" ht="21.95" customHeight="1">
      <c r="KZQ8367" s="4" t="s">
        <v>1307</v>
      </c>
      <c r="KZR8367" s="4">
        <v>732550</v>
      </c>
    </row>
    <row r="8368" spans="8115:8130" ht="21.95" customHeight="1">
      <c r="KZQ8368" s="4" t="s">
        <v>596</v>
      </c>
      <c r="KZR8368" s="4">
        <v>174298.32</v>
      </c>
    </row>
    <row r="8369" spans="8131:8146" ht="21.95" customHeight="1">
      <c r="KZS8369" s="4" t="s">
        <v>1307</v>
      </c>
      <c r="KZT8369" s="4">
        <v>732550</v>
      </c>
    </row>
    <row r="8370" spans="8131:8146" ht="21.95" customHeight="1">
      <c r="KZS8370" s="4" t="s">
        <v>596</v>
      </c>
      <c r="KZT8370" s="4">
        <v>174298.32</v>
      </c>
    </row>
    <row r="8371" spans="8131:8146" ht="21.95" customHeight="1">
      <c r="KZU8371" s="4" t="s">
        <v>1307</v>
      </c>
      <c r="KZV8371" s="4">
        <v>732550</v>
      </c>
    </row>
    <row r="8372" spans="8131:8146" ht="21.95" customHeight="1">
      <c r="KZU8372" s="4" t="s">
        <v>596</v>
      </c>
      <c r="KZV8372" s="4">
        <v>174298.32</v>
      </c>
    </row>
    <row r="8373" spans="8131:8146" ht="21.95" customHeight="1">
      <c r="KZW8373" s="4" t="s">
        <v>1307</v>
      </c>
      <c r="KZX8373" s="4">
        <v>732550</v>
      </c>
    </row>
    <row r="8374" spans="8131:8146" ht="21.95" customHeight="1">
      <c r="KZW8374" s="4" t="s">
        <v>596</v>
      </c>
      <c r="KZX8374" s="4">
        <v>174298.32</v>
      </c>
    </row>
    <row r="8375" spans="8131:8146" ht="21.95" customHeight="1">
      <c r="KZY8375" s="4" t="s">
        <v>1307</v>
      </c>
      <c r="KZZ8375" s="4">
        <v>732550</v>
      </c>
    </row>
    <row r="8376" spans="8131:8146" ht="21.95" customHeight="1">
      <c r="KZY8376" s="4" t="s">
        <v>596</v>
      </c>
      <c r="KZZ8376" s="4">
        <v>174298.32</v>
      </c>
    </row>
    <row r="8377" spans="8131:8146" ht="21.95" customHeight="1">
      <c r="LAA8377" s="4" t="s">
        <v>1307</v>
      </c>
      <c r="LAB8377" s="4">
        <v>732550</v>
      </c>
    </row>
    <row r="8378" spans="8131:8146" ht="21.95" customHeight="1">
      <c r="LAA8378" s="4" t="s">
        <v>596</v>
      </c>
      <c r="LAB8378" s="4">
        <v>174298.32</v>
      </c>
    </row>
    <row r="8379" spans="8131:8146" ht="21.95" customHeight="1">
      <c r="LAC8379" s="4" t="s">
        <v>1307</v>
      </c>
      <c r="LAD8379" s="4">
        <v>732550</v>
      </c>
    </row>
    <row r="8380" spans="8131:8146" ht="21.95" customHeight="1">
      <c r="LAC8380" s="4" t="s">
        <v>596</v>
      </c>
      <c r="LAD8380" s="4">
        <v>174298.32</v>
      </c>
    </row>
    <row r="8381" spans="8131:8146" ht="21.95" customHeight="1">
      <c r="LAE8381" s="4" t="s">
        <v>1307</v>
      </c>
      <c r="LAF8381" s="4">
        <v>732550</v>
      </c>
    </row>
    <row r="8382" spans="8131:8146" ht="21.95" customHeight="1">
      <c r="LAE8382" s="4" t="s">
        <v>596</v>
      </c>
      <c r="LAF8382" s="4">
        <v>174298.32</v>
      </c>
    </row>
    <row r="8383" spans="8131:8146" ht="21.95" customHeight="1">
      <c r="LAG8383" s="4" t="s">
        <v>1307</v>
      </c>
      <c r="LAH8383" s="4">
        <v>732550</v>
      </c>
    </row>
    <row r="8384" spans="8131:8146" ht="21.95" customHeight="1">
      <c r="LAG8384" s="4" t="s">
        <v>596</v>
      </c>
      <c r="LAH8384" s="4">
        <v>174298.32</v>
      </c>
    </row>
    <row r="8385" spans="8147:8162" ht="21.95" customHeight="1">
      <c r="LAI8385" s="4" t="s">
        <v>1307</v>
      </c>
      <c r="LAJ8385" s="4">
        <v>732550</v>
      </c>
    </row>
    <row r="8386" spans="8147:8162" ht="21.95" customHeight="1">
      <c r="LAI8386" s="4" t="s">
        <v>596</v>
      </c>
      <c r="LAJ8386" s="4">
        <v>174298.32</v>
      </c>
    </row>
    <row r="8387" spans="8147:8162" ht="21.95" customHeight="1">
      <c r="LAK8387" s="4" t="s">
        <v>1307</v>
      </c>
      <c r="LAL8387" s="4">
        <v>732550</v>
      </c>
    </row>
    <row r="8388" spans="8147:8162" ht="21.95" customHeight="1">
      <c r="LAK8388" s="4" t="s">
        <v>596</v>
      </c>
      <c r="LAL8388" s="4">
        <v>174298.32</v>
      </c>
    </row>
    <row r="8389" spans="8147:8162" ht="21.95" customHeight="1">
      <c r="LAM8389" s="4" t="s">
        <v>1307</v>
      </c>
      <c r="LAN8389" s="4">
        <v>732550</v>
      </c>
    </row>
    <row r="8390" spans="8147:8162" ht="21.95" customHeight="1">
      <c r="LAM8390" s="4" t="s">
        <v>596</v>
      </c>
      <c r="LAN8390" s="4">
        <v>174298.32</v>
      </c>
    </row>
    <row r="8391" spans="8147:8162" ht="21.95" customHeight="1">
      <c r="LAO8391" s="4" t="s">
        <v>1307</v>
      </c>
      <c r="LAP8391" s="4">
        <v>732550</v>
      </c>
    </row>
    <row r="8392" spans="8147:8162" ht="21.95" customHeight="1">
      <c r="LAO8392" s="4" t="s">
        <v>596</v>
      </c>
      <c r="LAP8392" s="4">
        <v>174298.32</v>
      </c>
    </row>
    <row r="8393" spans="8147:8162" ht="21.95" customHeight="1">
      <c r="LAQ8393" s="4" t="s">
        <v>1307</v>
      </c>
      <c r="LAR8393" s="4">
        <v>732550</v>
      </c>
    </row>
    <row r="8394" spans="8147:8162" ht="21.95" customHeight="1">
      <c r="LAQ8394" s="4" t="s">
        <v>596</v>
      </c>
      <c r="LAR8394" s="4">
        <v>174298.32</v>
      </c>
    </row>
    <row r="8395" spans="8147:8162" ht="21.95" customHeight="1">
      <c r="LAS8395" s="4" t="s">
        <v>1307</v>
      </c>
      <c r="LAT8395" s="4">
        <v>732550</v>
      </c>
    </row>
    <row r="8396" spans="8147:8162" ht="21.95" customHeight="1">
      <c r="LAS8396" s="4" t="s">
        <v>596</v>
      </c>
      <c r="LAT8396" s="4">
        <v>174298.32</v>
      </c>
    </row>
    <row r="8397" spans="8147:8162" ht="21.95" customHeight="1">
      <c r="LAU8397" s="4" t="s">
        <v>1307</v>
      </c>
      <c r="LAV8397" s="4">
        <v>732550</v>
      </c>
    </row>
    <row r="8398" spans="8147:8162" ht="21.95" customHeight="1">
      <c r="LAU8398" s="4" t="s">
        <v>596</v>
      </c>
      <c r="LAV8398" s="4">
        <v>174298.32</v>
      </c>
    </row>
    <row r="8399" spans="8147:8162" ht="21.95" customHeight="1">
      <c r="LAW8399" s="4" t="s">
        <v>1307</v>
      </c>
      <c r="LAX8399" s="4">
        <v>732550</v>
      </c>
    </row>
    <row r="8400" spans="8147:8162" ht="21.95" customHeight="1">
      <c r="LAW8400" s="4" t="s">
        <v>596</v>
      </c>
      <c r="LAX8400" s="4">
        <v>174298.32</v>
      </c>
    </row>
    <row r="8401" spans="8163:8178" ht="21.95" customHeight="1">
      <c r="LAY8401" s="4" t="s">
        <v>1307</v>
      </c>
      <c r="LAZ8401" s="4">
        <v>732550</v>
      </c>
    </row>
    <row r="8402" spans="8163:8178" ht="21.95" customHeight="1">
      <c r="LAY8402" s="4" t="s">
        <v>596</v>
      </c>
      <c r="LAZ8402" s="4">
        <v>174298.32</v>
      </c>
    </row>
    <row r="8403" spans="8163:8178" ht="21.95" customHeight="1">
      <c r="LBA8403" s="4" t="s">
        <v>1307</v>
      </c>
      <c r="LBB8403" s="4">
        <v>732550</v>
      </c>
    </row>
    <row r="8404" spans="8163:8178" ht="21.95" customHeight="1">
      <c r="LBA8404" s="4" t="s">
        <v>596</v>
      </c>
      <c r="LBB8404" s="4">
        <v>174298.32</v>
      </c>
    </row>
    <row r="8405" spans="8163:8178" ht="21.95" customHeight="1">
      <c r="LBC8405" s="4" t="s">
        <v>1307</v>
      </c>
      <c r="LBD8405" s="4">
        <v>732550</v>
      </c>
    </row>
    <row r="8406" spans="8163:8178" ht="21.95" customHeight="1">
      <c r="LBC8406" s="4" t="s">
        <v>596</v>
      </c>
      <c r="LBD8406" s="4">
        <v>174298.32</v>
      </c>
    </row>
    <row r="8407" spans="8163:8178" ht="21.95" customHeight="1">
      <c r="LBE8407" s="4" t="s">
        <v>1307</v>
      </c>
      <c r="LBF8407" s="4">
        <v>732550</v>
      </c>
    </row>
    <row r="8408" spans="8163:8178" ht="21.95" customHeight="1">
      <c r="LBE8408" s="4" t="s">
        <v>596</v>
      </c>
      <c r="LBF8408" s="4">
        <v>174298.32</v>
      </c>
    </row>
    <row r="8409" spans="8163:8178" ht="21.95" customHeight="1">
      <c r="LBG8409" s="4" t="s">
        <v>1307</v>
      </c>
      <c r="LBH8409" s="4">
        <v>732550</v>
      </c>
    </row>
    <row r="8410" spans="8163:8178" ht="21.95" customHeight="1">
      <c r="LBG8410" s="4" t="s">
        <v>596</v>
      </c>
      <c r="LBH8410" s="4">
        <v>174298.32</v>
      </c>
    </row>
    <row r="8411" spans="8163:8178" ht="21.95" customHeight="1">
      <c r="LBI8411" s="4" t="s">
        <v>1307</v>
      </c>
      <c r="LBJ8411" s="4">
        <v>732550</v>
      </c>
    </row>
    <row r="8412" spans="8163:8178" ht="21.95" customHeight="1">
      <c r="LBI8412" s="4" t="s">
        <v>596</v>
      </c>
      <c r="LBJ8412" s="4">
        <v>174298.32</v>
      </c>
    </row>
    <row r="8413" spans="8163:8178" ht="21.95" customHeight="1">
      <c r="LBK8413" s="4" t="s">
        <v>1307</v>
      </c>
      <c r="LBL8413" s="4">
        <v>732550</v>
      </c>
    </row>
    <row r="8414" spans="8163:8178" ht="21.95" customHeight="1">
      <c r="LBK8414" s="4" t="s">
        <v>596</v>
      </c>
      <c r="LBL8414" s="4">
        <v>174298.32</v>
      </c>
    </row>
    <row r="8415" spans="8163:8178" ht="21.95" customHeight="1">
      <c r="LBM8415" s="4" t="s">
        <v>1307</v>
      </c>
      <c r="LBN8415" s="4">
        <v>732550</v>
      </c>
    </row>
    <row r="8416" spans="8163:8178" ht="21.95" customHeight="1">
      <c r="LBM8416" s="4" t="s">
        <v>596</v>
      </c>
      <c r="LBN8416" s="4">
        <v>174298.32</v>
      </c>
    </row>
    <row r="8417" spans="8179:8194" ht="21.95" customHeight="1">
      <c r="LBO8417" s="4" t="s">
        <v>1307</v>
      </c>
      <c r="LBP8417" s="4">
        <v>732550</v>
      </c>
    </row>
    <row r="8418" spans="8179:8194" ht="21.95" customHeight="1">
      <c r="LBO8418" s="4" t="s">
        <v>596</v>
      </c>
      <c r="LBP8418" s="4">
        <v>174298.32</v>
      </c>
    </row>
    <row r="8419" spans="8179:8194" ht="21.95" customHeight="1">
      <c r="LBQ8419" s="4" t="s">
        <v>1307</v>
      </c>
      <c r="LBR8419" s="4">
        <v>732550</v>
      </c>
    </row>
    <row r="8420" spans="8179:8194" ht="21.95" customHeight="1">
      <c r="LBQ8420" s="4" t="s">
        <v>596</v>
      </c>
      <c r="LBR8420" s="4">
        <v>174298.32</v>
      </c>
    </row>
    <row r="8421" spans="8179:8194" ht="21.95" customHeight="1">
      <c r="LBS8421" s="4" t="s">
        <v>1307</v>
      </c>
      <c r="LBT8421" s="4">
        <v>732550</v>
      </c>
    </row>
    <row r="8422" spans="8179:8194" ht="21.95" customHeight="1">
      <c r="LBS8422" s="4" t="s">
        <v>596</v>
      </c>
      <c r="LBT8422" s="4">
        <v>174298.32</v>
      </c>
    </row>
    <row r="8423" spans="8179:8194" ht="21.95" customHeight="1">
      <c r="LBU8423" s="4" t="s">
        <v>1307</v>
      </c>
      <c r="LBV8423" s="4">
        <v>732550</v>
      </c>
    </row>
    <row r="8424" spans="8179:8194" ht="21.95" customHeight="1">
      <c r="LBU8424" s="4" t="s">
        <v>596</v>
      </c>
      <c r="LBV8424" s="4">
        <v>174298.32</v>
      </c>
    </row>
    <row r="8425" spans="8179:8194" ht="21.95" customHeight="1">
      <c r="LBW8425" s="4" t="s">
        <v>1307</v>
      </c>
      <c r="LBX8425" s="4">
        <v>732550</v>
      </c>
    </row>
    <row r="8426" spans="8179:8194" ht="21.95" customHeight="1">
      <c r="LBW8426" s="4" t="s">
        <v>596</v>
      </c>
      <c r="LBX8426" s="4">
        <v>174298.32</v>
      </c>
    </row>
    <row r="8427" spans="8179:8194" ht="21.95" customHeight="1">
      <c r="LBY8427" s="4" t="s">
        <v>1307</v>
      </c>
      <c r="LBZ8427" s="4">
        <v>732550</v>
      </c>
    </row>
    <row r="8428" spans="8179:8194" ht="21.95" customHeight="1">
      <c r="LBY8428" s="4" t="s">
        <v>596</v>
      </c>
      <c r="LBZ8428" s="4">
        <v>174298.32</v>
      </c>
    </row>
    <row r="8429" spans="8179:8194" ht="21.95" customHeight="1">
      <c r="LCA8429" s="4" t="s">
        <v>1307</v>
      </c>
      <c r="LCB8429" s="4">
        <v>732550</v>
      </c>
    </row>
    <row r="8430" spans="8179:8194" ht="21.95" customHeight="1">
      <c r="LCA8430" s="4" t="s">
        <v>596</v>
      </c>
      <c r="LCB8430" s="4">
        <v>174298.32</v>
      </c>
    </row>
    <row r="8431" spans="8179:8194" ht="21.95" customHeight="1">
      <c r="LCC8431" s="4" t="s">
        <v>1307</v>
      </c>
      <c r="LCD8431" s="4">
        <v>732550</v>
      </c>
    </row>
    <row r="8432" spans="8179:8194" ht="21.95" customHeight="1">
      <c r="LCC8432" s="4" t="s">
        <v>596</v>
      </c>
      <c r="LCD8432" s="4">
        <v>174298.32</v>
      </c>
    </row>
    <row r="8433" spans="8195:8210" ht="21.95" customHeight="1">
      <c r="LCE8433" s="4" t="s">
        <v>1307</v>
      </c>
      <c r="LCF8433" s="4">
        <v>732550</v>
      </c>
    </row>
    <row r="8434" spans="8195:8210" ht="21.95" customHeight="1">
      <c r="LCE8434" s="4" t="s">
        <v>596</v>
      </c>
      <c r="LCF8434" s="4">
        <v>174298.32</v>
      </c>
    </row>
    <row r="8435" spans="8195:8210" ht="21.95" customHeight="1">
      <c r="LCG8435" s="4" t="s">
        <v>1307</v>
      </c>
      <c r="LCH8435" s="4">
        <v>732550</v>
      </c>
    </row>
    <row r="8436" spans="8195:8210" ht="21.95" customHeight="1">
      <c r="LCG8436" s="4" t="s">
        <v>596</v>
      </c>
      <c r="LCH8436" s="4">
        <v>174298.32</v>
      </c>
    </row>
    <row r="8437" spans="8195:8210" ht="21.95" customHeight="1">
      <c r="LCI8437" s="4" t="s">
        <v>1307</v>
      </c>
      <c r="LCJ8437" s="4">
        <v>732550</v>
      </c>
    </row>
    <row r="8438" spans="8195:8210" ht="21.95" customHeight="1">
      <c r="LCI8438" s="4" t="s">
        <v>596</v>
      </c>
      <c r="LCJ8438" s="4">
        <v>174298.32</v>
      </c>
    </row>
    <row r="8439" spans="8195:8210" ht="21.95" customHeight="1">
      <c r="LCK8439" s="4" t="s">
        <v>1307</v>
      </c>
      <c r="LCL8439" s="4">
        <v>732550</v>
      </c>
    </row>
    <row r="8440" spans="8195:8210" ht="21.95" customHeight="1">
      <c r="LCK8440" s="4" t="s">
        <v>596</v>
      </c>
      <c r="LCL8440" s="4">
        <v>174298.32</v>
      </c>
    </row>
    <row r="8441" spans="8195:8210" ht="21.95" customHeight="1">
      <c r="LCM8441" s="4" t="s">
        <v>1307</v>
      </c>
      <c r="LCN8441" s="4">
        <v>732550</v>
      </c>
    </row>
    <row r="8442" spans="8195:8210" ht="21.95" customHeight="1">
      <c r="LCM8442" s="4" t="s">
        <v>596</v>
      </c>
      <c r="LCN8442" s="4">
        <v>174298.32</v>
      </c>
    </row>
    <row r="8443" spans="8195:8210" ht="21.95" customHeight="1">
      <c r="LCO8443" s="4" t="s">
        <v>1307</v>
      </c>
      <c r="LCP8443" s="4">
        <v>732550</v>
      </c>
    </row>
    <row r="8444" spans="8195:8210" ht="21.95" customHeight="1">
      <c r="LCO8444" s="4" t="s">
        <v>596</v>
      </c>
      <c r="LCP8444" s="4">
        <v>174298.32</v>
      </c>
    </row>
    <row r="8445" spans="8195:8210" ht="21.95" customHeight="1">
      <c r="LCQ8445" s="4" t="s">
        <v>1307</v>
      </c>
      <c r="LCR8445" s="4">
        <v>732550</v>
      </c>
    </row>
    <row r="8446" spans="8195:8210" ht="21.95" customHeight="1">
      <c r="LCQ8446" s="4" t="s">
        <v>596</v>
      </c>
      <c r="LCR8446" s="4">
        <v>174298.32</v>
      </c>
    </row>
    <row r="8447" spans="8195:8210" ht="21.95" customHeight="1">
      <c r="LCS8447" s="4" t="s">
        <v>1307</v>
      </c>
      <c r="LCT8447" s="4">
        <v>732550</v>
      </c>
    </row>
    <row r="8448" spans="8195:8210" ht="21.95" customHeight="1">
      <c r="LCS8448" s="4" t="s">
        <v>596</v>
      </c>
      <c r="LCT8448" s="4">
        <v>174298.32</v>
      </c>
    </row>
    <row r="8449" spans="8211:8226" ht="21.95" customHeight="1">
      <c r="LCU8449" s="4" t="s">
        <v>1307</v>
      </c>
      <c r="LCV8449" s="4">
        <v>732550</v>
      </c>
    </row>
    <row r="8450" spans="8211:8226" ht="21.95" customHeight="1">
      <c r="LCU8450" s="4" t="s">
        <v>596</v>
      </c>
      <c r="LCV8450" s="4">
        <v>174298.32</v>
      </c>
    </row>
    <row r="8451" spans="8211:8226" ht="21.95" customHeight="1">
      <c r="LCW8451" s="4" t="s">
        <v>1307</v>
      </c>
      <c r="LCX8451" s="4">
        <v>732550</v>
      </c>
    </row>
    <row r="8452" spans="8211:8226" ht="21.95" customHeight="1">
      <c r="LCW8452" s="4" t="s">
        <v>596</v>
      </c>
      <c r="LCX8452" s="4">
        <v>174298.32</v>
      </c>
    </row>
    <row r="8453" spans="8211:8226" ht="21.95" customHeight="1">
      <c r="LCY8453" s="4" t="s">
        <v>1307</v>
      </c>
      <c r="LCZ8453" s="4">
        <v>732550</v>
      </c>
    </row>
    <row r="8454" spans="8211:8226" ht="21.95" customHeight="1">
      <c r="LCY8454" s="4" t="s">
        <v>596</v>
      </c>
      <c r="LCZ8454" s="4">
        <v>174298.32</v>
      </c>
    </row>
    <row r="8455" spans="8211:8226" ht="21.95" customHeight="1">
      <c r="LDA8455" s="4" t="s">
        <v>1307</v>
      </c>
      <c r="LDB8455" s="4">
        <v>732550</v>
      </c>
    </row>
    <row r="8456" spans="8211:8226" ht="21.95" customHeight="1">
      <c r="LDA8456" s="4" t="s">
        <v>596</v>
      </c>
      <c r="LDB8456" s="4">
        <v>174298.32</v>
      </c>
    </row>
    <row r="8457" spans="8211:8226" ht="21.95" customHeight="1">
      <c r="LDC8457" s="4" t="s">
        <v>1307</v>
      </c>
      <c r="LDD8457" s="4">
        <v>732550</v>
      </c>
    </row>
    <row r="8458" spans="8211:8226" ht="21.95" customHeight="1">
      <c r="LDC8458" s="4" t="s">
        <v>596</v>
      </c>
      <c r="LDD8458" s="4">
        <v>174298.32</v>
      </c>
    </row>
    <row r="8459" spans="8211:8226" ht="21.95" customHeight="1">
      <c r="LDE8459" s="4" t="s">
        <v>1307</v>
      </c>
      <c r="LDF8459" s="4">
        <v>732550</v>
      </c>
    </row>
    <row r="8460" spans="8211:8226" ht="21.95" customHeight="1">
      <c r="LDE8460" s="4" t="s">
        <v>596</v>
      </c>
      <c r="LDF8460" s="4">
        <v>174298.32</v>
      </c>
    </row>
    <row r="8461" spans="8211:8226" ht="21.95" customHeight="1">
      <c r="LDG8461" s="4" t="s">
        <v>1307</v>
      </c>
      <c r="LDH8461" s="4">
        <v>732550</v>
      </c>
    </row>
    <row r="8462" spans="8211:8226" ht="21.95" customHeight="1">
      <c r="LDG8462" s="4" t="s">
        <v>596</v>
      </c>
      <c r="LDH8462" s="4">
        <v>174298.32</v>
      </c>
    </row>
    <row r="8463" spans="8211:8226" ht="21.95" customHeight="1">
      <c r="LDI8463" s="4" t="s">
        <v>1307</v>
      </c>
      <c r="LDJ8463" s="4">
        <v>732550</v>
      </c>
    </row>
    <row r="8464" spans="8211:8226" ht="21.95" customHeight="1">
      <c r="LDI8464" s="4" t="s">
        <v>596</v>
      </c>
      <c r="LDJ8464" s="4">
        <v>174298.32</v>
      </c>
    </row>
    <row r="8465" spans="8227:8242" ht="21.95" customHeight="1">
      <c r="LDK8465" s="4" t="s">
        <v>1307</v>
      </c>
      <c r="LDL8465" s="4">
        <v>732550</v>
      </c>
    </row>
    <row r="8466" spans="8227:8242" ht="21.95" customHeight="1">
      <c r="LDK8466" s="4" t="s">
        <v>596</v>
      </c>
      <c r="LDL8466" s="4">
        <v>174298.32</v>
      </c>
    </row>
    <row r="8467" spans="8227:8242" ht="21.95" customHeight="1">
      <c r="LDM8467" s="4" t="s">
        <v>1307</v>
      </c>
      <c r="LDN8467" s="4">
        <v>732550</v>
      </c>
    </row>
    <row r="8468" spans="8227:8242" ht="21.95" customHeight="1">
      <c r="LDM8468" s="4" t="s">
        <v>596</v>
      </c>
      <c r="LDN8468" s="4">
        <v>174298.32</v>
      </c>
    </row>
    <row r="8469" spans="8227:8242" ht="21.95" customHeight="1">
      <c r="LDO8469" s="4" t="s">
        <v>1307</v>
      </c>
      <c r="LDP8469" s="4">
        <v>732550</v>
      </c>
    </row>
    <row r="8470" spans="8227:8242" ht="21.95" customHeight="1">
      <c r="LDO8470" s="4" t="s">
        <v>596</v>
      </c>
      <c r="LDP8470" s="4">
        <v>174298.32</v>
      </c>
    </row>
    <row r="8471" spans="8227:8242" ht="21.95" customHeight="1">
      <c r="LDQ8471" s="4" t="s">
        <v>1307</v>
      </c>
      <c r="LDR8471" s="4">
        <v>732550</v>
      </c>
    </row>
    <row r="8472" spans="8227:8242" ht="21.95" customHeight="1">
      <c r="LDQ8472" s="4" t="s">
        <v>596</v>
      </c>
      <c r="LDR8472" s="4">
        <v>174298.32</v>
      </c>
    </row>
    <row r="8473" spans="8227:8242" ht="21.95" customHeight="1">
      <c r="LDS8473" s="4" t="s">
        <v>1307</v>
      </c>
      <c r="LDT8473" s="4">
        <v>732550</v>
      </c>
    </row>
    <row r="8474" spans="8227:8242" ht="21.95" customHeight="1">
      <c r="LDS8474" s="4" t="s">
        <v>596</v>
      </c>
      <c r="LDT8474" s="4">
        <v>174298.32</v>
      </c>
    </row>
    <row r="8475" spans="8227:8242" ht="21.95" customHeight="1">
      <c r="LDU8475" s="4" t="s">
        <v>1307</v>
      </c>
      <c r="LDV8475" s="4">
        <v>732550</v>
      </c>
    </row>
    <row r="8476" spans="8227:8242" ht="21.95" customHeight="1">
      <c r="LDU8476" s="4" t="s">
        <v>596</v>
      </c>
      <c r="LDV8476" s="4">
        <v>174298.32</v>
      </c>
    </row>
    <row r="8477" spans="8227:8242" ht="21.95" customHeight="1">
      <c r="LDW8477" s="4" t="s">
        <v>1307</v>
      </c>
      <c r="LDX8477" s="4">
        <v>732550</v>
      </c>
    </row>
    <row r="8478" spans="8227:8242" ht="21.95" customHeight="1">
      <c r="LDW8478" s="4" t="s">
        <v>596</v>
      </c>
      <c r="LDX8478" s="4">
        <v>174298.32</v>
      </c>
    </row>
    <row r="8479" spans="8227:8242" ht="21.95" customHeight="1">
      <c r="LDY8479" s="4" t="s">
        <v>1307</v>
      </c>
      <c r="LDZ8479" s="4">
        <v>732550</v>
      </c>
    </row>
    <row r="8480" spans="8227:8242" ht="21.95" customHeight="1">
      <c r="LDY8480" s="4" t="s">
        <v>596</v>
      </c>
      <c r="LDZ8480" s="4">
        <v>174298.32</v>
      </c>
    </row>
    <row r="8481" spans="8243:8258" ht="21.95" customHeight="1">
      <c r="LEA8481" s="4" t="s">
        <v>1307</v>
      </c>
      <c r="LEB8481" s="4">
        <v>732550</v>
      </c>
    </row>
    <row r="8482" spans="8243:8258" ht="21.95" customHeight="1">
      <c r="LEA8482" s="4" t="s">
        <v>596</v>
      </c>
      <c r="LEB8482" s="4">
        <v>174298.32</v>
      </c>
    </row>
    <row r="8483" spans="8243:8258" ht="21.95" customHeight="1">
      <c r="LEC8483" s="4" t="s">
        <v>1307</v>
      </c>
      <c r="LED8483" s="4">
        <v>732550</v>
      </c>
    </row>
    <row r="8484" spans="8243:8258" ht="21.95" customHeight="1">
      <c r="LEC8484" s="4" t="s">
        <v>596</v>
      </c>
      <c r="LED8484" s="4">
        <v>174298.32</v>
      </c>
    </row>
    <row r="8485" spans="8243:8258" ht="21.95" customHeight="1">
      <c r="LEE8485" s="4" t="s">
        <v>1307</v>
      </c>
      <c r="LEF8485" s="4">
        <v>732550</v>
      </c>
    </row>
    <row r="8486" spans="8243:8258" ht="21.95" customHeight="1">
      <c r="LEE8486" s="4" t="s">
        <v>596</v>
      </c>
      <c r="LEF8486" s="4">
        <v>174298.32</v>
      </c>
    </row>
    <row r="8487" spans="8243:8258" ht="21.95" customHeight="1">
      <c r="LEG8487" s="4" t="s">
        <v>1307</v>
      </c>
      <c r="LEH8487" s="4">
        <v>732550</v>
      </c>
    </row>
    <row r="8488" spans="8243:8258" ht="21.95" customHeight="1">
      <c r="LEG8488" s="4" t="s">
        <v>596</v>
      </c>
      <c r="LEH8488" s="4">
        <v>174298.32</v>
      </c>
    </row>
    <row r="8489" spans="8243:8258" ht="21.95" customHeight="1">
      <c r="LEI8489" s="4" t="s">
        <v>1307</v>
      </c>
      <c r="LEJ8489" s="4">
        <v>732550</v>
      </c>
    </row>
    <row r="8490" spans="8243:8258" ht="21.95" customHeight="1">
      <c r="LEI8490" s="4" t="s">
        <v>596</v>
      </c>
      <c r="LEJ8490" s="4">
        <v>174298.32</v>
      </c>
    </row>
    <row r="8491" spans="8243:8258" ht="21.95" customHeight="1">
      <c r="LEK8491" s="4" t="s">
        <v>1307</v>
      </c>
      <c r="LEL8491" s="4">
        <v>732550</v>
      </c>
    </row>
    <row r="8492" spans="8243:8258" ht="21.95" customHeight="1">
      <c r="LEK8492" s="4" t="s">
        <v>596</v>
      </c>
      <c r="LEL8492" s="4">
        <v>174298.32</v>
      </c>
    </row>
    <row r="8493" spans="8243:8258" ht="21.95" customHeight="1">
      <c r="LEM8493" s="4" t="s">
        <v>1307</v>
      </c>
      <c r="LEN8493" s="4">
        <v>732550</v>
      </c>
    </row>
    <row r="8494" spans="8243:8258" ht="21.95" customHeight="1">
      <c r="LEM8494" s="4" t="s">
        <v>596</v>
      </c>
      <c r="LEN8494" s="4">
        <v>174298.32</v>
      </c>
    </row>
    <row r="8495" spans="8243:8258" ht="21.95" customHeight="1">
      <c r="LEO8495" s="4" t="s">
        <v>1307</v>
      </c>
      <c r="LEP8495" s="4">
        <v>732550</v>
      </c>
    </row>
    <row r="8496" spans="8243:8258" ht="21.95" customHeight="1">
      <c r="LEO8496" s="4" t="s">
        <v>596</v>
      </c>
      <c r="LEP8496" s="4">
        <v>174298.32</v>
      </c>
    </row>
    <row r="8497" spans="8259:8274" ht="21.95" customHeight="1">
      <c r="LEQ8497" s="4" t="s">
        <v>1307</v>
      </c>
      <c r="LER8497" s="4">
        <v>732550</v>
      </c>
    </row>
    <row r="8498" spans="8259:8274" ht="21.95" customHeight="1">
      <c r="LEQ8498" s="4" t="s">
        <v>596</v>
      </c>
      <c r="LER8498" s="4">
        <v>174298.32</v>
      </c>
    </row>
    <row r="8499" spans="8259:8274" ht="21.95" customHeight="1">
      <c r="LES8499" s="4" t="s">
        <v>1307</v>
      </c>
      <c r="LET8499" s="4">
        <v>732550</v>
      </c>
    </row>
    <row r="8500" spans="8259:8274" ht="21.95" customHeight="1">
      <c r="LES8500" s="4" t="s">
        <v>596</v>
      </c>
      <c r="LET8500" s="4">
        <v>174298.32</v>
      </c>
    </row>
    <row r="8501" spans="8259:8274" ht="21.95" customHeight="1">
      <c r="LEU8501" s="4" t="s">
        <v>1307</v>
      </c>
      <c r="LEV8501" s="4">
        <v>732550</v>
      </c>
    </row>
    <row r="8502" spans="8259:8274" ht="21.95" customHeight="1">
      <c r="LEU8502" s="4" t="s">
        <v>596</v>
      </c>
      <c r="LEV8502" s="4">
        <v>174298.32</v>
      </c>
    </row>
    <row r="8503" spans="8259:8274" ht="21.95" customHeight="1">
      <c r="LEW8503" s="4" t="s">
        <v>1307</v>
      </c>
      <c r="LEX8503" s="4">
        <v>732550</v>
      </c>
    </row>
    <row r="8504" spans="8259:8274" ht="21.95" customHeight="1">
      <c r="LEW8504" s="4" t="s">
        <v>596</v>
      </c>
      <c r="LEX8504" s="4">
        <v>174298.32</v>
      </c>
    </row>
    <row r="8505" spans="8259:8274" ht="21.95" customHeight="1">
      <c r="LEY8505" s="4" t="s">
        <v>1307</v>
      </c>
      <c r="LEZ8505" s="4">
        <v>732550</v>
      </c>
    </row>
    <row r="8506" spans="8259:8274" ht="21.95" customHeight="1">
      <c r="LEY8506" s="4" t="s">
        <v>596</v>
      </c>
      <c r="LEZ8506" s="4">
        <v>174298.32</v>
      </c>
    </row>
    <row r="8507" spans="8259:8274" ht="21.95" customHeight="1">
      <c r="LFA8507" s="4" t="s">
        <v>1307</v>
      </c>
      <c r="LFB8507" s="4">
        <v>732550</v>
      </c>
    </row>
    <row r="8508" spans="8259:8274" ht="21.95" customHeight="1">
      <c r="LFA8508" s="4" t="s">
        <v>596</v>
      </c>
      <c r="LFB8508" s="4">
        <v>174298.32</v>
      </c>
    </row>
    <row r="8509" spans="8259:8274" ht="21.95" customHeight="1">
      <c r="LFC8509" s="4" t="s">
        <v>1307</v>
      </c>
      <c r="LFD8509" s="4">
        <v>732550</v>
      </c>
    </row>
    <row r="8510" spans="8259:8274" ht="21.95" customHeight="1">
      <c r="LFC8510" s="4" t="s">
        <v>596</v>
      </c>
      <c r="LFD8510" s="4">
        <v>174298.32</v>
      </c>
    </row>
    <row r="8511" spans="8259:8274" ht="21.95" customHeight="1">
      <c r="LFE8511" s="4" t="s">
        <v>1307</v>
      </c>
      <c r="LFF8511" s="4">
        <v>732550</v>
      </c>
    </row>
    <row r="8512" spans="8259:8274" ht="21.95" customHeight="1">
      <c r="LFE8512" s="4" t="s">
        <v>596</v>
      </c>
      <c r="LFF8512" s="4">
        <v>174298.32</v>
      </c>
    </row>
    <row r="8513" spans="8275:8290" ht="21.95" customHeight="1">
      <c r="LFG8513" s="4" t="s">
        <v>1307</v>
      </c>
      <c r="LFH8513" s="4">
        <v>732550</v>
      </c>
    </row>
    <row r="8514" spans="8275:8290" ht="21.95" customHeight="1">
      <c r="LFG8514" s="4" t="s">
        <v>596</v>
      </c>
      <c r="LFH8514" s="4">
        <v>174298.32</v>
      </c>
    </row>
    <row r="8515" spans="8275:8290" ht="21.95" customHeight="1">
      <c r="LFI8515" s="4" t="s">
        <v>1307</v>
      </c>
      <c r="LFJ8515" s="4">
        <v>732550</v>
      </c>
    </row>
    <row r="8516" spans="8275:8290" ht="21.95" customHeight="1">
      <c r="LFI8516" s="4" t="s">
        <v>596</v>
      </c>
      <c r="LFJ8516" s="4">
        <v>174298.32</v>
      </c>
    </row>
    <row r="8517" spans="8275:8290" ht="21.95" customHeight="1">
      <c r="LFK8517" s="4" t="s">
        <v>1307</v>
      </c>
      <c r="LFL8517" s="4">
        <v>732550</v>
      </c>
    </row>
    <row r="8518" spans="8275:8290" ht="21.95" customHeight="1">
      <c r="LFK8518" s="4" t="s">
        <v>596</v>
      </c>
      <c r="LFL8518" s="4">
        <v>174298.32</v>
      </c>
    </row>
    <row r="8519" spans="8275:8290" ht="21.95" customHeight="1">
      <c r="LFM8519" s="4" t="s">
        <v>1307</v>
      </c>
      <c r="LFN8519" s="4">
        <v>732550</v>
      </c>
    </row>
    <row r="8520" spans="8275:8290" ht="21.95" customHeight="1">
      <c r="LFM8520" s="4" t="s">
        <v>596</v>
      </c>
      <c r="LFN8520" s="4">
        <v>174298.32</v>
      </c>
    </row>
    <row r="8521" spans="8275:8290" ht="21.95" customHeight="1">
      <c r="LFO8521" s="4" t="s">
        <v>1307</v>
      </c>
      <c r="LFP8521" s="4">
        <v>732550</v>
      </c>
    </row>
    <row r="8522" spans="8275:8290" ht="21.95" customHeight="1">
      <c r="LFO8522" s="4" t="s">
        <v>596</v>
      </c>
      <c r="LFP8522" s="4">
        <v>174298.32</v>
      </c>
    </row>
    <row r="8523" spans="8275:8290" ht="21.95" customHeight="1">
      <c r="LFQ8523" s="4" t="s">
        <v>1307</v>
      </c>
      <c r="LFR8523" s="4">
        <v>732550</v>
      </c>
    </row>
    <row r="8524" spans="8275:8290" ht="21.95" customHeight="1">
      <c r="LFQ8524" s="4" t="s">
        <v>596</v>
      </c>
      <c r="LFR8524" s="4">
        <v>174298.32</v>
      </c>
    </row>
    <row r="8525" spans="8275:8290" ht="21.95" customHeight="1">
      <c r="LFS8525" s="4" t="s">
        <v>1307</v>
      </c>
      <c r="LFT8525" s="4">
        <v>732550</v>
      </c>
    </row>
    <row r="8526" spans="8275:8290" ht="21.95" customHeight="1">
      <c r="LFS8526" s="4" t="s">
        <v>596</v>
      </c>
      <c r="LFT8526" s="4">
        <v>174298.32</v>
      </c>
    </row>
    <row r="8527" spans="8275:8290" ht="21.95" customHeight="1">
      <c r="LFU8527" s="4" t="s">
        <v>1307</v>
      </c>
      <c r="LFV8527" s="4">
        <v>732550</v>
      </c>
    </row>
    <row r="8528" spans="8275:8290" ht="21.95" customHeight="1">
      <c r="LFU8528" s="4" t="s">
        <v>596</v>
      </c>
      <c r="LFV8528" s="4">
        <v>174298.32</v>
      </c>
    </row>
    <row r="8529" spans="8291:8306" ht="21.95" customHeight="1">
      <c r="LFW8529" s="4" t="s">
        <v>1307</v>
      </c>
      <c r="LFX8529" s="4">
        <v>732550</v>
      </c>
    </row>
    <row r="8530" spans="8291:8306" ht="21.95" customHeight="1">
      <c r="LFW8530" s="4" t="s">
        <v>596</v>
      </c>
      <c r="LFX8530" s="4">
        <v>174298.32</v>
      </c>
    </row>
    <row r="8531" spans="8291:8306" ht="21.95" customHeight="1">
      <c r="LFY8531" s="4" t="s">
        <v>1307</v>
      </c>
      <c r="LFZ8531" s="4">
        <v>732550</v>
      </c>
    </row>
    <row r="8532" spans="8291:8306" ht="21.95" customHeight="1">
      <c r="LFY8532" s="4" t="s">
        <v>596</v>
      </c>
      <c r="LFZ8532" s="4">
        <v>174298.32</v>
      </c>
    </row>
    <row r="8533" spans="8291:8306" ht="21.95" customHeight="1">
      <c r="LGA8533" s="4" t="s">
        <v>1307</v>
      </c>
      <c r="LGB8533" s="4">
        <v>732550</v>
      </c>
    </row>
    <row r="8534" spans="8291:8306" ht="21.95" customHeight="1">
      <c r="LGA8534" s="4" t="s">
        <v>596</v>
      </c>
      <c r="LGB8534" s="4">
        <v>174298.32</v>
      </c>
    </row>
    <row r="8535" spans="8291:8306" ht="21.95" customHeight="1">
      <c r="LGC8535" s="4" t="s">
        <v>1307</v>
      </c>
      <c r="LGD8535" s="4">
        <v>732550</v>
      </c>
    </row>
    <row r="8536" spans="8291:8306" ht="21.95" customHeight="1">
      <c r="LGC8536" s="4" t="s">
        <v>596</v>
      </c>
      <c r="LGD8536" s="4">
        <v>174298.32</v>
      </c>
    </row>
    <row r="8537" spans="8291:8306" ht="21.95" customHeight="1">
      <c r="LGE8537" s="4" t="s">
        <v>1307</v>
      </c>
      <c r="LGF8537" s="4">
        <v>732550</v>
      </c>
    </row>
    <row r="8538" spans="8291:8306" ht="21.95" customHeight="1">
      <c r="LGE8538" s="4" t="s">
        <v>596</v>
      </c>
      <c r="LGF8538" s="4">
        <v>174298.32</v>
      </c>
    </row>
    <row r="8539" spans="8291:8306" ht="21.95" customHeight="1">
      <c r="LGG8539" s="4" t="s">
        <v>1307</v>
      </c>
      <c r="LGH8539" s="4">
        <v>732550</v>
      </c>
    </row>
    <row r="8540" spans="8291:8306" ht="21.95" customHeight="1">
      <c r="LGG8540" s="4" t="s">
        <v>596</v>
      </c>
      <c r="LGH8540" s="4">
        <v>174298.32</v>
      </c>
    </row>
    <row r="8541" spans="8291:8306" ht="21.95" customHeight="1">
      <c r="LGI8541" s="4" t="s">
        <v>1307</v>
      </c>
      <c r="LGJ8541" s="4">
        <v>732550</v>
      </c>
    </row>
    <row r="8542" spans="8291:8306" ht="21.95" customHeight="1">
      <c r="LGI8542" s="4" t="s">
        <v>596</v>
      </c>
      <c r="LGJ8542" s="4">
        <v>174298.32</v>
      </c>
    </row>
    <row r="8543" spans="8291:8306" ht="21.95" customHeight="1">
      <c r="LGK8543" s="4" t="s">
        <v>1307</v>
      </c>
      <c r="LGL8543" s="4">
        <v>732550</v>
      </c>
    </row>
    <row r="8544" spans="8291:8306" ht="21.95" customHeight="1">
      <c r="LGK8544" s="4" t="s">
        <v>596</v>
      </c>
      <c r="LGL8544" s="4">
        <v>174298.32</v>
      </c>
    </row>
    <row r="8545" spans="8307:8322" ht="21.95" customHeight="1">
      <c r="LGM8545" s="4" t="s">
        <v>1307</v>
      </c>
      <c r="LGN8545" s="4">
        <v>732550</v>
      </c>
    </row>
    <row r="8546" spans="8307:8322" ht="21.95" customHeight="1">
      <c r="LGM8546" s="4" t="s">
        <v>596</v>
      </c>
      <c r="LGN8546" s="4">
        <v>174298.32</v>
      </c>
    </row>
    <row r="8547" spans="8307:8322" ht="21.95" customHeight="1">
      <c r="LGO8547" s="4" t="s">
        <v>1307</v>
      </c>
      <c r="LGP8547" s="4">
        <v>732550</v>
      </c>
    </row>
    <row r="8548" spans="8307:8322" ht="21.95" customHeight="1">
      <c r="LGO8548" s="4" t="s">
        <v>596</v>
      </c>
      <c r="LGP8548" s="4">
        <v>174298.32</v>
      </c>
    </row>
    <row r="8549" spans="8307:8322" ht="21.95" customHeight="1">
      <c r="LGQ8549" s="4" t="s">
        <v>1307</v>
      </c>
      <c r="LGR8549" s="4">
        <v>732550</v>
      </c>
    </row>
    <row r="8550" spans="8307:8322" ht="21.95" customHeight="1">
      <c r="LGQ8550" s="4" t="s">
        <v>596</v>
      </c>
      <c r="LGR8550" s="4">
        <v>174298.32</v>
      </c>
    </row>
    <row r="8551" spans="8307:8322" ht="21.95" customHeight="1">
      <c r="LGS8551" s="4" t="s">
        <v>1307</v>
      </c>
      <c r="LGT8551" s="4">
        <v>732550</v>
      </c>
    </row>
    <row r="8552" spans="8307:8322" ht="21.95" customHeight="1">
      <c r="LGS8552" s="4" t="s">
        <v>596</v>
      </c>
      <c r="LGT8552" s="4">
        <v>174298.32</v>
      </c>
    </row>
    <row r="8553" spans="8307:8322" ht="21.95" customHeight="1">
      <c r="LGU8553" s="4" t="s">
        <v>1307</v>
      </c>
      <c r="LGV8553" s="4">
        <v>732550</v>
      </c>
    </row>
    <row r="8554" spans="8307:8322" ht="21.95" customHeight="1">
      <c r="LGU8554" s="4" t="s">
        <v>596</v>
      </c>
      <c r="LGV8554" s="4">
        <v>174298.32</v>
      </c>
    </row>
    <row r="8555" spans="8307:8322" ht="21.95" customHeight="1">
      <c r="LGW8555" s="4" t="s">
        <v>1307</v>
      </c>
      <c r="LGX8555" s="4">
        <v>732550</v>
      </c>
    </row>
    <row r="8556" spans="8307:8322" ht="21.95" customHeight="1">
      <c r="LGW8556" s="4" t="s">
        <v>596</v>
      </c>
      <c r="LGX8556" s="4">
        <v>174298.32</v>
      </c>
    </row>
    <row r="8557" spans="8307:8322" ht="21.95" customHeight="1">
      <c r="LGY8557" s="4" t="s">
        <v>1307</v>
      </c>
      <c r="LGZ8557" s="4">
        <v>732550</v>
      </c>
    </row>
    <row r="8558" spans="8307:8322" ht="21.95" customHeight="1">
      <c r="LGY8558" s="4" t="s">
        <v>596</v>
      </c>
      <c r="LGZ8558" s="4">
        <v>174298.32</v>
      </c>
    </row>
    <row r="8559" spans="8307:8322" ht="21.95" customHeight="1">
      <c r="LHA8559" s="4" t="s">
        <v>1307</v>
      </c>
      <c r="LHB8559" s="4">
        <v>732550</v>
      </c>
    </row>
    <row r="8560" spans="8307:8322" ht="21.95" customHeight="1">
      <c r="LHA8560" s="4" t="s">
        <v>596</v>
      </c>
      <c r="LHB8560" s="4">
        <v>174298.32</v>
      </c>
    </row>
    <row r="8561" spans="8323:8338" ht="21.95" customHeight="1">
      <c r="LHC8561" s="4" t="s">
        <v>1307</v>
      </c>
      <c r="LHD8561" s="4">
        <v>732550</v>
      </c>
    </row>
    <row r="8562" spans="8323:8338" ht="21.95" customHeight="1">
      <c r="LHC8562" s="4" t="s">
        <v>596</v>
      </c>
      <c r="LHD8562" s="4">
        <v>174298.32</v>
      </c>
    </row>
    <row r="8563" spans="8323:8338" ht="21.95" customHeight="1">
      <c r="LHE8563" s="4" t="s">
        <v>1307</v>
      </c>
      <c r="LHF8563" s="4">
        <v>732550</v>
      </c>
    </row>
    <row r="8564" spans="8323:8338" ht="21.95" customHeight="1">
      <c r="LHE8564" s="4" t="s">
        <v>596</v>
      </c>
      <c r="LHF8564" s="4">
        <v>174298.32</v>
      </c>
    </row>
    <row r="8565" spans="8323:8338" ht="21.95" customHeight="1">
      <c r="LHG8565" s="4" t="s">
        <v>1307</v>
      </c>
      <c r="LHH8565" s="4">
        <v>732550</v>
      </c>
    </row>
    <row r="8566" spans="8323:8338" ht="21.95" customHeight="1">
      <c r="LHG8566" s="4" t="s">
        <v>596</v>
      </c>
      <c r="LHH8566" s="4">
        <v>174298.32</v>
      </c>
    </row>
    <row r="8567" spans="8323:8338" ht="21.95" customHeight="1">
      <c r="LHI8567" s="4" t="s">
        <v>1307</v>
      </c>
      <c r="LHJ8567" s="4">
        <v>732550</v>
      </c>
    </row>
    <row r="8568" spans="8323:8338" ht="21.95" customHeight="1">
      <c r="LHI8568" s="4" t="s">
        <v>596</v>
      </c>
      <c r="LHJ8568" s="4">
        <v>174298.32</v>
      </c>
    </row>
    <row r="8569" spans="8323:8338" ht="21.95" customHeight="1">
      <c r="LHK8569" s="4" t="s">
        <v>1307</v>
      </c>
      <c r="LHL8569" s="4">
        <v>732550</v>
      </c>
    </row>
    <row r="8570" spans="8323:8338" ht="21.95" customHeight="1">
      <c r="LHK8570" s="4" t="s">
        <v>596</v>
      </c>
      <c r="LHL8570" s="4">
        <v>174298.32</v>
      </c>
    </row>
    <row r="8571" spans="8323:8338" ht="21.95" customHeight="1">
      <c r="LHM8571" s="4" t="s">
        <v>1307</v>
      </c>
      <c r="LHN8571" s="4">
        <v>732550</v>
      </c>
    </row>
    <row r="8572" spans="8323:8338" ht="21.95" customHeight="1">
      <c r="LHM8572" s="4" t="s">
        <v>596</v>
      </c>
      <c r="LHN8572" s="4">
        <v>174298.32</v>
      </c>
    </row>
    <row r="8573" spans="8323:8338" ht="21.95" customHeight="1">
      <c r="LHO8573" s="4" t="s">
        <v>1307</v>
      </c>
      <c r="LHP8573" s="4">
        <v>732550</v>
      </c>
    </row>
    <row r="8574" spans="8323:8338" ht="21.95" customHeight="1">
      <c r="LHO8574" s="4" t="s">
        <v>596</v>
      </c>
      <c r="LHP8574" s="4">
        <v>174298.32</v>
      </c>
    </row>
    <row r="8575" spans="8323:8338" ht="21.95" customHeight="1">
      <c r="LHQ8575" s="4" t="s">
        <v>1307</v>
      </c>
      <c r="LHR8575" s="4">
        <v>732550</v>
      </c>
    </row>
    <row r="8576" spans="8323:8338" ht="21.95" customHeight="1">
      <c r="LHQ8576" s="4" t="s">
        <v>596</v>
      </c>
      <c r="LHR8576" s="4">
        <v>174298.32</v>
      </c>
    </row>
    <row r="8577" spans="8339:8354" ht="21.95" customHeight="1">
      <c r="LHS8577" s="4" t="s">
        <v>1307</v>
      </c>
      <c r="LHT8577" s="4">
        <v>732550</v>
      </c>
    </row>
    <row r="8578" spans="8339:8354" ht="21.95" customHeight="1">
      <c r="LHS8578" s="4" t="s">
        <v>596</v>
      </c>
      <c r="LHT8578" s="4">
        <v>174298.32</v>
      </c>
    </row>
    <row r="8579" spans="8339:8354" ht="21.95" customHeight="1">
      <c r="LHU8579" s="4" t="s">
        <v>1307</v>
      </c>
      <c r="LHV8579" s="4">
        <v>732550</v>
      </c>
    </row>
    <row r="8580" spans="8339:8354" ht="21.95" customHeight="1">
      <c r="LHU8580" s="4" t="s">
        <v>596</v>
      </c>
      <c r="LHV8580" s="4">
        <v>174298.32</v>
      </c>
    </row>
    <row r="8581" spans="8339:8354" ht="21.95" customHeight="1">
      <c r="LHW8581" s="4" t="s">
        <v>1307</v>
      </c>
      <c r="LHX8581" s="4">
        <v>732550</v>
      </c>
    </row>
    <row r="8582" spans="8339:8354" ht="21.95" customHeight="1">
      <c r="LHW8582" s="4" t="s">
        <v>596</v>
      </c>
      <c r="LHX8582" s="4">
        <v>174298.32</v>
      </c>
    </row>
    <row r="8583" spans="8339:8354" ht="21.95" customHeight="1">
      <c r="LHY8583" s="4" t="s">
        <v>1307</v>
      </c>
      <c r="LHZ8583" s="4">
        <v>732550</v>
      </c>
    </row>
    <row r="8584" spans="8339:8354" ht="21.95" customHeight="1">
      <c r="LHY8584" s="4" t="s">
        <v>596</v>
      </c>
      <c r="LHZ8584" s="4">
        <v>174298.32</v>
      </c>
    </row>
    <row r="8585" spans="8339:8354" ht="21.95" customHeight="1">
      <c r="LIA8585" s="4" t="s">
        <v>1307</v>
      </c>
      <c r="LIB8585" s="4">
        <v>732550</v>
      </c>
    </row>
    <row r="8586" spans="8339:8354" ht="21.95" customHeight="1">
      <c r="LIA8586" s="4" t="s">
        <v>596</v>
      </c>
      <c r="LIB8586" s="4">
        <v>174298.32</v>
      </c>
    </row>
    <row r="8587" spans="8339:8354" ht="21.95" customHeight="1">
      <c r="LIC8587" s="4" t="s">
        <v>1307</v>
      </c>
      <c r="LID8587" s="4">
        <v>732550</v>
      </c>
    </row>
    <row r="8588" spans="8339:8354" ht="21.95" customHeight="1">
      <c r="LIC8588" s="4" t="s">
        <v>596</v>
      </c>
      <c r="LID8588" s="4">
        <v>174298.32</v>
      </c>
    </row>
    <row r="8589" spans="8339:8354" ht="21.95" customHeight="1">
      <c r="LIE8589" s="4" t="s">
        <v>1307</v>
      </c>
      <c r="LIF8589" s="4">
        <v>732550</v>
      </c>
    </row>
    <row r="8590" spans="8339:8354" ht="21.95" customHeight="1">
      <c r="LIE8590" s="4" t="s">
        <v>596</v>
      </c>
      <c r="LIF8590" s="4">
        <v>174298.32</v>
      </c>
    </row>
    <row r="8591" spans="8339:8354" ht="21.95" customHeight="1">
      <c r="LIG8591" s="4" t="s">
        <v>1307</v>
      </c>
      <c r="LIH8591" s="4">
        <v>732550</v>
      </c>
    </row>
    <row r="8592" spans="8339:8354" ht="21.95" customHeight="1">
      <c r="LIG8592" s="4" t="s">
        <v>596</v>
      </c>
      <c r="LIH8592" s="4">
        <v>174298.32</v>
      </c>
    </row>
    <row r="8593" spans="8355:8370" ht="21.95" customHeight="1">
      <c r="LII8593" s="4" t="s">
        <v>1307</v>
      </c>
      <c r="LIJ8593" s="4">
        <v>732550</v>
      </c>
    </row>
    <row r="8594" spans="8355:8370" ht="21.95" customHeight="1">
      <c r="LII8594" s="4" t="s">
        <v>596</v>
      </c>
      <c r="LIJ8594" s="4">
        <v>174298.32</v>
      </c>
    </row>
    <row r="8595" spans="8355:8370" ht="21.95" customHeight="1">
      <c r="LIK8595" s="4" t="s">
        <v>1307</v>
      </c>
      <c r="LIL8595" s="4">
        <v>732550</v>
      </c>
    </row>
    <row r="8596" spans="8355:8370" ht="21.95" customHeight="1">
      <c r="LIK8596" s="4" t="s">
        <v>596</v>
      </c>
      <c r="LIL8596" s="4">
        <v>174298.32</v>
      </c>
    </row>
    <row r="8597" spans="8355:8370" ht="21.95" customHeight="1">
      <c r="LIM8597" s="4" t="s">
        <v>1307</v>
      </c>
      <c r="LIN8597" s="4">
        <v>732550</v>
      </c>
    </row>
    <row r="8598" spans="8355:8370" ht="21.95" customHeight="1">
      <c r="LIM8598" s="4" t="s">
        <v>596</v>
      </c>
      <c r="LIN8598" s="4">
        <v>174298.32</v>
      </c>
    </row>
    <row r="8599" spans="8355:8370" ht="21.95" customHeight="1">
      <c r="LIO8599" s="4" t="s">
        <v>1307</v>
      </c>
      <c r="LIP8599" s="4">
        <v>732550</v>
      </c>
    </row>
    <row r="8600" spans="8355:8370" ht="21.95" customHeight="1">
      <c r="LIO8600" s="4" t="s">
        <v>596</v>
      </c>
      <c r="LIP8600" s="4">
        <v>174298.32</v>
      </c>
    </row>
    <row r="8601" spans="8355:8370" ht="21.95" customHeight="1">
      <c r="LIQ8601" s="4" t="s">
        <v>1307</v>
      </c>
      <c r="LIR8601" s="4">
        <v>732550</v>
      </c>
    </row>
    <row r="8602" spans="8355:8370" ht="21.95" customHeight="1">
      <c r="LIQ8602" s="4" t="s">
        <v>596</v>
      </c>
      <c r="LIR8602" s="4">
        <v>174298.32</v>
      </c>
    </row>
    <row r="8603" spans="8355:8370" ht="21.95" customHeight="1">
      <c r="LIS8603" s="4" t="s">
        <v>1307</v>
      </c>
      <c r="LIT8603" s="4">
        <v>732550</v>
      </c>
    </row>
    <row r="8604" spans="8355:8370" ht="21.95" customHeight="1">
      <c r="LIS8604" s="4" t="s">
        <v>596</v>
      </c>
      <c r="LIT8604" s="4">
        <v>174298.32</v>
      </c>
    </row>
    <row r="8605" spans="8355:8370" ht="21.95" customHeight="1">
      <c r="LIU8605" s="4" t="s">
        <v>1307</v>
      </c>
      <c r="LIV8605" s="4">
        <v>732550</v>
      </c>
    </row>
    <row r="8606" spans="8355:8370" ht="21.95" customHeight="1">
      <c r="LIU8606" s="4" t="s">
        <v>596</v>
      </c>
      <c r="LIV8606" s="4">
        <v>174298.32</v>
      </c>
    </row>
    <row r="8607" spans="8355:8370" ht="21.95" customHeight="1">
      <c r="LIW8607" s="4" t="s">
        <v>1307</v>
      </c>
      <c r="LIX8607" s="4">
        <v>732550</v>
      </c>
    </row>
    <row r="8608" spans="8355:8370" ht="21.95" customHeight="1">
      <c r="LIW8608" s="4" t="s">
        <v>596</v>
      </c>
      <c r="LIX8608" s="4">
        <v>174298.32</v>
      </c>
    </row>
    <row r="8609" spans="8371:8386" ht="21.95" customHeight="1">
      <c r="LIY8609" s="4" t="s">
        <v>1307</v>
      </c>
      <c r="LIZ8609" s="4">
        <v>732550</v>
      </c>
    </row>
    <row r="8610" spans="8371:8386" ht="21.95" customHeight="1">
      <c r="LIY8610" s="4" t="s">
        <v>596</v>
      </c>
      <c r="LIZ8610" s="4">
        <v>174298.32</v>
      </c>
    </row>
    <row r="8611" spans="8371:8386" ht="21.95" customHeight="1">
      <c r="LJA8611" s="4" t="s">
        <v>1307</v>
      </c>
      <c r="LJB8611" s="4">
        <v>732550</v>
      </c>
    </row>
    <row r="8612" spans="8371:8386" ht="21.95" customHeight="1">
      <c r="LJA8612" s="4" t="s">
        <v>596</v>
      </c>
      <c r="LJB8612" s="4">
        <v>174298.32</v>
      </c>
    </row>
    <row r="8613" spans="8371:8386" ht="21.95" customHeight="1">
      <c r="LJC8613" s="4" t="s">
        <v>1307</v>
      </c>
      <c r="LJD8613" s="4">
        <v>732550</v>
      </c>
    </row>
    <row r="8614" spans="8371:8386" ht="21.95" customHeight="1">
      <c r="LJC8614" s="4" t="s">
        <v>596</v>
      </c>
      <c r="LJD8614" s="4">
        <v>174298.32</v>
      </c>
    </row>
    <row r="8615" spans="8371:8386" ht="21.95" customHeight="1">
      <c r="LJE8615" s="4" t="s">
        <v>1307</v>
      </c>
      <c r="LJF8615" s="4">
        <v>732550</v>
      </c>
    </row>
    <row r="8616" spans="8371:8386" ht="21.95" customHeight="1">
      <c r="LJE8616" s="4" t="s">
        <v>596</v>
      </c>
      <c r="LJF8616" s="4">
        <v>174298.32</v>
      </c>
    </row>
    <row r="8617" spans="8371:8386" ht="21.95" customHeight="1">
      <c r="LJG8617" s="4" t="s">
        <v>1307</v>
      </c>
      <c r="LJH8617" s="4">
        <v>732550</v>
      </c>
    </row>
    <row r="8618" spans="8371:8386" ht="21.95" customHeight="1">
      <c r="LJG8618" s="4" t="s">
        <v>596</v>
      </c>
      <c r="LJH8618" s="4">
        <v>174298.32</v>
      </c>
    </row>
    <row r="8619" spans="8371:8386" ht="21.95" customHeight="1">
      <c r="LJI8619" s="4" t="s">
        <v>1307</v>
      </c>
      <c r="LJJ8619" s="4">
        <v>732550</v>
      </c>
    </row>
    <row r="8620" spans="8371:8386" ht="21.95" customHeight="1">
      <c r="LJI8620" s="4" t="s">
        <v>596</v>
      </c>
      <c r="LJJ8620" s="4">
        <v>174298.32</v>
      </c>
    </row>
    <row r="8621" spans="8371:8386" ht="21.95" customHeight="1">
      <c r="LJK8621" s="4" t="s">
        <v>1307</v>
      </c>
      <c r="LJL8621" s="4">
        <v>732550</v>
      </c>
    </row>
    <row r="8622" spans="8371:8386" ht="21.95" customHeight="1">
      <c r="LJK8622" s="4" t="s">
        <v>596</v>
      </c>
      <c r="LJL8622" s="4">
        <v>174298.32</v>
      </c>
    </row>
    <row r="8623" spans="8371:8386" ht="21.95" customHeight="1">
      <c r="LJM8623" s="4" t="s">
        <v>1307</v>
      </c>
      <c r="LJN8623" s="4">
        <v>732550</v>
      </c>
    </row>
    <row r="8624" spans="8371:8386" ht="21.95" customHeight="1">
      <c r="LJM8624" s="4" t="s">
        <v>596</v>
      </c>
      <c r="LJN8624" s="4">
        <v>174298.32</v>
      </c>
    </row>
    <row r="8625" spans="8387:8402" ht="21.95" customHeight="1">
      <c r="LJO8625" s="4" t="s">
        <v>1307</v>
      </c>
      <c r="LJP8625" s="4">
        <v>732550</v>
      </c>
    </row>
    <row r="8626" spans="8387:8402" ht="21.95" customHeight="1">
      <c r="LJO8626" s="4" t="s">
        <v>596</v>
      </c>
      <c r="LJP8626" s="4">
        <v>174298.32</v>
      </c>
    </row>
    <row r="8627" spans="8387:8402" ht="21.95" customHeight="1">
      <c r="LJQ8627" s="4" t="s">
        <v>1307</v>
      </c>
      <c r="LJR8627" s="4">
        <v>732550</v>
      </c>
    </row>
    <row r="8628" spans="8387:8402" ht="21.95" customHeight="1">
      <c r="LJQ8628" s="4" t="s">
        <v>596</v>
      </c>
      <c r="LJR8628" s="4">
        <v>174298.32</v>
      </c>
    </row>
    <row r="8629" spans="8387:8402" ht="21.95" customHeight="1">
      <c r="LJS8629" s="4" t="s">
        <v>1307</v>
      </c>
      <c r="LJT8629" s="4">
        <v>732550</v>
      </c>
    </row>
    <row r="8630" spans="8387:8402" ht="21.95" customHeight="1">
      <c r="LJS8630" s="4" t="s">
        <v>596</v>
      </c>
      <c r="LJT8630" s="4">
        <v>174298.32</v>
      </c>
    </row>
    <row r="8631" spans="8387:8402" ht="21.95" customHeight="1">
      <c r="LJU8631" s="4" t="s">
        <v>1307</v>
      </c>
      <c r="LJV8631" s="4">
        <v>732550</v>
      </c>
    </row>
    <row r="8632" spans="8387:8402" ht="21.95" customHeight="1">
      <c r="LJU8632" s="4" t="s">
        <v>596</v>
      </c>
      <c r="LJV8632" s="4">
        <v>174298.32</v>
      </c>
    </row>
    <row r="8633" spans="8387:8402" ht="21.95" customHeight="1">
      <c r="LJW8633" s="4" t="s">
        <v>1307</v>
      </c>
      <c r="LJX8633" s="4">
        <v>732550</v>
      </c>
    </row>
    <row r="8634" spans="8387:8402" ht="21.95" customHeight="1">
      <c r="LJW8634" s="4" t="s">
        <v>596</v>
      </c>
      <c r="LJX8634" s="4">
        <v>174298.32</v>
      </c>
    </row>
    <row r="8635" spans="8387:8402" ht="21.95" customHeight="1">
      <c r="LJY8635" s="4" t="s">
        <v>1307</v>
      </c>
      <c r="LJZ8635" s="4">
        <v>732550</v>
      </c>
    </row>
    <row r="8636" spans="8387:8402" ht="21.95" customHeight="1">
      <c r="LJY8636" s="4" t="s">
        <v>596</v>
      </c>
      <c r="LJZ8636" s="4">
        <v>174298.32</v>
      </c>
    </row>
    <row r="8637" spans="8387:8402" ht="21.95" customHeight="1">
      <c r="LKA8637" s="4" t="s">
        <v>1307</v>
      </c>
      <c r="LKB8637" s="4">
        <v>732550</v>
      </c>
    </row>
    <row r="8638" spans="8387:8402" ht="21.95" customHeight="1">
      <c r="LKA8638" s="4" t="s">
        <v>596</v>
      </c>
      <c r="LKB8638" s="4">
        <v>174298.32</v>
      </c>
    </row>
    <row r="8639" spans="8387:8402" ht="21.95" customHeight="1">
      <c r="LKC8639" s="4" t="s">
        <v>1307</v>
      </c>
      <c r="LKD8639" s="4">
        <v>732550</v>
      </c>
    </row>
    <row r="8640" spans="8387:8402" ht="21.95" customHeight="1">
      <c r="LKC8640" s="4" t="s">
        <v>596</v>
      </c>
      <c r="LKD8640" s="4">
        <v>174298.32</v>
      </c>
    </row>
    <row r="8641" spans="8403:8418" ht="21.95" customHeight="1">
      <c r="LKE8641" s="4" t="s">
        <v>1307</v>
      </c>
      <c r="LKF8641" s="4">
        <v>732550</v>
      </c>
    </row>
    <row r="8642" spans="8403:8418" ht="21.95" customHeight="1">
      <c r="LKE8642" s="4" t="s">
        <v>596</v>
      </c>
      <c r="LKF8642" s="4">
        <v>174298.32</v>
      </c>
    </row>
    <row r="8643" spans="8403:8418" ht="21.95" customHeight="1">
      <c r="LKG8643" s="4" t="s">
        <v>1307</v>
      </c>
      <c r="LKH8643" s="4">
        <v>732550</v>
      </c>
    </row>
    <row r="8644" spans="8403:8418" ht="21.95" customHeight="1">
      <c r="LKG8644" s="4" t="s">
        <v>596</v>
      </c>
      <c r="LKH8644" s="4">
        <v>174298.32</v>
      </c>
    </row>
    <row r="8645" spans="8403:8418" ht="21.95" customHeight="1">
      <c r="LKI8645" s="4" t="s">
        <v>1307</v>
      </c>
      <c r="LKJ8645" s="4">
        <v>732550</v>
      </c>
    </row>
    <row r="8646" spans="8403:8418" ht="21.95" customHeight="1">
      <c r="LKI8646" s="4" t="s">
        <v>596</v>
      </c>
      <c r="LKJ8646" s="4">
        <v>174298.32</v>
      </c>
    </row>
    <row r="8647" spans="8403:8418" ht="21.95" customHeight="1">
      <c r="LKK8647" s="4" t="s">
        <v>1307</v>
      </c>
      <c r="LKL8647" s="4">
        <v>732550</v>
      </c>
    </row>
    <row r="8648" spans="8403:8418" ht="21.95" customHeight="1">
      <c r="LKK8648" s="4" t="s">
        <v>596</v>
      </c>
      <c r="LKL8648" s="4">
        <v>174298.32</v>
      </c>
    </row>
    <row r="8649" spans="8403:8418" ht="21.95" customHeight="1">
      <c r="LKM8649" s="4" t="s">
        <v>1307</v>
      </c>
      <c r="LKN8649" s="4">
        <v>732550</v>
      </c>
    </row>
    <row r="8650" spans="8403:8418" ht="21.95" customHeight="1">
      <c r="LKM8650" s="4" t="s">
        <v>596</v>
      </c>
      <c r="LKN8650" s="4">
        <v>174298.32</v>
      </c>
    </row>
    <row r="8651" spans="8403:8418" ht="21.95" customHeight="1">
      <c r="LKO8651" s="4" t="s">
        <v>1307</v>
      </c>
      <c r="LKP8651" s="4">
        <v>732550</v>
      </c>
    </row>
    <row r="8652" spans="8403:8418" ht="21.95" customHeight="1">
      <c r="LKO8652" s="4" t="s">
        <v>596</v>
      </c>
      <c r="LKP8652" s="4">
        <v>174298.32</v>
      </c>
    </row>
    <row r="8653" spans="8403:8418" ht="21.95" customHeight="1">
      <c r="LKQ8653" s="4" t="s">
        <v>1307</v>
      </c>
      <c r="LKR8653" s="4">
        <v>732550</v>
      </c>
    </row>
    <row r="8654" spans="8403:8418" ht="21.95" customHeight="1">
      <c r="LKQ8654" s="4" t="s">
        <v>596</v>
      </c>
      <c r="LKR8654" s="4">
        <v>174298.32</v>
      </c>
    </row>
    <row r="8655" spans="8403:8418" ht="21.95" customHeight="1">
      <c r="LKS8655" s="4" t="s">
        <v>1307</v>
      </c>
      <c r="LKT8655" s="4">
        <v>732550</v>
      </c>
    </row>
    <row r="8656" spans="8403:8418" ht="21.95" customHeight="1">
      <c r="LKS8656" s="4" t="s">
        <v>596</v>
      </c>
      <c r="LKT8656" s="4">
        <v>174298.32</v>
      </c>
    </row>
    <row r="8657" spans="8419:8434" ht="21.95" customHeight="1">
      <c r="LKU8657" s="4" t="s">
        <v>1307</v>
      </c>
      <c r="LKV8657" s="4">
        <v>732550</v>
      </c>
    </row>
    <row r="8658" spans="8419:8434" ht="21.95" customHeight="1">
      <c r="LKU8658" s="4" t="s">
        <v>596</v>
      </c>
      <c r="LKV8658" s="4">
        <v>174298.32</v>
      </c>
    </row>
    <row r="8659" spans="8419:8434" ht="21.95" customHeight="1">
      <c r="LKW8659" s="4" t="s">
        <v>1307</v>
      </c>
      <c r="LKX8659" s="4">
        <v>732550</v>
      </c>
    </row>
    <row r="8660" spans="8419:8434" ht="21.95" customHeight="1">
      <c r="LKW8660" s="4" t="s">
        <v>596</v>
      </c>
      <c r="LKX8660" s="4">
        <v>174298.32</v>
      </c>
    </row>
    <row r="8661" spans="8419:8434" ht="21.95" customHeight="1">
      <c r="LKY8661" s="4" t="s">
        <v>1307</v>
      </c>
      <c r="LKZ8661" s="4">
        <v>732550</v>
      </c>
    </row>
    <row r="8662" spans="8419:8434" ht="21.95" customHeight="1">
      <c r="LKY8662" s="4" t="s">
        <v>596</v>
      </c>
      <c r="LKZ8662" s="4">
        <v>174298.32</v>
      </c>
    </row>
    <row r="8663" spans="8419:8434" ht="21.95" customHeight="1">
      <c r="LLA8663" s="4" t="s">
        <v>1307</v>
      </c>
      <c r="LLB8663" s="4">
        <v>732550</v>
      </c>
    </row>
    <row r="8664" spans="8419:8434" ht="21.95" customHeight="1">
      <c r="LLA8664" s="4" t="s">
        <v>596</v>
      </c>
      <c r="LLB8664" s="4">
        <v>174298.32</v>
      </c>
    </row>
    <row r="8665" spans="8419:8434" ht="21.95" customHeight="1">
      <c r="LLC8665" s="4" t="s">
        <v>1307</v>
      </c>
      <c r="LLD8665" s="4">
        <v>732550</v>
      </c>
    </row>
    <row r="8666" spans="8419:8434" ht="21.95" customHeight="1">
      <c r="LLC8666" s="4" t="s">
        <v>596</v>
      </c>
      <c r="LLD8666" s="4">
        <v>174298.32</v>
      </c>
    </row>
    <row r="8667" spans="8419:8434" ht="21.95" customHeight="1">
      <c r="LLE8667" s="4" t="s">
        <v>1307</v>
      </c>
      <c r="LLF8667" s="4">
        <v>732550</v>
      </c>
    </row>
    <row r="8668" spans="8419:8434" ht="21.95" customHeight="1">
      <c r="LLE8668" s="4" t="s">
        <v>596</v>
      </c>
      <c r="LLF8668" s="4">
        <v>174298.32</v>
      </c>
    </row>
    <row r="8669" spans="8419:8434" ht="21.95" customHeight="1">
      <c r="LLG8669" s="4" t="s">
        <v>1307</v>
      </c>
      <c r="LLH8669" s="4">
        <v>732550</v>
      </c>
    </row>
    <row r="8670" spans="8419:8434" ht="21.95" customHeight="1">
      <c r="LLG8670" s="4" t="s">
        <v>596</v>
      </c>
      <c r="LLH8670" s="4">
        <v>174298.32</v>
      </c>
    </row>
    <row r="8671" spans="8419:8434" ht="21.95" customHeight="1">
      <c r="LLI8671" s="4" t="s">
        <v>1307</v>
      </c>
      <c r="LLJ8671" s="4">
        <v>732550</v>
      </c>
    </row>
    <row r="8672" spans="8419:8434" ht="21.95" customHeight="1">
      <c r="LLI8672" s="4" t="s">
        <v>596</v>
      </c>
      <c r="LLJ8672" s="4">
        <v>174298.32</v>
      </c>
    </row>
    <row r="8673" spans="8435:8450" ht="21.95" customHeight="1">
      <c r="LLK8673" s="4" t="s">
        <v>1307</v>
      </c>
      <c r="LLL8673" s="4">
        <v>732550</v>
      </c>
    </row>
    <row r="8674" spans="8435:8450" ht="21.95" customHeight="1">
      <c r="LLK8674" s="4" t="s">
        <v>596</v>
      </c>
      <c r="LLL8674" s="4">
        <v>174298.32</v>
      </c>
    </row>
    <row r="8675" spans="8435:8450" ht="21.95" customHeight="1">
      <c r="LLM8675" s="4" t="s">
        <v>1307</v>
      </c>
      <c r="LLN8675" s="4">
        <v>732550</v>
      </c>
    </row>
    <row r="8676" spans="8435:8450" ht="21.95" customHeight="1">
      <c r="LLM8676" s="4" t="s">
        <v>596</v>
      </c>
      <c r="LLN8676" s="4">
        <v>174298.32</v>
      </c>
    </row>
    <row r="8677" spans="8435:8450" ht="21.95" customHeight="1">
      <c r="LLO8677" s="4" t="s">
        <v>1307</v>
      </c>
      <c r="LLP8677" s="4">
        <v>732550</v>
      </c>
    </row>
    <row r="8678" spans="8435:8450" ht="21.95" customHeight="1">
      <c r="LLO8678" s="4" t="s">
        <v>596</v>
      </c>
      <c r="LLP8678" s="4">
        <v>174298.32</v>
      </c>
    </row>
    <row r="8679" spans="8435:8450" ht="21.95" customHeight="1">
      <c r="LLQ8679" s="4" t="s">
        <v>1307</v>
      </c>
      <c r="LLR8679" s="4">
        <v>732550</v>
      </c>
    </row>
    <row r="8680" spans="8435:8450" ht="21.95" customHeight="1">
      <c r="LLQ8680" s="4" t="s">
        <v>596</v>
      </c>
      <c r="LLR8680" s="4">
        <v>174298.32</v>
      </c>
    </row>
    <row r="8681" spans="8435:8450" ht="21.95" customHeight="1">
      <c r="LLS8681" s="4" t="s">
        <v>1307</v>
      </c>
      <c r="LLT8681" s="4">
        <v>732550</v>
      </c>
    </row>
    <row r="8682" spans="8435:8450" ht="21.95" customHeight="1">
      <c r="LLS8682" s="4" t="s">
        <v>596</v>
      </c>
      <c r="LLT8682" s="4">
        <v>174298.32</v>
      </c>
    </row>
    <row r="8683" spans="8435:8450" ht="21.95" customHeight="1">
      <c r="LLU8683" s="4" t="s">
        <v>1307</v>
      </c>
      <c r="LLV8683" s="4">
        <v>732550</v>
      </c>
    </row>
    <row r="8684" spans="8435:8450" ht="21.95" customHeight="1">
      <c r="LLU8684" s="4" t="s">
        <v>596</v>
      </c>
      <c r="LLV8684" s="4">
        <v>174298.32</v>
      </c>
    </row>
    <row r="8685" spans="8435:8450" ht="21.95" customHeight="1">
      <c r="LLW8685" s="4" t="s">
        <v>1307</v>
      </c>
      <c r="LLX8685" s="4">
        <v>732550</v>
      </c>
    </row>
    <row r="8686" spans="8435:8450" ht="21.95" customHeight="1">
      <c r="LLW8686" s="4" t="s">
        <v>596</v>
      </c>
      <c r="LLX8686" s="4">
        <v>174298.32</v>
      </c>
    </row>
    <row r="8687" spans="8435:8450" ht="21.95" customHeight="1">
      <c r="LLY8687" s="4" t="s">
        <v>1307</v>
      </c>
      <c r="LLZ8687" s="4">
        <v>732550</v>
      </c>
    </row>
    <row r="8688" spans="8435:8450" ht="21.95" customHeight="1">
      <c r="LLY8688" s="4" t="s">
        <v>596</v>
      </c>
      <c r="LLZ8688" s="4">
        <v>174298.32</v>
      </c>
    </row>
    <row r="8689" spans="8451:8466" ht="21.95" customHeight="1">
      <c r="LMA8689" s="4" t="s">
        <v>1307</v>
      </c>
      <c r="LMB8689" s="4">
        <v>732550</v>
      </c>
    </row>
    <row r="8690" spans="8451:8466" ht="21.95" customHeight="1">
      <c r="LMA8690" s="4" t="s">
        <v>596</v>
      </c>
      <c r="LMB8690" s="4">
        <v>174298.32</v>
      </c>
    </row>
    <row r="8691" spans="8451:8466" ht="21.95" customHeight="1">
      <c r="LMC8691" s="4" t="s">
        <v>1307</v>
      </c>
      <c r="LMD8691" s="4">
        <v>732550</v>
      </c>
    </row>
    <row r="8692" spans="8451:8466" ht="21.95" customHeight="1">
      <c r="LMC8692" s="4" t="s">
        <v>596</v>
      </c>
      <c r="LMD8692" s="4">
        <v>174298.32</v>
      </c>
    </row>
    <row r="8693" spans="8451:8466" ht="21.95" customHeight="1">
      <c r="LME8693" s="4" t="s">
        <v>1307</v>
      </c>
      <c r="LMF8693" s="4">
        <v>732550</v>
      </c>
    </row>
    <row r="8694" spans="8451:8466" ht="21.95" customHeight="1">
      <c r="LME8694" s="4" t="s">
        <v>596</v>
      </c>
      <c r="LMF8694" s="4">
        <v>174298.32</v>
      </c>
    </row>
    <row r="8695" spans="8451:8466" ht="21.95" customHeight="1">
      <c r="LMG8695" s="4" t="s">
        <v>1307</v>
      </c>
      <c r="LMH8695" s="4">
        <v>732550</v>
      </c>
    </row>
    <row r="8696" spans="8451:8466" ht="21.95" customHeight="1">
      <c r="LMG8696" s="4" t="s">
        <v>596</v>
      </c>
      <c r="LMH8696" s="4">
        <v>174298.32</v>
      </c>
    </row>
    <row r="8697" spans="8451:8466" ht="21.95" customHeight="1">
      <c r="LMI8697" s="4" t="s">
        <v>1307</v>
      </c>
      <c r="LMJ8697" s="4">
        <v>732550</v>
      </c>
    </row>
    <row r="8698" spans="8451:8466" ht="21.95" customHeight="1">
      <c r="LMI8698" s="4" t="s">
        <v>596</v>
      </c>
      <c r="LMJ8698" s="4">
        <v>174298.32</v>
      </c>
    </row>
    <row r="8699" spans="8451:8466" ht="21.95" customHeight="1">
      <c r="LMK8699" s="4" t="s">
        <v>1307</v>
      </c>
      <c r="LML8699" s="4">
        <v>732550</v>
      </c>
    </row>
    <row r="8700" spans="8451:8466" ht="21.95" customHeight="1">
      <c r="LMK8700" s="4" t="s">
        <v>596</v>
      </c>
      <c r="LML8700" s="4">
        <v>174298.32</v>
      </c>
    </row>
    <row r="8701" spans="8451:8466" ht="21.95" customHeight="1">
      <c r="LMM8701" s="4" t="s">
        <v>1307</v>
      </c>
      <c r="LMN8701" s="4">
        <v>732550</v>
      </c>
    </row>
    <row r="8702" spans="8451:8466" ht="21.95" customHeight="1">
      <c r="LMM8702" s="4" t="s">
        <v>596</v>
      </c>
      <c r="LMN8702" s="4">
        <v>174298.32</v>
      </c>
    </row>
    <row r="8703" spans="8451:8466" ht="21.95" customHeight="1">
      <c r="LMO8703" s="4" t="s">
        <v>1307</v>
      </c>
      <c r="LMP8703" s="4">
        <v>732550</v>
      </c>
    </row>
    <row r="8704" spans="8451:8466" ht="21.95" customHeight="1">
      <c r="LMO8704" s="4" t="s">
        <v>596</v>
      </c>
      <c r="LMP8704" s="4">
        <v>174298.32</v>
      </c>
    </row>
    <row r="8705" spans="8467:8482" ht="21.95" customHeight="1">
      <c r="LMQ8705" s="4" t="s">
        <v>1307</v>
      </c>
      <c r="LMR8705" s="4">
        <v>732550</v>
      </c>
    </row>
    <row r="8706" spans="8467:8482" ht="21.95" customHeight="1">
      <c r="LMQ8706" s="4" t="s">
        <v>596</v>
      </c>
      <c r="LMR8706" s="4">
        <v>174298.32</v>
      </c>
    </row>
    <row r="8707" spans="8467:8482" ht="21.95" customHeight="1">
      <c r="LMS8707" s="4" t="s">
        <v>1307</v>
      </c>
      <c r="LMT8707" s="4">
        <v>732550</v>
      </c>
    </row>
    <row r="8708" spans="8467:8482" ht="21.95" customHeight="1">
      <c r="LMS8708" s="4" t="s">
        <v>596</v>
      </c>
      <c r="LMT8708" s="4">
        <v>174298.32</v>
      </c>
    </row>
    <row r="8709" spans="8467:8482" ht="21.95" customHeight="1">
      <c r="LMU8709" s="4" t="s">
        <v>1307</v>
      </c>
      <c r="LMV8709" s="4">
        <v>732550</v>
      </c>
    </row>
    <row r="8710" spans="8467:8482" ht="21.95" customHeight="1">
      <c r="LMU8710" s="4" t="s">
        <v>596</v>
      </c>
      <c r="LMV8710" s="4">
        <v>174298.32</v>
      </c>
    </row>
    <row r="8711" spans="8467:8482" ht="21.95" customHeight="1">
      <c r="LMW8711" s="4" t="s">
        <v>1307</v>
      </c>
      <c r="LMX8711" s="4">
        <v>732550</v>
      </c>
    </row>
    <row r="8712" spans="8467:8482" ht="21.95" customHeight="1">
      <c r="LMW8712" s="4" t="s">
        <v>596</v>
      </c>
      <c r="LMX8712" s="4">
        <v>174298.32</v>
      </c>
    </row>
    <row r="8713" spans="8467:8482" ht="21.95" customHeight="1">
      <c r="LMY8713" s="4" t="s">
        <v>1307</v>
      </c>
      <c r="LMZ8713" s="4">
        <v>732550</v>
      </c>
    </row>
    <row r="8714" spans="8467:8482" ht="21.95" customHeight="1">
      <c r="LMY8714" s="4" t="s">
        <v>596</v>
      </c>
      <c r="LMZ8714" s="4">
        <v>174298.32</v>
      </c>
    </row>
    <row r="8715" spans="8467:8482" ht="21.95" customHeight="1">
      <c r="LNA8715" s="4" t="s">
        <v>1307</v>
      </c>
      <c r="LNB8715" s="4">
        <v>732550</v>
      </c>
    </row>
    <row r="8716" spans="8467:8482" ht="21.95" customHeight="1">
      <c r="LNA8716" s="4" t="s">
        <v>596</v>
      </c>
      <c r="LNB8716" s="4">
        <v>174298.32</v>
      </c>
    </row>
    <row r="8717" spans="8467:8482" ht="21.95" customHeight="1">
      <c r="LNC8717" s="4" t="s">
        <v>1307</v>
      </c>
      <c r="LND8717" s="4">
        <v>732550</v>
      </c>
    </row>
    <row r="8718" spans="8467:8482" ht="21.95" customHeight="1">
      <c r="LNC8718" s="4" t="s">
        <v>596</v>
      </c>
      <c r="LND8718" s="4">
        <v>174298.32</v>
      </c>
    </row>
    <row r="8719" spans="8467:8482" ht="21.95" customHeight="1">
      <c r="LNE8719" s="4" t="s">
        <v>1307</v>
      </c>
      <c r="LNF8719" s="4">
        <v>732550</v>
      </c>
    </row>
    <row r="8720" spans="8467:8482" ht="21.95" customHeight="1">
      <c r="LNE8720" s="4" t="s">
        <v>596</v>
      </c>
      <c r="LNF8720" s="4">
        <v>174298.32</v>
      </c>
    </row>
    <row r="8721" spans="8483:8498" ht="21.95" customHeight="1">
      <c r="LNG8721" s="4" t="s">
        <v>1307</v>
      </c>
      <c r="LNH8721" s="4">
        <v>732550</v>
      </c>
    </row>
    <row r="8722" spans="8483:8498" ht="21.95" customHeight="1">
      <c r="LNG8722" s="4" t="s">
        <v>596</v>
      </c>
      <c r="LNH8722" s="4">
        <v>174298.32</v>
      </c>
    </row>
    <row r="8723" spans="8483:8498" ht="21.95" customHeight="1">
      <c r="LNI8723" s="4" t="s">
        <v>1307</v>
      </c>
      <c r="LNJ8723" s="4">
        <v>732550</v>
      </c>
    </row>
    <row r="8724" spans="8483:8498" ht="21.95" customHeight="1">
      <c r="LNI8724" s="4" t="s">
        <v>596</v>
      </c>
      <c r="LNJ8724" s="4">
        <v>174298.32</v>
      </c>
    </row>
    <row r="8725" spans="8483:8498" ht="21.95" customHeight="1">
      <c r="LNK8725" s="4" t="s">
        <v>1307</v>
      </c>
      <c r="LNL8725" s="4">
        <v>732550</v>
      </c>
    </row>
    <row r="8726" spans="8483:8498" ht="21.95" customHeight="1">
      <c r="LNK8726" s="4" t="s">
        <v>596</v>
      </c>
      <c r="LNL8726" s="4">
        <v>174298.32</v>
      </c>
    </row>
    <row r="8727" spans="8483:8498" ht="21.95" customHeight="1">
      <c r="LNM8727" s="4" t="s">
        <v>1307</v>
      </c>
      <c r="LNN8727" s="4">
        <v>732550</v>
      </c>
    </row>
    <row r="8728" spans="8483:8498" ht="21.95" customHeight="1">
      <c r="LNM8728" s="4" t="s">
        <v>596</v>
      </c>
      <c r="LNN8728" s="4">
        <v>174298.32</v>
      </c>
    </row>
    <row r="8729" spans="8483:8498" ht="21.95" customHeight="1">
      <c r="LNO8729" s="4" t="s">
        <v>1307</v>
      </c>
      <c r="LNP8729" s="4">
        <v>732550</v>
      </c>
    </row>
    <row r="8730" spans="8483:8498" ht="21.95" customHeight="1">
      <c r="LNO8730" s="4" t="s">
        <v>596</v>
      </c>
      <c r="LNP8730" s="4">
        <v>174298.32</v>
      </c>
    </row>
    <row r="8731" spans="8483:8498" ht="21.95" customHeight="1">
      <c r="LNQ8731" s="4" t="s">
        <v>1307</v>
      </c>
      <c r="LNR8731" s="4">
        <v>732550</v>
      </c>
    </row>
    <row r="8732" spans="8483:8498" ht="21.95" customHeight="1">
      <c r="LNQ8732" s="4" t="s">
        <v>596</v>
      </c>
      <c r="LNR8732" s="4">
        <v>174298.32</v>
      </c>
    </row>
    <row r="8733" spans="8483:8498" ht="21.95" customHeight="1">
      <c r="LNS8733" s="4" t="s">
        <v>1307</v>
      </c>
      <c r="LNT8733" s="4">
        <v>732550</v>
      </c>
    </row>
    <row r="8734" spans="8483:8498" ht="21.95" customHeight="1">
      <c r="LNS8734" s="4" t="s">
        <v>596</v>
      </c>
      <c r="LNT8734" s="4">
        <v>174298.32</v>
      </c>
    </row>
    <row r="8735" spans="8483:8498" ht="21.95" customHeight="1">
      <c r="LNU8735" s="4" t="s">
        <v>1307</v>
      </c>
      <c r="LNV8735" s="4">
        <v>732550</v>
      </c>
    </row>
    <row r="8736" spans="8483:8498" ht="21.95" customHeight="1">
      <c r="LNU8736" s="4" t="s">
        <v>596</v>
      </c>
      <c r="LNV8736" s="4">
        <v>174298.32</v>
      </c>
    </row>
    <row r="8737" spans="8499:8514" ht="21.95" customHeight="1">
      <c r="LNW8737" s="4" t="s">
        <v>1307</v>
      </c>
      <c r="LNX8737" s="4">
        <v>732550</v>
      </c>
    </row>
    <row r="8738" spans="8499:8514" ht="21.95" customHeight="1">
      <c r="LNW8738" s="4" t="s">
        <v>596</v>
      </c>
      <c r="LNX8738" s="4">
        <v>174298.32</v>
      </c>
    </row>
    <row r="8739" spans="8499:8514" ht="21.95" customHeight="1">
      <c r="LNY8739" s="4" t="s">
        <v>1307</v>
      </c>
      <c r="LNZ8739" s="4">
        <v>732550</v>
      </c>
    </row>
    <row r="8740" spans="8499:8514" ht="21.95" customHeight="1">
      <c r="LNY8740" s="4" t="s">
        <v>596</v>
      </c>
      <c r="LNZ8740" s="4">
        <v>174298.32</v>
      </c>
    </row>
    <row r="8741" spans="8499:8514" ht="21.95" customHeight="1">
      <c r="LOA8741" s="4" t="s">
        <v>1307</v>
      </c>
      <c r="LOB8741" s="4">
        <v>732550</v>
      </c>
    </row>
    <row r="8742" spans="8499:8514" ht="21.95" customHeight="1">
      <c r="LOA8742" s="4" t="s">
        <v>596</v>
      </c>
      <c r="LOB8742" s="4">
        <v>174298.32</v>
      </c>
    </row>
    <row r="8743" spans="8499:8514" ht="21.95" customHeight="1">
      <c r="LOC8743" s="4" t="s">
        <v>1307</v>
      </c>
      <c r="LOD8743" s="4">
        <v>732550</v>
      </c>
    </row>
    <row r="8744" spans="8499:8514" ht="21.95" customHeight="1">
      <c r="LOC8744" s="4" t="s">
        <v>596</v>
      </c>
      <c r="LOD8744" s="4">
        <v>174298.32</v>
      </c>
    </row>
    <row r="8745" spans="8499:8514" ht="21.95" customHeight="1">
      <c r="LOE8745" s="4" t="s">
        <v>1307</v>
      </c>
      <c r="LOF8745" s="4">
        <v>732550</v>
      </c>
    </row>
    <row r="8746" spans="8499:8514" ht="21.95" customHeight="1">
      <c r="LOE8746" s="4" t="s">
        <v>596</v>
      </c>
      <c r="LOF8746" s="4">
        <v>174298.32</v>
      </c>
    </row>
    <row r="8747" spans="8499:8514" ht="21.95" customHeight="1">
      <c r="LOG8747" s="4" t="s">
        <v>1307</v>
      </c>
      <c r="LOH8747" s="4">
        <v>732550</v>
      </c>
    </row>
    <row r="8748" spans="8499:8514" ht="21.95" customHeight="1">
      <c r="LOG8748" s="4" t="s">
        <v>596</v>
      </c>
      <c r="LOH8748" s="4">
        <v>174298.32</v>
      </c>
    </row>
    <row r="8749" spans="8499:8514" ht="21.95" customHeight="1">
      <c r="LOI8749" s="4" t="s">
        <v>1307</v>
      </c>
      <c r="LOJ8749" s="4">
        <v>732550</v>
      </c>
    </row>
    <row r="8750" spans="8499:8514" ht="21.95" customHeight="1">
      <c r="LOI8750" s="4" t="s">
        <v>596</v>
      </c>
      <c r="LOJ8750" s="4">
        <v>174298.32</v>
      </c>
    </row>
    <row r="8751" spans="8499:8514" ht="21.95" customHeight="1">
      <c r="LOK8751" s="4" t="s">
        <v>1307</v>
      </c>
      <c r="LOL8751" s="4">
        <v>732550</v>
      </c>
    </row>
    <row r="8752" spans="8499:8514" ht="21.95" customHeight="1">
      <c r="LOK8752" s="4" t="s">
        <v>596</v>
      </c>
      <c r="LOL8752" s="4">
        <v>174298.32</v>
      </c>
    </row>
    <row r="8753" spans="8515:8530" ht="21.95" customHeight="1">
      <c r="LOM8753" s="4" t="s">
        <v>1307</v>
      </c>
      <c r="LON8753" s="4">
        <v>732550</v>
      </c>
    </row>
    <row r="8754" spans="8515:8530" ht="21.95" customHeight="1">
      <c r="LOM8754" s="4" t="s">
        <v>596</v>
      </c>
      <c r="LON8754" s="4">
        <v>174298.32</v>
      </c>
    </row>
    <row r="8755" spans="8515:8530" ht="21.95" customHeight="1">
      <c r="LOO8755" s="4" t="s">
        <v>1307</v>
      </c>
      <c r="LOP8755" s="4">
        <v>732550</v>
      </c>
    </row>
    <row r="8756" spans="8515:8530" ht="21.95" customHeight="1">
      <c r="LOO8756" s="4" t="s">
        <v>596</v>
      </c>
      <c r="LOP8756" s="4">
        <v>174298.32</v>
      </c>
    </row>
    <row r="8757" spans="8515:8530" ht="21.95" customHeight="1">
      <c r="LOQ8757" s="4" t="s">
        <v>1307</v>
      </c>
      <c r="LOR8757" s="4">
        <v>732550</v>
      </c>
    </row>
    <row r="8758" spans="8515:8530" ht="21.95" customHeight="1">
      <c r="LOQ8758" s="4" t="s">
        <v>596</v>
      </c>
      <c r="LOR8758" s="4">
        <v>174298.32</v>
      </c>
    </row>
    <row r="8759" spans="8515:8530" ht="21.95" customHeight="1">
      <c r="LOS8759" s="4" t="s">
        <v>1307</v>
      </c>
      <c r="LOT8759" s="4">
        <v>732550</v>
      </c>
    </row>
    <row r="8760" spans="8515:8530" ht="21.95" customHeight="1">
      <c r="LOS8760" s="4" t="s">
        <v>596</v>
      </c>
      <c r="LOT8760" s="4">
        <v>174298.32</v>
      </c>
    </row>
    <row r="8761" spans="8515:8530" ht="21.95" customHeight="1">
      <c r="LOU8761" s="4" t="s">
        <v>1307</v>
      </c>
      <c r="LOV8761" s="4">
        <v>732550</v>
      </c>
    </row>
    <row r="8762" spans="8515:8530" ht="21.95" customHeight="1">
      <c r="LOU8762" s="4" t="s">
        <v>596</v>
      </c>
      <c r="LOV8762" s="4">
        <v>174298.32</v>
      </c>
    </row>
    <row r="8763" spans="8515:8530" ht="21.95" customHeight="1">
      <c r="LOW8763" s="4" t="s">
        <v>1307</v>
      </c>
      <c r="LOX8763" s="4">
        <v>732550</v>
      </c>
    </row>
    <row r="8764" spans="8515:8530" ht="21.95" customHeight="1">
      <c r="LOW8764" s="4" t="s">
        <v>596</v>
      </c>
      <c r="LOX8764" s="4">
        <v>174298.32</v>
      </c>
    </row>
    <row r="8765" spans="8515:8530" ht="21.95" customHeight="1">
      <c r="LOY8765" s="4" t="s">
        <v>1307</v>
      </c>
      <c r="LOZ8765" s="4">
        <v>732550</v>
      </c>
    </row>
    <row r="8766" spans="8515:8530" ht="21.95" customHeight="1">
      <c r="LOY8766" s="4" t="s">
        <v>596</v>
      </c>
      <c r="LOZ8766" s="4">
        <v>174298.32</v>
      </c>
    </row>
    <row r="8767" spans="8515:8530" ht="21.95" customHeight="1">
      <c r="LPA8767" s="4" t="s">
        <v>1307</v>
      </c>
      <c r="LPB8767" s="4">
        <v>732550</v>
      </c>
    </row>
    <row r="8768" spans="8515:8530" ht="21.95" customHeight="1">
      <c r="LPA8768" s="4" t="s">
        <v>596</v>
      </c>
      <c r="LPB8768" s="4">
        <v>174298.32</v>
      </c>
    </row>
    <row r="8769" spans="8531:8546" ht="21.95" customHeight="1">
      <c r="LPC8769" s="4" t="s">
        <v>1307</v>
      </c>
      <c r="LPD8769" s="4">
        <v>732550</v>
      </c>
    </row>
    <row r="8770" spans="8531:8546" ht="21.95" customHeight="1">
      <c r="LPC8770" s="4" t="s">
        <v>596</v>
      </c>
      <c r="LPD8770" s="4">
        <v>174298.32</v>
      </c>
    </row>
    <row r="8771" spans="8531:8546" ht="21.95" customHeight="1">
      <c r="LPE8771" s="4" t="s">
        <v>1307</v>
      </c>
      <c r="LPF8771" s="4">
        <v>732550</v>
      </c>
    </row>
    <row r="8772" spans="8531:8546" ht="21.95" customHeight="1">
      <c r="LPE8772" s="4" t="s">
        <v>596</v>
      </c>
      <c r="LPF8772" s="4">
        <v>174298.32</v>
      </c>
    </row>
    <row r="8773" spans="8531:8546" ht="21.95" customHeight="1">
      <c r="LPG8773" s="4" t="s">
        <v>1307</v>
      </c>
      <c r="LPH8773" s="4">
        <v>732550</v>
      </c>
    </row>
    <row r="8774" spans="8531:8546" ht="21.95" customHeight="1">
      <c r="LPG8774" s="4" t="s">
        <v>596</v>
      </c>
      <c r="LPH8774" s="4">
        <v>174298.32</v>
      </c>
    </row>
    <row r="8775" spans="8531:8546" ht="21.95" customHeight="1">
      <c r="LPI8775" s="4" t="s">
        <v>1307</v>
      </c>
      <c r="LPJ8775" s="4">
        <v>732550</v>
      </c>
    </row>
    <row r="8776" spans="8531:8546" ht="21.95" customHeight="1">
      <c r="LPI8776" s="4" t="s">
        <v>596</v>
      </c>
      <c r="LPJ8776" s="4">
        <v>174298.32</v>
      </c>
    </row>
    <row r="8777" spans="8531:8546" ht="21.95" customHeight="1">
      <c r="LPK8777" s="4" t="s">
        <v>1307</v>
      </c>
      <c r="LPL8777" s="4">
        <v>732550</v>
      </c>
    </row>
    <row r="8778" spans="8531:8546" ht="21.95" customHeight="1">
      <c r="LPK8778" s="4" t="s">
        <v>596</v>
      </c>
      <c r="LPL8778" s="4">
        <v>174298.32</v>
      </c>
    </row>
    <row r="8779" spans="8531:8546" ht="21.95" customHeight="1">
      <c r="LPM8779" s="4" t="s">
        <v>1307</v>
      </c>
      <c r="LPN8779" s="4">
        <v>732550</v>
      </c>
    </row>
    <row r="8780" spans="8531:8546" ht="21.95" customHeight="1">
      <c r="LPM8780" s="4" t="s">
        <v>596</v>
      </c>
      <c r="LPN8780" s="4">
        <v>174298.32</v>
      </c>
    </row>
    <row r="8781" spans="8531:8546" ht="21.95" customHeight="1">
      <c r="LPO8781" s="4" t="s">
        <v>1307</v>
      </c>
      <c r="LPP8781" s="4">
        <v>732550</v>
      </c>
    </row>
    <row r="8782" spans="8531:8546" ht="21.95" customHeight="1">
      <c r="LPO8782" s="4" t="s">
        <v>596</v>
      </c>
      <c r="LPP8782" s="4">
        <v>174298.32</v>
      </c>
    </row>
    <row r="8783" spans="8531:8546" ht="21.95" customHeight="1">
      <c r="LPQ8783" s="4" t="s">
        <v>1307</v>
      </c>
      <c r="LPR8783" s="4">
        <v>732550</v>
      </c>
    </row>
    <row r="8784" spans="8531:8546" ht="21.95" customHeight="1">
      <c r="LPQ8784" s="4" t="s">
        <v>596</v>
      </c>
      <c r="LPR8784" s="4">
        <v>174298.32</v>
      </c>
    </row>
    <row r="8785" spans="8547:8562" ht="21.95" customHeight="1">
      <c r="LPS8785" s="4" t="s">
        <v>1307</v>
      </c>
      <c r="LPT8785" s="4">
        <v>732550</v>
      </c>
    </row>
    <row r="8786" spans="8547:8562" ht="21.95" customHeight="1">
      <c r="LPS8786" s="4" t="s">
        <v>596</v>
      </c>
      <c r="LPT8786" s="4">
        <v>174298.32</v>
      </c>
    </row>
    <row r="8787" spans="8547:8562" ht="21.95" customHeight="1">
      <c r="LPU8787" s="4" t="s">
        <v>1307</v>
      </c>
      <c r="LPV8787" s="4">
        <v>732550</v>
      </c>
    </row>
    <row r="8788" spans="8547:8562" ht="21.95" customHeight="1">
      <c r="LPU8788" s="4" t="s">
        <v>596</v>
      </c>
      <c r="LPV8788" s="4">
        <v>174298.32</v>
      </c>
    </row>
    <row r="8789" spans="8547:8562" ht="21.95" customHeight="1">
      <c r="LPW8789" s="4" t="s">
        <v>1307</v>
      </c>
      <c r="LPX8789" s="4">
        <v>732550</v>
      </c>
    </row>
    <row r="8790" spans="8547:8562" ht="21.95" customHeight="1">
      <c r="LPW8790" s="4" t="s">
        <v>596</v>
      </c>
      <c r="LPX8790" s="4">
        <v>174298.32</v>
      </c>
    </row>
    <row r="8791" spans="8547:8562" ht="21.95" customHeight="1">
      <c r="LPY8791" s="4" t="s">
        <v>1307</v>
      </c>
      <c r="LPZ8791" s="4">
        <v>732550</v>
      </c>
    </row>
    <row r="8792" spans="8547:8562" ht="21.95" customHeight="1">
      <c r="LPY8792" s="4" t="s">
        <v>596</v>
      </c>
      <c r="LPZ8792" s="4">
        <v>174298.32</v>
      </c>
    </row>
    <row r="8793" spans="8547:8562" ht="21.95" customHeight="1">
      <c r="LQA8793" s="4" t="s">
        <v>1307</v>
      </c>
      <c r="LQB8793" s="4">
        <v>732550</v>
      </c>
    </row>
    <row r="8794" spans="8547:8562" ht="21.95" customHeight="1">
      <c r="LQA8794" s="4" t="s">
        <v>596</v>
      </c>
      <c r="LQB8794" s="4">
        <v>174298.32</v>
      </c>
    </row>
    <row r="8795" spans="8547:8562" ht="21.95" customHeight="1">
      <c r="LQC8795" s="4" t="s">
        <v>1307</v>
      </c>
      <c r="LQD8795" s="4">
        <v>732550</v>
      </c>
    </row>
    <row r="8796" spans="8547:8562" ht="21.95" customHeight="1">
      <c r="LQC8796" s="4" t="s">
        <v>596</v>
      </c>
      <c r="LQD8796" s="4">
        <v>174298.32</v>
      </c>
    </row>
    <row r="8797" spans="8547:8562" ht="21.95" customHeight="1">
      <c r="LQE8797" s="4" t="s">
        <v>1307</v>
      </c>
      <c r="LQF8797" s="4">
        <v>732550</v>
      </c>
    </row>
    <row r="8798" spans="8547:8562" ht="21.95" customHeight="1">
      <c r="LQE8798" s="4" t="s">
        <v>596</v>
      </c>
      <c r="LQF8798" s="4">
        <v>174298.32</v>
      </c>
    </row>
    <row r="8799" spans="8547:8562" ht="21.95" customHeight="1">
      <c r="LQG8799" s="4" t="s">
        <v>1307</v>
      </c>
      <c r="LQH8799" s="4">
        <v>732550</v>
      </c>
    </row>
    <row r="8800" spans="8547:8562" ht="21.95" customHeight="1">
      <c r="LQG8800" s="4" t="s">
        <v>596</v>
      </c>
      <c r="LQH8800" s="4">
        <v>174298.32</v>
      </c>
    </row>
    <row r="8801" spans="8563:8578" ht="21.95" customHeight="1">
      <c r="LQI8801" s="4" t="s">
        <v>1307</v>
      </c>
      <c r="LQJ8801" s="4">
        <v>732550</v>
      </c>
    </row>
    <row r="8802" spans="8563:8578" ht="21.95" customHeight="1">
      <c r="LQI8802" s="4" t="s">
        <v>596</v>
      </c>
      <c r="LQJ8802" s="4">
        <v>174298.32</v>
      </c>
    </row>
    <row r="8803" spans="8563:8578" ht="21.95" customHeight="1">
      <c r="LQK8803" s="4" t="s">
        <v>1307</v>
      </c>
      <c r="LQL8803" s="4">
        <v>732550</v>
      </c>
    </row>
    <row r="8804" spans="8563:8578" ht="21.95" customHeight="1">
      <c r="LQK8804" s="4" t="s">
        <v>596</v>
      </c>
      <c r="LQL8804" s="4">
        <v>174298.32</v>
      </c>
    </row>
    <row r="8805" spans="8563:8578" ht="21.95" customHeight="1">
      <c r="LQM8805" s="4" t="s">
        <v>1307</v>
      </c>
      <c r="LQN8805" s="4">
        <v>732550</v>
      </c>
    </row>
    <row r="8806" spans="8563:8578" ht="21.95" customHeight="1">
      <c r="LQM8806" s="4" t="s">
        <v>596</v>
      </c>
      <c r="LQN8806" s="4">
        <v>174298.32</v>
      </c>
    </row>
    <row r="8807" spans="8563:8578" ht="21.95" customHeight="1">
      <c r="LQO8807" s="4" t="s">
        <v>1307</v>
      </c>
      <c r="LQP8807" s="4">
        <v>732550</v>
      </c>
    </row>
    <row r="8808" spans="8563:8578" ht="21.95" customHeight="1">
      <c r="LQO8808" s="4" t="s">
        <v>596</v>
      </c>
      <c r="LQP8808" s="4">
        <v>174298.32</v>
      </c>
    </row>
    <row r="8809" spans="8563:8578" ht="21.95" customHeight="1">
      <c r="LQQ8809" s="4" t="s">
        <v>1307</v>
      </c>
      <c r="LQR8809" s="4">
        <v>732550</v>
      </c>
    </row>
    <row r="8810" spans="8563:8578" ht="21.95" customHeight="1">
      <c r="LQQ8810" s="4" t="s">
        <v>596</v>
      </c>
      <c r="LQR8810" s="4">
        <v>174298.32</v>
      </c>
    </row>
    <row r="8811" spans="8563:8578" ht="21.95" customHeight="1">
      <c r="LQS8811" s="4" t="s">
        <v>1307</v>
      </c>
      <c r="LQT8811" s="4">
        <v>732550</v>
      </c>
    </row>
    <row r="8812" spans="8563:8578" ht="21.95" customHeight="1">
      <c r="LQS8812" s="4" t="s">
        <v>596</v>
      </c>
      <c r="LQT8812" s="4">
        <v>174298.32</v>
      </c>
    </row>
    <row r="8813" spans="8563:8578" ht="21.95" customHeight="1">
      <c r="LQU8813" s="4" t="s">
        <v>1307</v>
      </c>
      <c r="LQV8813" s="4">
        <v>732550</v>
      </c>
    </row>
    <row r="8814" spans="8563:8578" ht="21.95" customHeight="1">
      <c r="LQU8814" s="4" t="s">
        <v>596</v>
      </c>
      <c r="LQV8814" s="4">
        <v>174298.32</v>
      </c>
    </row>
    <row r="8815" spans="8563:8578" ht="21.95" customHeight="1">
      <c r="LQW8815" s="4" t="s">
        <v>1307</v>
      </c>
      <c r="LQX8815" s="4">
        <v>732550</v>
      </c>
    </row>
    <row r="8816" spans="8563:8578" ht="21.95" customHeight="1">
      <c r="LQW8816" s="4" t="s">
        <v>596</v>
      </c>
      <c r="LQX8816" s="4">
        <v>174298.32</v>
      </c>
    </row>
    <row r="8817" spans="8579:8594" ht="21.95" customHeight="1">
      <c r="LQY8817" s="4" t="s">
        <v>1307</v>
      </c>
      <c r="LQZ8817" s="4">
        <v>732550</v>
      </c>
    </row>
    <row r="8818" spans="8579:8594" ht="21.95" customHeight="1">
      <c r="LQY8818" s="4" t="s">
        <v>596</v>
      </c>
      <c r="LQZ8818" s="4">
        <v>174298.32</v>
      </c>
    </row>
    <row r="8819" spans="8579:8594" ht="21.95" customHeight="1">
      <c r="LRA8819" s="4" t="s">
        <v>1307</v>
      </c>
      <c r="LRB8819" s="4">
        <v>732550</v>
      </c>
    </row>
    <row r="8820" spans="8579:8594" ht="21.95" customHeight="1">
      <c r="LRA8820" s="4" t="s">
        <v>596</v>
      </c>
      <c r="LRB8820" s="4">
        <v>174298.32</v>
      </c>
    </row>
    <row r="8821" spans="8579:8594" ht="21.95" customHeight="1">
      <c r="LRC8821" s="4" t="s">
        <v>1307</v>
      </c>
      <c r="LRD8821" s="4">
        <v>732550</v>
      </c>
    </row>
    <row r="8822" spans="8579:8594" ht="21.95" customHeight="1">
      <c r="LRC8822" s="4" t="s">
        <v>596</v>
      </c>
      <c r="LRD8822" s="4">
        <v>174298.32</v>
      </c>
    </row>
    <row r="8823" spans="8579:8594" ht="21.95" customHeight="1">
      <c r="LRE8823" s="4" t="s">
        <v>1307</v>
      </c>
      <c r="LRF8823" s="4">
        <v>732550</v>
      </c>
    </row>
    <row r="8824" spans="8579:8594" ht="21.95" customHeight="1">
      <c r="LRE8824" s="4" t="s">
        <v>596</v>
      </c>
      <c r="LRF8824" s="4">
        <v>174298.32</v>
      </c>
    </row>
    <row r="8825" spans="8579:8594" ht="21.95" customHeight="1">
      <c r="LRG8825" s="4" t="s">
        <v>1307</v>
      </c>
      <c r="LRH8825" s="4">
        <v>732550</v>
      </c>
    </row>
    <row r="8826" spans="8579:8594" ht="21.95" customHeight="1">
      <c r="LRG8826" s="4" t="s">
        <v>596</v>
      </c>
      <c r="LRH8826" s="4">
        <v>174298.32</v>
      </c>
    </row>
    <row r="8827" spans="8579:8594" ht="21.95" customHeight="1">
      <c r="LRI8827" s="4" t="s">
        <v>1307</v>
      </c>
      <c r="LRJ8827" s="4">
        <v>732550</v>
      </c>
    </row>
    <row r="8828" spans="8579:8594" ht="21.95" customHeight="1">
      <c r="LRI8828" s="4" t="s">
        <v>596</v>
      </c>
      <c r="LRJ8828" s="4">
        <v>174298.32</v>
      </c>
    </row>
    <row r="8829" spans="8579:8594" ht="21.95" customHeight="1">
      <c r="LRK8829" s="4" t="s">
        <v>1307</v>
      </c>
      <c r="LRL8829" s="4">
        <v>732550</v>
      </c>
    </row>
    <row r="8830" spans="8579:8594" ht="21.95" customHeight="1">
      <c r="LRK8830" s="4" t="s">
        <v>596</v>
      </c>
      <c r="LRL8830" s="4">
        <v>174298.32</v>
      </c>
    </row>
    <row r="8831" spans="8579:8594" ht="21.95" customHeight="1">
      <c r="LRM8831" s="4" t="s">
        <v>1307</v>
      </c>
      <c r="LRN8831" s="4">
        <v>732550</v>
      </c>
    </row>
    <row r="8832" spans="8579:8594" ht="21.95" customHeight="1">
      <c r="LRM8832" s="4" t="s">
        <v>596</v>
      </c>
      <c r="LRN8832" s="4">
        <v>174298.32</v>
      </c>
    </row>
    <row r="8833" spans="8595:8610" ht="21.95" customHeight="1">
      <c r="LRO8833" s="4" t="s">
        <v>1307</v>
      </c>
      <c r="LRP8833" s="4">
        <v>732550</v>
      </c>
    </row>
    <row r="8834" spans="8595:8610" ht="21.95" customHeight="1">
      <c r="LRO8834" s="4" t="s">
        <v>596</v>
      </c>
      <c r="LRP8834" s="4">
        <v>174298.32</v>
      </c>
    </row>
    <row r="8835" spans="8595:8610" ht="21.95" customHeight="1">
      <c r="LRQ8835" s="4" t="s">
        <v>1307</v>
      </c>
      <c r="LRR8835" s="4">
        <v>732550</v>
      </c>
    </row>
    <row r="8836" spans="8595:8610" ht="21.95" customHeight="1">
      <c r="LRQ8836" s="4" t="s">
        <v>596</v>
      </c>
      <c r="LRR8836" s="4">
        <v>174298.32</v>
      </c>
    </row>
    <row r="8837" spans="8595:8610" ht="21.95" customHeight="1">
      <c r="LRS8837" s="4" t="s">
        <v>1307</v>
      </c>
      <c r="LRT8837" s="4">
        <v>732550</v>
      </c>
    </row>
    <row r="8838" spans="8595:8610" ht="21.95" customHeight="1">
      <c r="LRS8838" s="4" t="s">
        <v>596</v>
      </c>
      <c r="LRT8838" s="4">
        <v>174298.32</v>
      </c>
    </row>
    <row r="8839" spans="8595:8610" ht="21.95" customHeight="1">
      <c r="LRU8839" s="4" t="s">
        <v>1307</v>
      </c>
      <c r="LRV8839" s="4">
        <v>732550</v>
      </c>
    </row>
    <row r="8840" spans="8595:8610" ht="21.95" customHeight="1">
      <c r="LRU8840" s="4" t="s">
        <v>596</v>
      </c>
      <c r="LRV8840" s="4">
        <v>174298.32</v>
      </c>
    </row>
    <row r="8841" spans="8595:8610" ht="21.95" customHeight="1">
      <c r="LRW8841" s="4" t="s">
        <v>1307</v>
      </c>
      <c r="LRX8841" s="4">
        <v>732550</v>
      </c>
    </row>
    <row r="8842" spans="8595:8610" ht="21.95" customHeight="1">
      <c r="LRW8842" s="4" t="s">
        <v>596</v>
      </c>
      <c r="LRX8842" s="4">
        <v>174298.32</v>
      </c>
    </row>
    <row r="8843" spans="8595:8610" ht="21.95" customHeight="1">
      <c r="LRY8843" s="4" t="s">
        <v>1307</v>
      </c>
      <c r="LRZ8843" s="4">
        <v>732550</v>
      </c>
    </row>
    <row r="8844" spans="8595:8610" ht="21.95" customHeight="1">
      <c r="LRY8844" s="4" t="s">
        <v>596</v>
      </c>
      <c r="LRZ8844" s="4">
        <v>174298.32</v>
      </c>
    </row>
    <row r="8845" spans="8595:8610" ht="21.95" customHeight="1">
      <c r="LSA8845" s="4" t="s">
        <v>1307</v>
      </c>
      <c r="LSB8845" s="4">
        <v>732550</v>
      </c>
    </row>
    <row r="8846" spans="8595:8610" ht="21.95" customHeight="1">
      <c r="LSA8846" s="4" t="s">
        <v>596</v>
      </c>
      <c r="LSB8846" s="4">
        <v>174298.32</v>
      </c>
    </row>
    <row r="8847" spans="8595:8610" ht="21.95" customHeight="1">
      <c r="LSC8847" s="4" t="s">
        <v>1307</v>
      </c>
      <c r="LSD8847" s="4">
        <v>732550</v>
      </c>
    </row>
    <row r="8848" spans="8595:8610" ht="21.95" customHeight="1">
      <c r="LSC8848" s="4" t="s">
        <v>596</v>
      </c>
      <c r="LSD8848" s="4">
        <v>174298.32</v>
      </c>
    </row>
    <row r="8849" spans="8611:8626" ht="21.95" customHeight="1">
      <c r="LSE8849" s="4" t="s">
        <v>1307</v>
      </c>
      <c r="LSF8849" s="4">
        <v>732550</v>
      </c>
    </row>
    <row r="8850" spans="8611:8626" ht="21.95" customHeight="1">
      <c r="LSE8850" s="4" t="s">
        <v>596</v>
      </c>
      <c r="LSF8850" s="4">
        <v>174298.32</v>
      </c>
    </row>
    <row r="8851" spans="8611:8626" ht="21.95" customHeight="1">
      <c r="LSG8851" s="4" t="s">
        <v>1307</v>
      </c>
      <c r="LSH8851" s="4">
        <v>732550</v>
      </c>
    </row>
    <row r="8852" spans="8611:8626" ht="21.95" customHeight="1">
      <c r="LSG8852" s="4" t="s">
        <v>596</v>
      </c>
      <c r="LSH8852" s="4">
        <v>174298.32</v>
      </c>
    </row>
    <row r="8853" spans="8611:8626" ht="21.95" customHeight="1">
      <c r="LSI8853" s="4" t="s">
        <v>1307</v>
      </c>
      <c r="LSJ8853" s="4">
        <v>732550</v>
      </c>
    </row>
    <row r="8854" spans="8611:8626" ht="21.95" customHeight="1">
      <c r="LSI8854" s="4" t="s">
        <v>596</v>
      </c>
      <c r="LSJ8854" s="4">
        <v>174298.32</v>
      </c>
    </row>
    <row r="8855" spans="8611:8626" ht="21.95" customHeight="1">
      <c r="LSK8855" s="4" t="s">
        <v>1307</v>
      </c>
      <c r="LSL8855" s="4">
        <v>732550</v>
      </c>
    </row>
    <row r="8856" spans="8611:8626" ht="21.95" customHeight="1">
      <c r="LSK8856" s="4" t="s">
        <v>596</v>
      </c>
      <c r="LSL8856" s="4">
        <v>174298.32</v>
      </c>
    </row>
    <row r="8857" spans="8611:8626" ht="21.95" customHeight="1">
      <c r="LSM8857" s="4" t="s">
        <v>1307</v>
      </c>
      <c r="LSN8857" s="4">
        <v>732550</v>
      </c>
    </row>
    <row r="8858" spans="8611:8626" ht="21.95" customHeight="1">
      <c r="LSM8858" s="4" t="s">
        <v>596</v>
      </c>
      <c r="LSN8858" s="4">
        <v>174298.32</v>
      </c>
    </row>
    <row r="8859" spans="8611:8626" ht="21.95" customHeight="1">
      <c r="LSO8859" s="4" t="s">
        <v>1307</v>
      </c>
      <c r="LSP8859" s="4">
        <v>732550</v>
      </c>
    </row>
    <row r="8860" spans="8611:8626" ht="21.95" customHeight="1">
      <c r="LSO8860" s="4" t="s">
        <v>596</v>
      </c>
      <c r="LSP8860" s="4">
        <v>174298.32</v>
      </c>
    </row>
    <row r="8861" spans="8611:8626" ht="21.95" customHeight="1">
      <c r="LSQ8861" s="4" t="s">
        <v>1307</v>
      </c>
      <c r="LSR8861" s="4">
        <v>732550</v>
      </c>
    </row>
    <row r="8862" spans="8611:8626" ht="21.95" customHeight="1">
      <c r="LSQ8862" s="4" t="s">
        <v>596</v>
      </c>
      <c r="LSR8862" s="4">
        <v>174298.32</v>
      </c>
    </row>
    <row r="8863" spans="8611:8626" ht="21.95" customHeight="1">
      <c r="LSS8863" s="4" t="s">
        <v>1307</v>
      </c>
      <c r="LST8863" s="4">
        <v>732550</v>
      </c>
    </row>
    <row r="8864" spans="8611:8626" ht="21.95" customHeight="1">
      <c r="LSS8864" s="4" t="s">
        <v>596</v>
      </c>
      <c r="LST8864" s="4">
        <v>174298.32</v>
      </c>
    </row>
    <row r="8865" spans="8627:8642" ht="21.95" customHeight="1">
      <c r="LSU8865" s="4" t="s">
        <v>1307</v>
      </c>
      <c r="LSV8865" s="4">
        <v>732550</v>
      </c>
    </row>
    <row r="8866" spans="8627:8642" ht="21.95" customHeight="1">
      <c r="LSU8866" s="4" t="s">
        <v>596</v>
      </c>
      <c r="LSV8866" s="4">
        <v>174298.32</v>
      </c>
    </row>
    <row r="8867" spans="8627:8642" ht="21.95" customHeight="1">
      <c r="LSW8867" s="4" t="s">
        <v>1307</v>
      </c>
      <c r="LSX8867" s="4">
        <v>732550</v>
      </c>
    </row>
    <row r="8868" spans="8627:8642" ht="21.95" customHeight="1">
      <c r="LSW8868" s="4" t="s">
        <v>596</v>
      </c>
      <c r="LSX8868" s="4">
        <v>174298.32</v>
      </c>
    </row>
    <row r="8869" spans="8627:8642" ht="21.95" customHeight="1">
      <c r="LSY8869" s="4" t="s">
        <v>1307</v>
      </c>
      <c r="LSZ8869" s="4">
        <v>732550</v>
      </c>
    </row>
    <row r="8870" spans="8627:8642" ht="21.95" customHeight="1">
      <c r="LSY8870" s="4" t="s">
        <v>596</v>
      </c>
      <c r="LSZ8870" s="4">
        <v>174298.32</v>
      </c>
    </row>
    <row r="8871" spans="8627:8642" ht="21.95" customHeight="1">
      <c r="LTA8871" s="4" t="s">
        <v>1307</v>
      </c>
      <c r="LTB8871" s="4">
        <v>732550</v>
      </c>
    </row>
    <row r="8872" spans="8627:8642" ht="21.95" customHeight="1">
      <c r="LTA8872" s="4" t="s">
        <v>596</v>
      </c>
      <c r="LTB8872" s="4">
        <v>174298.32</v>
      </c>
    </row>
    <row r="8873" spans="8627:8642" ht="21.95" customHeight="1">
      <c r="LTC8873" s="4" t="s">
        <v>1307</v>
      </c>
      <c r="LTD8873" s="4">
        <v>732550</v>
      </c>
    </row>
    <row r="8874" spans="8627:8642" ht="21.95" customHeight="1">
      <c r="LTC8874" s="4" t="s">
        <v>596</v>
      </c>
      <c r="LTD8874" s="4">
        <v>174298.32</v>
      </c>
    </row>
    <row r="8875" spans="8627:8642" ht="21.95" customHeight="1">
      <c r="LTE8875" s="4" t="s">
        <v>1307</v>
      </c>
      <c r="LTF8875" s="4">
        <v>732550</v>
      </c>
    </row>
    <row r="8876" spans="8627:8642" ht="21.95" customHeight="1">
      <c r="LTE8876" s="4" t="s">
        <v>596</v>
      </c>
      <c r="LTF8876" s="4">
        <v>174298.32</v>
      </c>
    </row>
    <row r="8877" spans="8627:8642" ht="21.95" customHeight="1">
      <c r="LTG8877" s="4" t="s">
        <v>1307</v>
      </c>
      <c r="LTH8877" s="4">
        <v>732550</v>
      </c>
    </row>
    <row r="8878" spans="8627:8642" ht="21.95" customHeight="1">
      <c r="LTG8878" s="4" t="s">
        <v>596</v>
      </c>
      <c r="LTH8878" s="4">
        <v>174298.32</v>
      </c>
    </row>
    <row r="8879" spans="8627:8642" ht="21.95" customHeight="1">
      <c r="LTI8879" s="4" t="s">
        <v>1307</v>
      </c>
      <c r="LTJ8879" s="4">
        <v>732550</v>
      </c>
    </row>
    <row r="8880" spans="8627:8642" ht="21.95" customHeight="1">
      <c r="LTI8880" s="4" t="s">
        <v>596</v>
      </c>
      <c r="LTJ8880" s="4">
        <v>174298.32</v>
      </c>
    </row>
    <row r="8881" spans="8643:8658" ht="21.95" customHeight="1">
      <c r="LTK8881" s="4" t="s">
        <v>1307</v>
      </c>
      <c r="LTL8881" s="4">
        <v>732550</v>
      </c>
    </row>
    <row r="8882" spans="8643:8658" ht="21.95" customHeight="1">
      <c r="LTK8882" s="4" t="s">
        <v>596</v>
      </c>
      <c r="LTL8882" s="4">
        <v>174298.32</v>
      </c>
    </row>
    <row r="8883" spans="8643:8658" ht="21.95" customHeight="1">
      <c r="LTM8883" s="4" t="s">
        <v>1307</v>
      </c>
      <c r="LTN8883" s="4">
        <v>732550</v>
      </c>
    </row>
    <row r="8884" spans="8643:8658" ht="21.95" customHeight="1">
      <c r="LTM8884" s="4" t="s">
        <v>596</v>
      </c>
      <c r="LTN8884" s="4">
        <v>174298.32</v>
      </c>
    </row>
    <row r="8885" spans="8643:8658" ht="21.95" customHeight="1">
      <c r="LTO8885" s="4" t="s">
        <v>1307</v>
      </c>
      <c r="LTP8885" s="4">
        <v>732550</v>
      </c>
    </row>
    <row r="8886" spans="8643:8658" ht="21.95" customHeight="1">
      <c r="LTO8886" s="4" t="s">
        <v>596</v>
      </c>
      <c r="LTP8886" s="4">
        <v>174298.32</v>
      </c>
    </row>
    <row r="8887" spans="8643:8658" ht="21.95" customHeight="1">
      <c r="LTQ8887" s="4" t="s">
        <v>1307</v>
      </c>
      <c r="LTR8887" s="4">
        <v>732550</v>
      </c>
    </row>
    <row r="8888" spans="8643:8658" ht="21.95" customHeight="1">
      <c r="LTQ8888" s="4" t="s">
        <v>596</v>
      </c>
      <c r="LTR8888" s="4">
        <v>174298.32</v>
      </c>
    </row>
    <row r="8889" spans="8643:8658" ht="21.95" customHeight="1">
      <c r="LTS8889" s="4" t="s">
        <v>1307</v>
      </c>
      <c r="LTT8889" s="4">
        <v>732550</v>
      </c>
    </row>
    <row r="8890" spans="8643:8658" ht="21.95" customHeight="1">
      <c r="LTS8890" s="4" t="s">
        <v>596</v>
      </c>
      <c r="LTT8890" s="4">
        <v>174298.32</v>
      </c>
    </row>
    <row r="8891" spans="8643:8658" ht="21.95" customHeight="1">
      <c r="LTU8891" s="4" t="s">
        <v>1307</v>
      </c>
      <c r="LTV8891" s="4">
        <v>732550</v>
      </c>
    </row>
    <row r="8892" spans="8643:8658" ht="21.95" customHeight="1">
      <c r="LTU8892" s="4" t="s">
        <v>596</v>
      </c>
      <c r="LTV8892" s="4">
        <v>174298.32</v>
      </c>
    </row>
    <row r="8893" spans="8643:8658" ht="21.95" customHeight="1">
      <c r="LTW8893" s="4" t="s">
        <v>1307</v>
      </c>
      <c r="LTX8893" s="4">
        <v>732550</v>
      </c>
    </row>
    <row r="8894" spans="8643:8658" ht="21.95" customHeight="1">
      <c r="LTW8894" s="4" t="s">
        <v>596</v>
      </c>
      <c r="LTX8894" s="4">
        <v>174298.32</v>
      </c>
    </row>
    <row r="8895" spans="8643:8658" ht="21.95" customHeight="1">
      <c r="LTY8895" s="4" t="s">
        <v>1307</v>
      </c>
      <c r="LTZ8895" s="4">
        <v>732550</v>
      </c>
    </row>
    <row r="8896" spans="8643:8658" ht="21.95" customHeight="1">
      <c r="LTY8896" s="4" t="s">
        <v>596</v>
      </c>
      <c r="LTZ8896" s="4">
        <v>174298.32</v>
      </c>
    </row>
    <row r="8897" spans="8659:8674" ht="21.95" customHeight="1">
      <c r="LUA8897" s="4" t="s">
        <v>1307</v>
      </c>
      <c r="LUB8897" s="4">
        <v>732550</v>
      </c>
    </row>
    <row r="8898" spans="8659:8674" ht="21.95" customHeight="1">
      <c r="LUA8898" s="4" t="s">
        <v>596</v>
      </c>
      <c r="LUB8898" s="4">
        <v>174298.32</v>
      </c>
    </row>
    <row r="8899" spans="8659:8674" ht="21.95" customHeight="1">
      <c r="LUC8899" s="4" t="s">
        <v>1307</v>
      </c>
      <c r="LUD8899" s="4">
        <v>732550</v>
      </c>
    </row>
    <row r="8900" spans="8659:8674" ht="21.95" customHeight="1">
      <c r="LUC8900" s="4" t="s">
        <v>596</v>
      </c>
      <c r="LUD8900" s="4">
        <v>174298.32</v>
      </c>
    </row>
    <row r="8901" spans="8659:8674" ht="21.95" customHeight="1">
      <c r="LUE8901" s="4" t="s">
        <v>1307</v>
      </c>
      <c r="LUF8901" s="4">
        <v>732550</v>
      </c>
    </row>
    <row r="8902" spans="8659:8674" ht="21.95" customHeight="1">
      <c r="LUE8902" s="4" t="s">
        <v>596</v>
      </c>
      <c r="LUF8902" s="4">
        <v>174298.32</v>
      </c>
    </row>
    <row r="8903" spans="8659:8674" ht="21.95" customHeight="1">
      <c r="LUG8903" s="4" t="s">
        <v>1307</v>
      </c>
      <c r="LUH8903" s="4">
        <v>732550</v>
      </c>
    </row>
    <row r="8904" spans="8659:8674" ht="21.95" customHeight="1">
      <c r="LUG8904" s="4" t="s">
        <v>596</v>
      </c>
      <c r="LUH8904" s="4">
        <v>174298.32</v>
      </c>
    </row>
    <row r="8905" spans="8659:8674" ht="21.95" customHeight="1">
      <c r="LUI8905" s="4" t="s">
        <v>1307</v>
      </c>
      <c r="LUJ8905" s="4">
        <v>732550</v>
      </c>
    </row>
    <row r="8906" spans="8659:8674" ht="21.95" customHeight="1">
      <c r="LUI8906" s="4" t="s">
        <v>596</v>
      </c>
      <c r="LUJ8906" s="4">
        <v>174298.32</v>
      </c>
    </row>
    <row r="8907" spans="8659:8674" ht="21.95" customHeight="1">
      <c r="LUK8907" s="4" t="s">
        <v>1307</v>
      </c>
      <c r="LUL8907" s="4">
        <v>732550</v>
      </c>
    </row>
    <row r="8908" spans="8659:8674" ht="21.95" customHeight="1">
      <c r="LUK8908" s="4" t="s">
        <v>596</v>
      </c>
      <c r="LUL8908" s="4">
        <v>174298.32</v>
      </c>
    </row>
    <row r="8909" spans="8659:8674" ht="21.95" customHeight="1">
      <c r="LUM8909" s="4" t="s">
        <v>1307</v>
      </c>
      <c r="LUN8909" s="4">
        <v>732550</v>
      </c>
    </row>
    <row r="8910" spans="8659:8674" ht="21.95" customHeight="1">
      <c r="LUM8910" s="4" t="s">
        <v>596</v>
      </c>
      <c r="LUN8910" s="4">
        <v>174298.32</v>
      </c>
    </row>
    <row r="8911" spans="8659:8674" ht="21.95" customHeight="1">
      <c r="LUO8911" s="4" t="s">
        <v>1307</v>
      </c>
      <c r="LUP8911" s="4">
        <v>732550</v>
      </c>
    </row>
    <row r="8912" spans="8659:8674" ht="21.95" customHeight="1">
      <c r="LUO8912" s="4" t="s">
        <v>596</v>
      </c>
      <c r="LUP8912" s="4">
        <v>174298.32</v>
      </c>
    </row>
    <row r="8913" spans="8675:8690" ht="21.95" customHeight="1">
      <c r="LUQ8913" s="4" t="s">
        <v>1307</v>
      </c>
      <c r="LUR8913" s="4">
        <v>732550</v>
      </c>
    </row>
    <row r="8914" spans="8675:8690" ht="21.95" customHeight="1">
      <c r="LUQ8914" s="4" t="s">
        <v>596</v>
      </c>
      <c r="LUR8914" s="4">
        <v>174298.32</v>
      </c>
    </row>
    <row r="8915" spans="8675:8690" ht="21.95" customHeight="1">
      <c r="LUS8915" s="4" t="s">
        <v>1307</v>
      </c>
      <c r="LUT8915" s="4">
        <v>732550</v>
      </c>
    </row>
    <row r="8916" spans="8675:8690" ht="21.95" customHeight="1">
      <c r="LUS8916" s="4" t="s">
        <v>596</v>
      </c>
      <c r="LUT8916" s="4">
        <v>174298.32</v>
      </c>
    </row>
    <row r="8917" spans="8675:8690" ht="21.95" customHeight="1">
      <c r="LUU8917" s="4" t="s">
        <v>1307</v>
      </c>
      <c r="LUV8917" s="4">
        <v>732550</v>
      </c>
    </row>
    <row r="8918" spans="8675:8690" ht="21.95" customHeight="1">
      <c r="LUU8918" s="4" t="s">
        <v>596</v>
      </c>
      <c r="LUV8918" s="4">
        <v>174298.32</v>
      </c>
    </row>
    <row r="8919" spans="8675:8690" ht="21.95" customHeight="1">
      <c r="LUW8919" s="4" t="s">
        <v>1307</v>
      </c>
      <c r="LUX8919" s="4">
        <v>732550</v>
      </c>
    </row>
    <row r="8920" spans="8675:8690" ht="21.95" customHeight="1">
      <c r="LUW8920" s="4" t="s">
        <v>596</v>
      </c>
      <c r="LUX8920" s="4">
        <v>174298.32</v>
      </c>
    </row>
    <row r="8921" spans="8675:8690" ht="21.95" customHeight="1">
      <c r="LUY8921" s="4" t="s">
        <v>1307</v>
      </c>
      <c r="LUZ8921" s="4">
        <v>732550</v>
      </c>
    </row>
    <row r="8922" spans="8675:8690" ht="21.95" customHeight="1">
      <c r="LUY8922" s="4" t="s">
        <v>596</v>
      </c>
      <c r="LUZ8922" s="4">
        <v>174298.32</v>
      </c>
    </row>
    <row r="8923" spans="8675:8690" ht="21.95" customHeight="1">
      <c r="LVA8923" s="4" t="s">
        <v>1307</v>
      </c>
      <c r="LVB8923" s="4">
        <v>732550</v>
      </c>
    </row>
    <row r="8924" spans="8675:8690" ht="21.95" customHeight="1">
      <c r="LVA8924" s="4" t="s">
        <v>596</v>
      </c>
      <c r="LVB8924" s="4">
        <v>174298.32</v>
      </c>
    </row>
    <row r="8925" spans="8675:8690" ht="21.95" customHeight="1">
      <c r="LVC8925" s="4" t="s">
        <v>1307</v>
      </c>
      <c r="LVD8925" s="4">
        <v>732550</v>
      </c>
    </row>
    <row r="8926" spans="8675:8690" ht="21.95" customHeight="1">
      <c r="LVC8926" s="4" t="s">
        <v>596</v>
      </c>
      <c r="LVD8926" s="4">
        <v>174298.32</v>
      </c>
    </row>
    <row r="8927" spans="8675:8690" ht="21.95" customHeight="1">
      <c r="LVE8927" s="4" t="s">
        <v>1307</v>
      </c>
      <c r="LVF8927" s="4">
        <v>732550</v>
      </c>
    </row>
    <row r="8928" spans="8675:8690" ht="21.95" customHeight="1">
      <c r="LVE8928" s="4" t="s">
        <v>596</v>
      </c>
      <c r="LVF8928" s="4">
        <v>174298.32</v>
      </c>
    </row>
    <row r="8929" spans="8691:8706" ht="21.95" customHeight="1">
      <c r="LVG8929" s="4" t="s">
        <v>1307</v>
      </c>
      <c r="LVH8929" s="4">
        <v>732550</v>
      </c>
    </row>
    <row r="8930" spans="8691:8706" ht="21.95" customHeight="1">
      <c r="LVG8930" s="4" t="s">
        <v>596</v>
      </c>
      <c r="LVH8930" s="4">
        <v>174298.32</v>
      </c>
    </row>
    <row r="8931" spans="8691:8706" ht="21.95" customHeight="1">
      <c r="LVI8931" s="4" t="s">
        <v>1307</v>
      </c>
      <c r="LVJ8931" s="4">
        <v>732550</v>
      </c>
    </row>
    <row r="8932" spans="8691:8706" ht="21.95" customHeight="1">
      <c r="LVI8932" s="4" t="s">
        <v>596</v>
      </c>
      <c r="LVJ8932" s="4">
        <v>174298.32</v>
      </c>
    </row>
    <row r="8933" spans="8691:8706" ht="21.95" customHeight="1">
      <c r="LVK8933" s="4" t="s">
        <v>1307</v>
      </c>
      <c r="LVL8933" s="4">
        <v>732550</v>
      </c>
    </row>
    <row r="8934" spans="8691:8706" ht="21.95" customHeight="1">
      <c r="LVK8934" s="4" t="s">
        <v>596</v>
      </c>
      <c r="LVL8934" s="4">
        <v>174298.32</v>
      </c>
    </row>
    <row r="8935" spans="8691:8706" ht="21.95" customHeight="1">
      <c r="LVM8935" s="4" t="s">
        <v>1307</v>
      </c>
      <c r="LVN8935" s="4">
        <v>732550</v>
      </c>
    </row>
    <row r="8936" spans="8691:8706" ht="21.95" customHeight="1">
      <c r="LVM8936" s="4" t="s">
        <v>596</v>
      </c>
      <c r="LVN8936" s="4">
        <v>174298.32</v>
      </c>
    </row>
    <row r="8937" spans="8691:8706" ht="21.95" customHeight="1">
      <c r="LVO8937" s="4" t="s">
        <v>1307</v>
      </c>
      <c r="LVP8937" s="4">
        <v>732550</v>
      </c>
    </row>
    <row r="8938" spans="8691:8706" ht="21.95" customHeight="1">
      <c r="LVO8938" s="4" t="s">
        <v>596</v>
      </c>
      <c r="LVP8938" s="4">
        <v>174298.32</v>
      </c>
    </row>
    <row r="8939" spans="8691:8706" ht="21.95" customHeight="1">
      <c r="LVQ8939" s="4" t="s">
        <v>1307</v>
      </c>
      <c r="LVR8939" s="4">
        <v>732550</v>
      </c>
    </row>
    <row r="8940" spans="8691:8706" ht="21.95" customHeight="1">
      <c r="LVQ8940" s="4" t="s">
        <v>596</v>
      </c>
      <c r="LVR8940" s="4">
        <v>174298.32</v>
      </c>
    </row>
    <row r="8941" spans="8691:8706" ht="21.95" customHeight="1">
      <c r="LVS8941" s="4" t="s">
        <v>1307</v>
      </c>
      <c r="LVT8941" s="4">
        <v>732550</v>
      </c>
    </row>
    <row r="8942" spans="8691:8706" ht="21.95" customHeight="1">
      <c r="LVS8942" s="4" t="s">
        <v>596</v>
      </c>
      <c r="LVT8942" s="4">
        <v>174298.32</v>
      </c>
    </row>
    <row r="8943" spans="8691:8706" ht="21.95" customHeight="1">
      <c r="LVU8943" s="4" t="s">
        <v>1307</v>
      </c>
      <c r="LVV8943" s="4">
        <v>732550</v>
      </c>
    </row>
    <row r="8944" spans="8691:8706" ht="21.95" customHeight="1">
      <c r="LVU8944" s="4" t="s">
        <v>596</v>
      </c>
      <c r="LVV8944" s="4">
        <v>174298.32</v>
      </c>
    </row>
    <row r="8945" spans="8707:8722" ht="21.95" customHeight="1">
      <c r="LVW8945" s="4" t="s">
        <v>1307</v>
      </c>
      <c r="LVX8945" s="4">
        <v>732550</v>
      </c>
    </row>
    <row r="8946" spans="8707:8722" ht="21.95" customHeight="1">
      <c r="LVW8946" s="4" t="s">
        <v>596</v>
      </c>
      <c r="LVX8946" s="4">
        <v>174298.32</v>
      </c>
    </row>
    <row r="8947" spans="8707:8722" ht="21.95" customHeight="1">
      <c r="LVY8947" s="4" t="s">
        <v>1307</v>
      </c>
      <c r="LVZ8947" s="4">
        <v>732550</v>
      </c>
    </row>
    <row r="8948" spans="8707:8722" ht="21.95" customHeight="1">
      <c r="LVY8948" s="4" t="s">
        <v>596</v>
      </c>
      <c r="LVZ8948" s="4">
        <v>174298.32</v>
      </c>
    </row>
    <row r="8949" spans="8707:8722" ht="21.95" customHeight="1">
      <c r="LWA8949" s="4" t="s">
        <v>1307</v>
      </c>
      <c r="LWB8949" s="4">
        <v>732550</v>
      </c>
    </row>
    <row r="8950" spans="8707:8722" ht="21.95" customHeight="1">
      <c r="LWA8950" s="4" t="s">
        <v>596</v>
      </c>
      <c r="LWB8950" s="4">
        <v>174298.32</v>
      </c>
    </row>
    <row r="8951" spans="8707:8722" ht="21.95" customHeight="1">
      <c r="LWC8951" s="4" t="s">
        <v>1307</v>
      </c>
      <c r="LWD8951" s="4">
        <v>732550</v>
      </c>
    </row>
    <row r="8952" spans="8707:8722" ht="21.95" customHeight="1">
      <c r="LWC8952" s="4" t="s">
        <v>596</v>
      </c>
      <c r="LWD8952" s="4">
        <v>174298.32</v>
      </c>
    </row>
    <row r="8953" spans="8707:8722" ht="21.95" customHeight="1">
      <c r="LWE8953" s="4" t="s">
        <v>1307</v>
      </c>
      <c r="LWF8953" s="4">
        <v>732550</v>
      </c>
    </row>
    <row r="8954" spans="8707:8722" ht="21.95" customHeight="1">
      <c r="LWE8954" s="4" t="s">
        <v>596</v>
      </c>
      <c r="LWF8954" s="4">
        <v>174298.32</v>
      </c>
    </row>
    <row r="8955" spans="8707:8722" ht="21.95" customHeight="1">
      <c r="LWG8955" s="4" t="s">
        <v>1307</v>
      </c>
      <c r="LWH8955" s="4">
        <v>732550</v>
      </c>
    </row>
    <row r="8956" spans="8707:8722" ht="21.95" customHeight="1">
      <c r="LWG8956" s="4" t="s">
        <v>596</v>
      </c>
      <c r="LWH8956" s="4">
        <v>174298.32</v>
      </c>
    </row>
    <row r="8957" spans="8707:8722" ht="21.95" customHeight="1">
      <c r="LWI8957" s="4" t="s">
        <v>1307</v>
      </c>
      <c r="LWJ8957" s="4">
        <v>732550</v>
      </c>
    </row>
    <row r="8958" spans="8707:8722" ht="21.95" customHeight="1">
      <c r="LWI8958" s="4" t="s">
        <v>596</v>
      </c>
      <c r="LWJ8958" s="4">
        <v>174298.32</v>
      </c>
    </row>
    <row r="8959" spans="8707:8722" ht="21.95" customHeight="1">
      <c r="LWK8959" s="4" t="s">
        <v>1307</v>
      </c>
      <c r="LWL8959" s="4">
        <v>732550</v>
      </c>
    </row>
    <row r="8960" spans="8707:8722" ht="21.95" customHeight="1">
      <c r="LWK8960" s="4" t="s">
        <v>596</v>
      </c>
      <c r="LWL8960" s="4">
        <v>174298.32</v>
      </c>
    </row>
    <row r="8961" spans="8723:8738" ht="21.95" customHeight="1">
      <c r="LWM8961" s="4" t="s">
        <v>1307</v>
      </c>
      <c r="LWN8961" s="4">
        <v>732550</v>
      </c>
    </row>
    <row r="8962" spans="8723:8738" ht="21.95" customHeight="1">
      <c r="LWM8962" s="4" t="s">
        <v>596</v>
      </c>
      <c r="LWN8962" s="4">
        <v>174298.32</v>
      </c>
    </row>
    <row r="8963" spans="8723:8738" ht="21.95" customHeight="1">
      <c r="LWO8963" s="4" t="s">
        <v>1307</v>
      </c>
      <c r="LWP8963" s="4">
        <v>732550</v>
      </c>
    </row>
    <row r="8964" spans="8723:8738" ht="21.95" customHeight="1">
      <c r="LWO8964" s="4" t="s">
        <v>596</v>
      </c>
      <c r="LWP8964" s="4">
        <v>174298.32</v>
      </c>
    </row>
    <row r="8965" spans="8723:8738" ht="21.95" customHeight="1">
      <c r="LWQ8965" s="4" t="s">
        <v>1307</v>
      </c>
      <c r="LWR8965" s="4">
        <v>732550</v>
      </c>
    </row>
    <row r="8966" spans="8723:8738" ht="21.95" customHeight="1">
      <c r="LWQ8966" s="4" t="s">
        <v>596</v>
      </c>
      <c r="LWR8966" s="4">
        <v>174298.32</v>
      </c>
    </row>
    <row r="8967" spans="8723:8738" ht="21.95" customHeight="1">
      <c r="LWS8967" s="4" t="s">
        <v>1307</v>
      </c>
      <c r="LWT8967" s="4">
        <v>732550</v>
      </c>
    </row>
    <row r="8968" spans="8723:8738" ht="21.95" customHeight="1">
      <c r="LWS8968" s="4" t="s">
        <v>596</v>
      </c>
      <c r="LWT8968" s="4">
        <v>174298.32</v>
      </c>
    </row>
    <row r="8969" spans="8723:8738" ht="21.95" customHeight="1">
      <c r="LWU8969" s="4" t="s">
        <v>1307</v>
      </c>
      <c r="LWV8969" s="4">
        <v>732550</v>
      </c>
    </row>
    <row r="8970" spans="8723:8738" ht="21.95" customHeight="1">
      <c r="LWU8970" s="4" t="s">
        <v>596</v>
      </c>
      <c r="LWV8970" s="4">
        <v>174298.32</v>
      </c>
    </row>
    <row r="8971" spans="8723:8738" ht="21.95" customHeight="1">
      <c r="LWW8971" s="4" t="s">
        <v>1307</v>
      </c>
      <c r="LWX8971" s="4">
        <v>732550</v>
      </c>
    </row>
    <row r="8972" spans="8723:8738" ht="21.95" customHeight="1">
      <c r="LWW8972" s="4" t="s">
        <v>596</v>
      </c>
      <c r="LWX8972" s="4">
        <v>174298.32</v>
      </c>
    </row>
    <row r="8973" spans="8723:8738" ht="21.95" customHeight="1">
      <c r="LWY8973" s="4" t="s">
        <v>1307</v>
      </c>
      <c r="LWZ8973" s="4">
        <v>732550</v>
      </c>
    </row>
    <row r="8974" spans="8723:8738" ht="21.95" customHeight="1">
      <c r="LWY8974" s="4" t="s">
        <v>596</v>
      </c>
      <c r="LWZ8974" s="4">
        <v>174298.32</v>
      </c>
    </row>
    <row r="8975" spans="8723:8738" ht="21.95" customHeight="1">
      <c r="LXA8975" s="4" t="s">
        <v>1307</v>
      </c>
      <c r="LXB8975" s="4">
        <v>732550</v>
      </c>
    </row>
    <row r="8976" spans="8723:8738" ht="21.95" customHeight="1">
      <c r="LXA8976" s="4" t="s">
        <v>596</v>
      </c>
      <c r="LXB8976" s="4">
        <v>174298.32</v>
      </c>
    </row>
    <row r="8977" spans="8739:8754" ht="21.95" customHeight="1">
      <c r="LXC8977" s="4" t="s">
        <v>1307</v>
      </c>
      <c r="LXD8977" s="4">
        <v>732550</v>
      </c>
    </row>
    <row r="8978" spans="8739:8754" ht="21.95" customHeight="1">
      <c r="LXC8978" s="4" t="s">
        <v>596</v>
      </c>
      <c r="LXD8978" s="4">
        <v>174298.32</v>
      </c>
    </row>
    <row r="8979" spans="8739:8754" ht="21.95" customHeight="1">
      <c r="LXE8979" s="4" t="s">
        <v>1307</v>
      </c>
      <c r="LXF8979" s="4">
        <v>732550</v>
      </c>
    </row>
    <row r="8980" spans="8739:8754" ht="21.95" customHeight="1">
      <c r="LXE8980" s="4" t="s">
        <v>596</v>
      </c>
      <c r="LXF8980" s="4">
        <v>174298.32</v>
      </c>
    </row>
    <row r="8981" spans="8739:8754" ht="21.95" customHeight="1">
      <c r="LXG8981" s="4" t="s">
        <v>1307</v>
      </c>
      <c r="LXH8981" s="4">
        <v>732550</v>
      </c>
    </row>
    <row r="8982" spans="8739:8754" ht="21.95" customHeight="1">
      <c r="LXG8982" s="4" t="s">
        <v>596</v>
      </c>
      <c r="LXH8982" s="4">
        <v>174298.32</v>
      </c>
    </row>
    <row r="8983" spans="8739:8754" ht="21.95" customHeight="1">
      <c r="LXI8983" s="4" t="s">
        <v>1307</v>
      </c>
      <c r="LXJ8983" s="4">
        <v>732550</v>
      </c>
    </row>
    <row r="8984" spans="8739:8754" ht="21.95" customHeight="1">
      <c r="LXI8984" s="4" t="s">
        <v>596</v>
      </c>
      <c r="LXJ8984" s="4">
        <v>174298.32</v>
      </c>
    </row>
    <row r="8985" spans="8739:8754" ht="21.95" customHeight="1">
      <c r="LXK8985" s="4" t="s">
        <v>1307</v>
      </c>
      <c r="LXL8985" s="4">
        <v>732550</v>
      </c>
    </row>
    <row r="8986" spans="8739:8754" ht="21.95" customHeight="1">
      <c r="LXK8986" s="4" t="s">
        <v>596</v>
      </c>
      <c r="LXL8986" s="4">
        <v>174298.32</v>
      </c>
    </row>
    <row r="8987" spans="8739:8754" ht="21.95" customHeight="1">
      <c r="LXM8987" s="4" t="s">
        <v>1307</v>
      </c>
      <c r="LXN8987" s="4">
        <v>732550</v>
      </c>
    </row>
    <row r="8988" spans="8739:8754" ht="21.95" customHeight="1">
      <c r="LXM8988" s="4" t="s">
        <v>596</v>
      </c>
      <c r="LXN8988" s="4">
        <v>174298.32</v>
      </c>
    </row>
    <row r="8989" spans="8739:8754" ht="21.95" customHeight="1">
      <c r="LXO8989" s="4" t="s">
        <v>1307</v>
      </c>
      <c r="LXP8989" s="4">
        <v>732550</v>
      </c>
    </row>
    <row r="8990" spans="8739:8754" ht="21.95" customHeight="1">
      <c r="LXO8990" s="4" t="s">
        <v>596</v>
      </c>
      <c r="LXP8990" s="4">
        <v>174298.32</v>
      </c>
    </row>
    <row r="8991" spans="8739:8754" ht="21.95" customHeight="1">
      <c r="LXQ8991" s="4" t="s">
        <v>1307</v>
      </c>
      <c r="LXR8991" s="4">
        <v>732550</v>
      </c>
    </row>
    <row r="8992" spans="8739:8754" ht="21.95" customHeight="1">
      <c r="LXQ8992" s="4" t="s">
        <v>596</v>
      </c>
      <c r="LXR8992" s="4">
        <v>174298.32</v>
      </c>
    </row>
    <row r="8993" spans="8755:8770" ht="21.95" customHeight="1">
      <c r="LXS8993" s="4" t="s">
        <v>1307</v>
      </c>
      <c r="LXT8993" s="4">
        <v>732550</v>
      </c>
    </row>
    <row r="8994" spans="8755:8770" ht="21.95" customHeight="1">
      <c r="LXS8994" s="4" t="s">
        <v>596</v>
      </c>
      <c r="LXT8994" s="4">
        <v>174298.32</v>
      </c>
    </row>
    <row r="8995" spans="8755:8770" ht="21.95" customHeight="1">
      <c r="LXU8995" s="4" t="s">
        <v>1307</v>
      </c>
      <c r="LXV8995" s="4">
        <v>732550</v>
      </c>
    </row>
    <row r="8996" spans="8755:8770" ht="21.95" customHeight="1">
      <c r="LXU8996" s="4" t="s">
        <v>596</v>
      </c>
      <c r="LXV8996" s="4">
        <v>174298.32</v>
      </c>
    </row>
    <row r="8997" spans="8755:8770" ht="21.95" customHeight="1">
      <c r="LXW8997" s="4" t="s">
        <v>1307</v>
      </c>
      <c r="LXX8997" s="4">
        <v>732550</v>
      </c>
    </row>
    <row r="8998" spans="8755:8770" ht="21.95" customHeight="1">
      <c r="LXW8998" s="4" t="s">
        <v>596</v>
      </c>
      <c r="LXX8998" s="4">
        <v>174298.32</v>
      </c>
    </row>
    <row r="8999" spans="8755:8770" ht="21.95" customHeight="1">
      <c r="LXY8999" s="4" t="s">
        <v>1307</v>
      </c>
      <c r="LXZ8999" s="4">
        <v>732550</v>
      </c>
    </row>
    <row r="9000" spans="8755:8770" ht="21.95" customHeight="1">
      <c r="LXY9000" s="4" t="s">
        <v>596</v>
      </c>
      <c r="LXZ9000" s="4">
        <v>174298.32</v>
      </c>
    </row>
    <row r="9001" spans="8755:8770" ht="21.95" customHeight="1">
      <c r="LYA9001" s="4" t="s">
        <v>1307</v>
      </c>
      <c r="LYB9001" s="4">
        <v>732550</v>
      </c>
    </row>
    <row r="9002" spans="8755:8770" ht="21.95" customHeight="1">
      <c r="LYA9002" s="4" t="s">
        <v>596</v>
      </c>
      <c r="LYB9002" s="4">
        <v>174298.32</v>
      </c>
    </row>
    <row r="9003" spans="8755:8770" ht="21.95" customHeight="1">
      <c r="LYC9003" s="4" t="s">
        <v>1307</v>
      </c>
      <c r="LYD9003" s="4">
        <v>732550</v>
      </c>
    </row>
    <row r="9004" spans="8755:8770" ht="21.95" customHeight="1">
      <c r="LYC9004" s="4" t="s">
        <v>596</v>
      </c>
      <c r="LYD9004" s="4">
        <v>174298.32</v>
      </c>
    </row>
    <row r="9005" spans="8755:8770" ht="21.95" customHeight="1">
      <c r="LYE9005" s="4" t="s">
        <v>1307</v>
      </c>
      <c r="LYF9005" s="4">
        <v>732550</v>
      </c>
    </row>
    <row r="9006" spans="8755:8770" ht="21.95" customHeight="1">
      <c r="LYE9006" s="4" t="s">
        <v>596</v>
      </c>
      <c r="LYF9006" s="4">
        <v>174298.32</v>
      </c>
    </row>
    <row r="9007" spans="8755:8770" ht="21.95" customHeight="1">
      <c r="LYG9007" s="4" t="s">
        <v>1307</v>
      </c>
      <c r="LYH9007" s="4">
        <v>732550</v>
      </c>
    </row>
    <row r="9008" spans="8755:8770" ht="21.95" customHeight="1">
      <c r="LYG9008" s="4" t="s">
        <v>596</v>
      </c>
      <c r="LYH9008" s="4">
        <v>174298.32</v>
      </c>
    </row>
    <row r="9009" spans="8771:8786" ht="21.95" customHeight="1">
      <c r="LYI9009" s="4" t="s">
        <v>1307</v>
      </c>
      <c r="LYJ9009" s="4">
        <v>732550</v>
      </c>
    </row>
    <row r="9010" spans="8771:8786" ht="21.95" customHeight="1">
      <c r="LYI9010" s="4" t="s">
        <v>596</v>
      </c>
      <c r="LYJ9010" s="4">
        <v>174298.32</v>
      </c>
    </row>
    <row r="9011" spans="8771:8786" ht="21.95" customHeight="1">
      <c r="LYK9011" s="4" t="s">
        <v>1307</v>
      </c>
      <c r="LYL9011" s="4">
        <v>732550</v>
      </c>
    </row>
    <row r="9012" spans="8771:8786" ht="21.95" customHeight="1">
      <c r="LYK9012" s="4" t="s">
        <v>596</v>
      </c>
      <c r="LYL9012" s="4">
        <v>174298.32</v>
      </c>
    </row>
    <row r="9013" spans="8771:8786" ht="21.95" customHeight="1">
      <c r="LYM9013" s="4" t="s">
        <v>1307</v>
      </c>
      <c r="LYN9013" s="4">
        <v>732550</v>
      </c>
    </row>
    <row r="9014" spans="8771:8786" ht="21.95" customHeight="1">
      <c r="LYM9014" s="4" t="s">
        <v>596</v>
      </c>
      <c r="LYN9014" s="4">
        <v>174298.32</v>
      </c>
    </row>
    <row r="9015" spans="8771:8786" ht="21.95" customHeight="1">
      <c r="LYO9015" s="4" t="s">
        <v>1307</v>
      </c>
      <c r="LYP9015" s="4">
        <v>732550</v>
      </c>
    </row>
    <row r="9016" spans="8771:8786" ht="21.95" customHeight="1">
      <c r="LYO9016" s="4" t="s">
        <v>596</v>
      </c>
      <c r="LYP9016" s="4">
        <v>174298.32</v>
      </c>
    </row>
    <row r="9017" spans="8771:8786" ht="21.95" customHeight="1">
      <c r="LYQ9017" s="4" t="s">
        <v>1307</v>
      </c>
      <c r="LYR9017" s="4">
        <v>732550</v>
      </c>
    </row>
    <row r="9018" spans="8771:8786" ht="21.95" customHeight="1">
      <c r="LYQ9018" s="4" t="s">
        <v>596</v>
      </c>
      <c r="LYR9018" s="4">
        <v>174298.32</v>
      </c>
    </row>
    <row r="9019" spans="8771:8786" ht="21.95" customHeight="1">
      <c r="LYS9019" s="4" t="s">
        <v>1307</v>
      </c>
      <c r="LYT9019" s="4">
        <v>732550</v>
      </c>
    </row>
    <row r="9020" spans="8771:8786" ht="21.95" customHeight="1">
      <c r="LYS9020" s="4" t="s">
        <v>596</v>
      </c>
      <c r="LYT9020" s="4">
        <v>174298.32</v>
      </c>
    </row>
    <row r="9021" spans="8771:8786" ht="21.95" customHeight="1">
      <c r="LYU9021" s="4" t="s">
        <v>1307</v>
      </c>
      <c r="LYV9021" s="4">
        <v>732550</v>
      </c>
    </row>
    <row r="9022" spans="8771:8786" ht="21.95" customHeight="1">
      <c r="LYU9022" s="4" t="s">
        <v>596</v>
      </c>
      <c r="LYV9022" s="4">
        <v>174298.32</v>
      </c>
    </row>
    <row r="9023" spans="8771:8786" ht="21.95" customHeight="1">
      <c r="LYW9023" s="4" t="s">
        <v>1307</v>
      </c>
      <c r="LYX9023" s="4">
        <v>732550</v>
      </c>
    </row>
    <row r="9024" spans="8771:8786" ht="21.95" customHeight="1">
      <c r="LYW9024" s="4" t="s">
        <v>596</v>
      </c>
      <c r="LYX9024" s="4">
        <v>174298.32</v>
      </c>
    </row>
    <row r="9025" spans="8787:8802" ht="21.95" customHeight="1">
      <c r="LYY9025" s="4" t="s">
        <v>1307</v>
      </c>
      <c r="LYZ9025" s="4">
        <v>732550</v>
      </c>
    </row>
    <row r="9026" spans="8787:8802" ht="21.95" customHeight="1">
      <c r="LYY9026" s="4" t="s">
        <v>596</v>
      </c>
      <c r="LYZ9026" s="4">
        <v>174298.32</v>
      </c>
    </row>
    <row r="9027" spans="8787:8802" ht="21.95" customHeight="1">
      <c r="LZA9027" s="4" t="s">
        <v>1307</v>
      </c>
      <c r="LZB9027" s="4">
        <v>732550</v>
      </c>
    </row>
    <row r="9028" spans="8787:8802" ht="21.95" customHeight="1">
      <c r="LZA9028" s="4" t="s">
        <v>596</v>
      </c>
      <c r="LZB9028" s="4">
        <v>174298.32</v>
      </c>
    </row>
    <row r="9029" spans="8787:8802" ht="21.95" customHeight="1">
      <c r="LZC9029" s="4" t="s">
        <v>1307</v>
      </c>
      <c r="LZD9029" s="4">
        <v>732550</v>
      </c>
    </row>
    <row r="9030" spans="8787:8802" ht="21.95" customHeight="1">
      <c r="LZC9030" s="4" t="s">
        <v>596</v>
      </c>
      <c r="LZD9030" s="4">
        <v>174298.32</v>
      </c>
    </row>
    <row r="9031" spans="8787:8802" ht="21.95" customHeight="1">
      <c r="LZE9031" s="4" t="s">
        <v>1307</v>
      </c>
      <c r="LZF9031" s="4">
        <v>732550</v>
      </c>
    </row>
    <row r="9032" spans="8787:8802" ht="21.95" customHeight="1">
      <c r="LZE9032" s="4" t="s">
        <v>596</v>
      </c>
      <c r="LZF9032" s="4">
        <v>174298.32</v>
      </c>
    </row>
    <row r="9033" spans="8787:8802" ht="21.95" customHeight="1">
      <c r="LZG9033" s="4" t="s">
        <v>1307</v>
      </c>
      <c r="LZH9033" s="4">
        <v>732550</v>
      </c>
    </row>
    <row r="9034" spans="8787:8802" ht="21.95" customHeight="1">
      <c r="LZG9034" s="4" t="s">
        <v>596</v>
      </c>
      <c r="LZH9034" s="4">
        <v>174298.32</v>
      </c>
    </row>
    <row r="9035" spans="8787:8802" ht="21.95" customHeight="1">
      <c r="LZI9035" s="4" t="s">
        <v>1307</v>
      </c>
      <c r="LZJ9035" s="4">
        <v>732550</v>
      </c>
    </row>
    <row r="9036" spans="8787:8802" ht="21.95" customHeight="1">
      <c r="LZI9036" s="4" t="s">
        <v>596</v>
      </c>
      <c r="LZJ9036" s="4">
        <v>174298.32</v>
      </c>
    </row>
    <row r="9037" spans="8787:8802" ht="21.95" customHeight="1">
      <c r="LZK9037" s="4" t="s">
        <v>1307</v>
      </c>
      <c r="LZL9037" s="4">
        <v>732550</v>
      </c>
    </row>
    <row r="9038" spans="8787:8802" ht="21.95" customHeight="1">
      <c r="LZK9038" s="4" t="s">
        <v>596</v>
      </c>
      <c r="LZL9038" s="4">
        <v>174298.32</v>
      </c>
    </row>
    <row r="9039" spans="8787:8802" ht="21.95" customHeight="1">
      <c r="LZM9039" s="4" t="s">
        <v>1307</v>
      </c>
      <c r="LZN9039" s="4">
        <v>732550</v>
      </c>
    </row>
    <row r="9040" spans="8787:8802" ht="21.95" customHeight="1">
      <c r="LZM9040" s="4" t="s">
        <v>596</v>
      </c>
      <c r="LZN9040" s="4">
        <v>174298.32</v>
      </c>
    </row>
    <row r="9041" spans="8803:8818" ht="21.95" customHeight="1">
      <c r="LZO9041" s="4" t="s">
        <v>1307</v>
      </c>
      <c r="LZP9041" s="4">
        <v>732550</v>
      </c>
    </row>
    <row r="9042" spans="8803:8818" ht="21.95" customHeight="1">
      <c r="LZO9042" s="4" t="s">
        <v>596</v>
      </c>
      <c r="LZP9042" s="4">
        <v>174298.32</v>
      </c>
    </row>
    <row r="9043" spans="8803:8818" ht="21.95" customHeight="1">
      <c r="LZQ9043" s="4" t="s">
        <v>1307</v>
      </c>
      <c r="LZR9043" s="4">
        <v>732550</v>
      </c>
    </row>
    <row r="9044" spans="8803:8818" ht="21.95" customHeight="1">
      <c r="LZQ9044" s="4" t="s">
        <v>596</v>
      </c>
      <c r="LZR9044" s="4">
        <v>174298.32</v>
      </c>
    </row>
    <row r="9045" spans="8803:8818" ht="21.95" customHeight="1">
      <c r="LZS9045" s="4" t="s">
        <v>1307</v>
      </c>
      <c r="LZT9045" s="4">
        <v>732550</v>
      </c>
    </row>
    <row r="9046" spans="8803:8818" ht="21.95" customHeight="1">
      <c r="LZS9046" s="4" t="s">
        <v>596</v>
      </c>
      <c r="LZT9046" s="4">
        <v>174298.32</v>
      </c>
    </row>
    <row r="9047" spans="8803:8818" ht="21.95" customHeight="1">
      <c r="LZU9047" s="4" t="s">
        <v>1307</v>
      </c>
      <c r="LZV9047" s="4">
        <v>732550</v>
      </c>
    </row>
    <row r="9048" spans="8803:8818" ht="21.95" customHeight="1">
      <c r="LZU9048" s="4" t="s">
        <v>596</v>
      </c>
      <c r="LZV9048" s="4">
        <v>174298.32</v>
      </c>
    </row>
    <row r="9049" spans="8803:8818" ht="21.95" customHeight="1">
      <c r="LZW9049" s="4" t="s">
        <v>1307</v>
      </c>
      <c r="LZX9049" s="4">
        <v>732550</v>
      </c>
    </row>
    <row r="9050" spans="8803:8818" ht="21.95" customHeight="1">
      <c r="LZW9050" s="4" t="s">
        <v>596</v>
      </c>
      <c r="LZX9050" s="4">
        <v>174298.32</v>
      </c>
    </row>
    <row r="9051" spans="8803:8818" ht="21.95" customHeight="1">
      <c r="LZY9051" s="4" t="s">
        <v>1307</v>
      </c>
      <c r="LZZ9051" s="4">
        <v>732550</v>
      </c>
    </row>
    <row r="9052" spans="8803:8818" ht="21.95" customHeight="1">
      <c r="LZY9052" s="4" t="s">
        <v>596</v>
      </c>
      <c r="LZZ9052" s="4">
        <v>174298.32</v>
      </c>
    </row>
    <row r="9053" spans="8803:8818" ht="21.95" customHeight="1">
      <c r="MAA9053" s="4" t="s">
        <v>1307</v>
      </c>
      <c r="MAB9053" s="4">
        <v>732550</v>
      </c>
    </row>
    <row r="9054" spans="8803:8818" ht="21.95" customHeight="1">
      <c r="MAA9054" s="4" t="s">
        <v>596</v>
      </c>
      <c r="MAB9054" s="4">
        <v>174298.32</v>
      </c>
    </row>
    <row r="9055" spans="8803:8818" ht="21.95" customHeight="1">
      <c r="MAC9055" s="4" t="s">
        <v>1307</v>
      </c>
      <c r="MAD9055" s="4">
        <v>732550</v>
      </c>
    </row>
    <row r="9056" spans="8803:8818" ht="21.95" customHeight="1">
      <c r="MAC9056" s="4" t="s">
        <v>596</v>
      </c>
      <c r="MAD9056" s="4">
        <v>174298.32</v>
      </c>
    </row>
    <row r="9057" spans="8819:8834" ht="21.95" customHeight="1">
      <c r="MAE9057" s="4" t="s">
        <v>1307</v>
      </c>
      <c r="MAF9057" s="4">
        <v>732550</v>
      </c>
    </row>
    <row r="9058" spans="8819:8834" ht="21.95" customHeight="1">
      <c r="MAE9058" s="4" t="s">
        <v>596</v>
      </c>
      <c r="MAF9058" s="4">
        <v>174298.32</v>
      </c>
    </row>
    <row r="9059" spans="8819:8834" ht="21.95" customHeight="1">
      <c r="MAG9059" s="4" t="s">
        <v>1307</v>
      </c>
      <c r="MAH9059" s="4">
        <v>732550</v>
      </c>
    </row>
    <row r="9060" spans="8819:8834" ht="21.95" customHeight="1">
      <c r="MAG9060" s="4" t="s">
        <v>596</v>
      </c>
      <c r="MAH9060" s="4">
        <v>174298.32</v>
      </c>
    </row>
    <row r="9061" spans="8819:8834" ht="21.95" customHeight="1">
      <c r="MAI9061" s="4" t="s">
        <v>1307</v>
      </c>
      <c r="MAJ9061" s="4">
        <v>732550</v>
      </c>
    </row>
    <row r="9062" spans="8819:8834" ht="21.95" customHeight="1">
      <c r="MAI9062" s="4" t="s">
        <v>596</v>
      </c>
      <c r="MAJ9062" s="4">
        <v>174298.32</v>
      </c>
    </row>
    <row r="9063" spans="8819:8834" ht="21.95" customHeight="1">
      <c r="MAK9063" s="4" t="s">
        <v>1307</v>
      </c>
      <c r="MAL9063" s="4">
        <v>732550</v>
      </c>
    </row>
    <row r="9064" spans="8819:8834" ht="21.95" customHeight="1">
      <c r="MAK9064" s="4" t="s">
        <v>596</v>
      </c>
      <c r="MAL9064" s="4">
        <v>174298.32</v>
      </c>
    </row>
    <row r="9065" spans="8819:8834" ht="21.95" customHeight="1">
      <c r="MAM9065" s="4" t="s">
        <v>1307</v>
      </c>
      <c r="MAN9065" s="4">
        <v>732550</v>
      </c>
    </row>
    <row r="9066" spans="8819:8834" ht="21.95" customHeight="1">
      <c r="MAM9066" s="4" t="s">
        <v>596</v>
      </c>
      <c r="MAN9066" s="4">
        <v>174298.32</v>
      </c>
    </row>
    <row r="9067" spans="8819:8834" ht="21.95" customHeight="1">
      <c r="MAO9067" s="4" t="s">
        <v>1307</v>
      </c>
      <c r="MAP9067" s="4">
        <v>732550</v>
      </c>
    </row>
    <row r="9068" spans="8819:8834" ht="21.95" customHeight="1">
      <c r="MAO9068" s="4" t="s">
        <v>596</v>
      </c>
      <c r="MAP9068" s="4">
        <v>174298.32</v>
      </c>
    </row>
    <row r="9069" spans="8819:8834" ht="21.95" customHeight="1">
      <c r="MAQ9069" s="4" t="s">
        <v>1307</v>
      </c>
      <c r="MAR9069" s="4">
        <v>732550</v>
      </c>
    </row>
    <row r="9070" spans="8819:8834" ht="21.95" customHeight="1">
      <c r="MAQ9070" s="4" t="s">
        <v>596</v>
      </c>
      <c r="MAR9070" s="4">
        <v>174298.32</v>
      </c>
    </row>
    <row r="9071" spans="8819:8834" ht="21.95" customHeight="1">
      <c r="MAS9071" s="4" t="s">
        <v>1307</v>
      </c>
      <c r="MAT9071" s="4">
        <v>732550</v>
      </c>
    </row>
    <row r="9072" spans="8819:8834" ht="21.95" customHeight="1">
      <c r="MAS9072" s="4" t="s">
        <v>596</v>
      </c>
      <c r="MAT9072" s="4">
        <v>174298.32</v>
      </c>
    </row>
    <row r="9073" spans="8835:8850" ht="21.95" customHeight="1">
      <c r="MAU9073" s="4" t="s">
        <v>1307</v>
      </c>
      <c r="MAV9073" s="4">
        <v>732550</v>
      </c>
    </row>
    <row r="9074" spans="8835:8850" ht="21.95" customHeight="1">
      <c r="MAU9074" s="4" t="s">
        <v>596</v>
      </c>
      <c r="MAV9074" s="4">
        <v>174298.32</v>
      </c>
    </row>
    <row r="9075" spans="8835:8850" ht="21.95" customHeight="1">
      <c r="MAW9075" s="4" t="s">
        <v>1307</v>
      </c>
      <c r="MAX9075" s="4">
        <v>732550</v>
      </c>
    </row>
    <row r="9076" spans="8835:8850" ht="21.95" customHeight="1">
      <c r="MAW9076" s="4" t="s">
        <v>596</v>
      </c>
      <c r="MAX9076" s="4">
        <v>174298.32</v>
      </c>
    </row>
    <row r="9077" spans="8835:8850" ht="21.95" customHeight="1">
      <c r="MAY9077" s="4" t="s">
        <v>1307</v>
      </c>
      <c r="MAZ9077" s="4">
        <v>732550</v>
      </c>
    </row>
    <row r="9078" spans="8835:8850" ht="21.95" customHeight="1">
      <c r="MAY9078" s="4" t="s">
        <v>596</v>
      </c>
      <c r="MAZ9078" s="4">
        <v>174298.32</v>
      </c>
    </row>
    <row r="9079" spans="8835:8850" ht="21.95" customHeight="1">
      <c r="MBA9079" s="4" t="s">
        <v>1307</v>
      </c>
      <c r="MBB9079" s="4">
        <v>732550</v>
      </c>
    </row>
    <row r="9080" spans="8835:8850" ht="21.95" customHeight="1">
      <c r="MBA9080" s="4" t="s">
        <v>596</v>
      </c>
      <c r="MBB9080" s="4">
        <v>174298.32</v>
      </c>
    </row>
    <row r="9081" spans="8835:8850" ht="21.95" customHeight="1">
      <c r="MBC9081" s="4" t="s">
        <v>1307</v>
      </c>
      <c r="MBD9081" s="4">
        <v>732550</v>
      </c>
    </row>
    <row r="9082" spans="8835:8850" ht="21.95" customHeight="1">
      <c r="MBC9082" s="4" t="s">
        <v>596</v>
      </c>
      <c r="MBD9082" s="4">
        <v>174298.32</v>
      </c>
    </row>
    <row r="9083" spans="8835:8850" ht="21.95" customHeight="1">
      <c r="MBE9083" s="4" t="s">
        <v>1307</v>
      </c>
      <c r="MBF9083" s="4">
        <v>732550</v>
      </c>
    </row>
    <row r="9084" spans="8835:8850" ht="21.95" customHeight="1">
      <c r="MBE9084" s="4" t="s">
        <v>596</v>
      </c>
      <c r="MBF9084" s="4">
        <v>174298.32</v>
      </c>
    </row>
    <row r="9085" spans="8835:8850" ht="21.95" customHeight="1">
      <c r="MBG9085" s="4" t="s">
        <v>1307</v>
      </c>
      <c r="MBH9085" s="4">
        <v>732550</v>
      </c>
    </row>
    <row r="9086" spans="8835:8850" ht="21.95" customHeight="1">
      <c r="MBG9086" s="4" t="s">
        <v>596</v>
      </c>
      <c r="MBH9086" s="4">
        <v>174298.32</v>
      </c>
    </row>
    <row r="9087" spans="8835:8850" ht="21.95" customHeight="1">
      <c r="MBI9087" s="4" t="s">
        <v>1307</v>
      </c>
      <c r="MBJ9087" s="4">
        <v>732550</v>
      </c>
    </row>
    <row r="9088" spans="8835:8850" ht="21.95" customHeight="1">
      <c r="MBI9088" s="4" t="s">
        <v>596</v>
      </c>
      <c r="MBJ9088" s="4">
        <v>174298.32</v>
      </c>
    </row>
    <row r="9089" spans="8851:8866" ht="21.95" customHeight="1">
      <c r="MBK9089" s="4" t="s">
        <v>1307</v>
      </c>
      <c r="MBL9089" s="4">
        <v>732550</v>
      </c>
    </row>
    <row r="9090" spans="8851:8866" ht="21.95" customHeight="1">
      <c r="MBK9090" s="4" t="s">
        <v>596</v>
      </c>
      <c r="MBL9090" s="4">
        <v>174298.32</v>
      </c>
    </row>
    <row r="9091" spans="8851:8866" ht="21.95" customHeight="1">
      <c r="MBM9091" s="4" t="s">
        <v>1307</v>
      </c>
      <c r="MBN9091" s="4">
        <v>732550</v>
      </c>
    </row>
    <row r="9092" spans="8851:8866" ht="21.95" customHeight="1">
      <c r="MBM9092" s="4" t="s">
        <v>596</v>
      </c>
      <c r="MBN9092" s="4">
        <v>174298.32</v>
      </c>
    </row>
    <row r="9093" spans="8851:8866" ht="21.95" customHeight="1">
      <c r="MBO9093" s="4" t="s">
        <v>1307</v>
      </c>
      <c r="MBP9093" s="4">
        <v>732550</v>
      </c>
    </row>
    <row r="9094" spans="8851:8866" ht="21.95" customHeight="1">
      <c r="MBO9094" s="4" t="s">
        <v>596</v>
      </c>
      <c r="MBP9094" s="4">
        <v>174298.32</v>
      </c>
    </row>
    <row r="9095" spans="8851:8866" ht="21.95" customHeight="1">
      <c r="MBQ9095" s="4" t="s">
        <v>1307</v>
      </c>
      <c r="MBR9095" s="4">
        <v>732550</v>
      </c>
    </row>
    <row r="9096" spans="8851:8866" ht="21.95" customHeight="1">
      <c r="MBQ9096" s="4" t="s">
        <v>596</v>
      </c>
      <c r="MBR9096" s="4">
        <v>174298.32</v>
      </c>
    </row>
    <row r="9097" spans="8851:8866" ht="21.95" customHeight="1">
      <c r="MBS9097" s="4" t="s">
        <v>1307</v>
      </c>
      <c r="MBT9097" s="4">
        <v>732550</v>
      </c>
    </row>
    <row r="9098" spans="8851:8866" ht="21.95" customHeight="1">
      <c r="MBS9098" s="4" t="s">
        <v>596</v>
      </c>
      <c r="MBT9098" s="4">
        <v>174298.32</v>
      </c>
    </row>
    <row r="9099" spans="8851:8866" ht="21.95" customHeight="1">
      <c r="MBU9099" s="4" t="s">
        <v>1307</v>
      </c>
      <c r="MBV9099" s="4">
        <v>732550</v>
      </c>
    </row>
    <row r="9100" spans="8851:8866" ht="21.95" customHeight="1">
      <c r="MBU9100" s="4" t="s">
        <v>596</v>
      </c>
      <c r="MBV9100" s="4">
        <v>174298.32</v>
      </c>
    </row>
    <row r="9101" spans="8851:8866" ht="21.95" customHeight="1">
      <c r="MBW9101" s="4" t="s">
        <v>1307</v>
      </c>
      <c r="MBX9101" s="4">
        <v>732550</v>
      </c>
    </row>
    <row r="9102" spans="8851:8866" ht="21.95" customHeight="1">
      <c r="MBW9102" s="4" t="s">
        <v>596</v>
      </c>
      <c r="MBX9102" s="4">
        <v>174298.32</v>
      </c>
    </row>
    <row r="9103" spans="8851:8866" ht="21.95" customHeight="1">
      <c r="MBY9103" s="4" t="s">
        <v>1307</v>
      </c>
      <c r="MBZ9103" s="4">
        <v>732550</v>
      </c>
    </row>
    <row r="9104" spans="8851:8866" ht="21.95" customHeight="1">
      <c r="MBY9104" s="4" t="s">
        <v>596</v>
      </c>
      <c r="MBZ9104" s="4">
        <v>174298.32</v>
      </c>
    </row>
    <row r="9105" spans="8867:8882" ht="21.95" customHeight="1">
      <c r="MCA9105" s="4" t="s">
        <v>1307</v>
      </c>
      <c r="MCB9105" s="4">
        <v>732550</v>
      </c>
    </row>
    <row r="9106" spans="8867:8882" ht="21.95" customHeight="1">
      <c r="MCA9106" s="4" t="s">
        <v>596</v>
      </c>
      <c r="MCB9106" s="4">
        <v>174298.32</v>
      </c>
    </row>
    <row r="9107" spans="8867:8882" ht="21.95" customHeight="1">
      <c r="MCC9107" s="4" t="s">
        <v>1307</v>
      </c>
      <c r="MCD9107" s="4">
        <v>732550</v>
      </c>
    </row>
    <row r="9108" spans="8867:8882" ht="21.95" customHeight="1">
      <c r="MCC9108" s="4" t="s">
        <v>596</v>
      </c>
      <c r="MCD9108" s="4">
        <v>174298.32</v>
      </c>
    </row>
    <row r="9109" spans="8867:8882" ht="21.95" customHeight="1">
      <c r="MCE9109" s="4" t="s">
        <v>1307</v>
      </c>
      <c r="MCF9109" s="4">
        <v>732550</v>
      </c>
    </row>
    <row r="9110" spans="8867:8882" ht="21.95" customHeight="1">
      <c r="MCE9110" s="4" t="s">
        <v>596</v>
      </c>
      <c r="MCF9110" s="4">
        <v>174298.32</v>
      </c>
    </row>
    <row r="9111" spans="8867:8882" ht="21.95" customHeight="1">
      <c r="MCG9111" s="4" t="s">
        <v>1307</v>
      </c>
      <c r="MCH9111" s="4">
        <v>732550</v>
      </c>
    </row>
    <row r="9112" spans="8867:8882" ht="21.95" customHeight="1">
      <c r="MCG9112" s="4" t="s">
        <v>596</v>
      </c>
      <c r="MCH9112" s="4">
        <v>174298.32</v>
      </c>
    </row>
    <row r="9113" spans="8867:8882" ht="21.95" customHeight="1">
      <c r="MCI9113" s="4" t="s">
        <v>1307</v>
      </c>
      <c r="MCJ9113" s="4">
        <v>732550</v>
      </c>
    </row>
    <row r="9114" spans="8867:8882" ht="21.95" customHeight="1">
      <c r="MCI9114" s="4" t="s">
        <v>596</v>
      </c>
      <c r="MCJ9114" s="4">
        <v>174298.32</v>
      </c>
    </row>
    <row r="9115" spans="8867:8882" ht="21.95" customHeight="1">
      <c r="MCK9115" s="4" t="s">
        <v>1307</v>
      </c>
      <c r="MCL9115" s="4">
        <v>732550</v>
      </c>
    </row>
    <row r="9116" spans="8867:8882" ht="21.95" customHeight="1">
      <c r="MCK9116" s="4" t="s">
        <v>596</v>
      </c>
      <c r="MCL9116" s="4">
        <v>174298.32</v>
      </c>
    </row>
    <row r="9117" spans="8867:8882" ht="21.95" customHeight="1">
      <c r="MCM9117" s="4" t="s">
        <v>1307</v>
      </c>
      <c r="MCN9117" s="4">
        <v>732550</v>
      </c>
    </row>
    <row r="9118" spans="8867:8882" ht="21.95" customHeight="1">
      <c r="MCM9118" s="4" t="s">
        <v>596</v>
      </c>
      <c r="MCN9118" s="4">
        <v>174298.32</v>
      </c>
    </row>
    <row r="9119" spans="8867:8882" ht="21.95" customHeight="1">
      <c r="MCO9119" s="4" t="s">
        <v>1307</v>
      </c>
      <c r="MCP9119" s="4">
        <v>732550</v>
      </c>
    </row>
    <row r="9120" spans="8867:8882" ht="21.95" customHeight="1">
      <c r="MCO9120" s="4" t="s">
        <v>596</v>
      </c>
      <c r="MCP9120" s="4">
        <v>174298.32</v>
      </c>
    </row>
    <row r="9121" spans="8883:8898" ht="21.95" customHeight="1">
      <c r="MCQ9121" s="4" t="s">
        <v>1307</v>
      </c>
      <c r="MCR9121" s="4">
        <v>732550</v>
      </c>
    </row>
    <row r="9122" spans="8883:8898" ht="21.95" customHeight="1">
      <c r="MCQ9122" s="4" t="s">
        <v>596</v>
      </c>
      <c r="MCR9122" s="4">
        <v>174298.32</v>
      </c>
    </row>
    <row r="9123" spans="8883:8898" ht="21.95" customHeight="1">
      <c r="MCS9123" s="4" t="s">
        <v>1307</v>
      </c>
      <c r="MCT9123" s="4">
        <v>732550</v>
      </c>
    </row>
    <row r="9124" spans="8883:8898" ht="21.95" customHeight="1">
      <c r="MCS9124" s="4" t="s">
        <v>596</v>
      </c>
      <c r="MCT9124" s="4">
        <v>174298.32</v>
      </c>
    </row>
    <row r="9125" spans="8883:8898" ht="21.95" customHeight="1">
      <c r="MCU9125" s="4" t="s">
        <v>1307</v>
      </c>
      <c r="MCV9125" s="4">
        <v>732550</v>
      </c>
    </row>
    <row r="9126" spans="8883:8898" ht="21.95" customHeight="1">
      <c r="MCU9126" s="4" t="s">
        <v>596</v>
      </c>
      <c r="MCV9126" s="4">
        <v>174298.32</v>
      </c>
    </row>
    <row r="9127" spans="8883:8898" ht="21.95" customHeight="1">
      <c r="MCW9127" s="4" t="s">
        <v>1307</v>
      </c>
      <c r="MCX9127" s="4">
        <v>732550</v>
      </c>
    </row>
    <row r="9128" spans="8883:8898" ht="21.95" customHeight="1">
      <c r="MCW9128" s="4" t="s">
        <v>596</v>
      </c>
      <c r="MCX9128" s="4">
        <v>174298.32</v>
      </c>
    </row>
    <row r="9129" spans="8883:8898" ht="21.95" customHeight="1">
      <c r="MCY9129" s="4" t="s">
        <v>1307</v>
      </c>
      <c r="MCZ9129" s="4">
        <v>732550</v>
      </c>
    </row>
    <row r="9130" spans="8883:8898" ht="21.95" customHeight="1">
      <c r="MCY9130" s="4" t="s">
        <v>596</v>
      </c>
      <c r="MCZ9130" s="4">
        <v>174298.32</v>
      </c>
    </row>
    <row r="9131" spans="8883:8898" ht="21.95" customHeight="1">
      <c r="MDA9131" s="4" t="s">
        <v>1307</v>
      </c>
      <c r="MDB9131" s="4">
        <v>732550</v>
      </c>
    </row>
    <row r="9132" spans="8883:8898" ht="21.95" customHeight="1">
      <c r="MDA9132" s="4" t="s">
        <v>596</v>
      </c>
      <c r="MDB9132" s="4">
        <v>174298.32</v>
      </c>
    </row>
    <row r="9133" spans="8883:8898" ht="21.95" customHeight="1">
      <c r="MDC9133" s="4" t="s">
        <v>1307</v>
      </c>
      <c r="MDD9133" s="4">
        <v>732550</v>
      </c>
    </row>
    <row r="9134" spans="8883:8898" ht="21.95" customHeight="1">
      <c r="MDC9134" s="4" t="s">
        <v>596</v>
      </c>
      <c r="MDD9134" s="4">
        <v>174298.32</v>
      </c>
    </row>
    <row r="9135" spans="8883:8898" ht="21.95" customHeight="1">
      <c r="MDE9135" s="4" t="s">
        <v>1307</v>
      </c>
      <c r="MDF9135" s="4">
        <v>732550</v>
      </c>
    </row>
    <row r="9136" spans="8883:8898" ht="21.95" customHeight="1">
      <c r="MDE9136" s="4" t="s">
        <v>596</v>
      </c>
      <c r="MDF9136" s="4">
        <v>174298.32</v>
      </c>
    </row>
    <row r="9137" spans="8899:8914" ht="21.95" customHeight="1">
      <c r="MDG9137" s="4" t="s">
        <v>1307</v>
      </c>
      <c r="MDH9137" s="4">
        <v>732550</v>
      </c>
    </row>
    <row r="9138" spans="8899:8914" ht="21.95" customHeight="1">
      <c r="MDG9138" s="4" t="s">
        <v>596</v>
      </c>
      <c r="MDH9138" s="4">
        <v>174298.32</v>
      </c>
    </row>
    <row r="9139" spans="8899:8914" ht="21.95" customHeight="1">
      <c r="MDI9139" s="4" t="s">
        <v>1307</v>
      </c>
      <c r="MDJ9139" s="4">
        <v>732550</v>
      </c>
    </row>
    <row r="9140" spans="8899:8914" ht="21.95" customHeight="1">
      <c r="MDI9140" s="4" t="s">
        <v>596</v>
      </c>
      <c r="MDJ9140" s="4">
        <v>174298.32</v>
      </c>
    </row>
    <row r="9141" spans="8899:8914" ht="21.95" customHeight="1">
      <c r="MDK9141" s="4" t="s">
        <v>1307</v>
      </c>
      <c r="MDL9141" s="4">
        <v>732550</v>
      </c>
    </row>
    <row r="9142" spans="8899:8914" ht="21.95" customHeight="1">
      <c r="MDK9142" s="4" t="s">
        <v>596</v>
      </c>
      <c r="MDL9142" s="4">
        <v>174298.32</v>
      </c>
    </row>
    <row r="9143" spans="8899:8914" ht="21.95" customHeight="1">
      <c r="MDM9143" s="4" t="s">
        <v>1307</v>
      </c>
      <c r="MDN9143" s="4">
        <v>732550</v>
      </c>
    </row>
    <row r="9144" spans="8899:8914" ht="21.95" customHeight="1">
      <c r="MDM9144" s="4" t="s">
        <v>596</v>
      </c>
      <c r="MDN9144" s="4">
        <v>174298.32</v>
      </c>
    </row>
    <row r="9145" spans="8899:8914" ht="21.95" customHeight="1">
      <c r="MDO9145" s="4" t="s">
        <v>1307</v>
      </c>
      <c r="MDP9145" s="4">
        <v>732550</v>
      </c>
    </row>
    <row r="9146" spans="8899:8914" ht="21.95" customHeight="1">
      <c r="MDO9146" s="4" t="s">
        <v>596</v>
      </c>
      <c r="MDP9146" s="4">
        <v>174298.32</v>
      </c>
    </row>
    <row r="9147" spans="8899:8914" ht="21.95" customHeight="1">
      <c r="MDQ9147" s="4" t="s">
        <v>1307</v>
      </c>
      <c r="MDR9147" s="4">
        <v>732550</v>
      </c>
    </row>
    <row r="9148" spans="8899:8914" ht="21.95" customHeight="1">
      <c r="MDQ9148" s="4" t="s">
        <v>596</v>
      </c>
      <c r="MDR9148" s="4">
        <v>174298.32</v>
      </c>
    </row>
    <row r="9149" spans="8899:8914" ht="21.95" customHeight="1">
      <c r="MDS9149" s="4" t="s">
        <v>1307</v>
      </c>
      <c r="MDT9149" s="4">
        <v>732550</v>
      </c>
    </row>
    <row r="9150" spans="8899:8914" ht="21.95" customHeight="1">
      <c r="MDS9150" s="4" t="s">
        <v>596</v>
      </c>
      <c r="MDT9150" s="4">
        <v>174298.32</v>
      </c>
    </row>
    <row r="9151" spans="8899:8914" ht="21.95" customHeight="1">
      <c r="MDU9151" s="4" t="s">
        <v>1307</v>
      </c>
      <c r="MDV9151" s="4">
        <v>732550</v>
      </c>
    </row>
    <row r="9152" spans="8899:8914" ht="21.95" customHeight="1">
      <c r="MDU9152" s="4" t="s">
        <v>596</v>
      </c>
      <c r="MDV9152" s="4">
        <v>174298.32</v>
      </c>
    </row>
    <row r="9153" spans="8915:8930" ht="21.95" customHeight="1">
      <c r="MDW9153" s="4" t="s">
        <v>1307</v>
      </c>
      <c r="MDX9153" s="4">
        <v>732550</v>
      </c>
    </row>
    <row r="9154" spans="8915:8930" ht="21.95" customHeight="1">
      <c r="MDW9154" s="4" t="s">
        <v>596</v>
      </c>
      <c r="MDX9154" s="4">
        <v>174298.32</v>
      </c>
    </row>
    <row r="9155" spans="8915:8930" ht="21.95" customHeight="1">
      <c r="MDY9155" s="4" t="s">
        <v>1307</v>
      </c>
      <c r="MDZ9155" s="4">
        <v>732550</v>
      </c>
    </row>
    <row r="9156" spans="8915:8930" ht="21.95" customHeight="1">
      <c r="MDY9156" s="4" t="s">
        <v>596</v>
      </c>
      <c r="MDZ9156" s="4">
        <v>174298.32</v>
      </c>
    </row>
    <row r="9157" spans="8915:8930" ht="21.95" customHeight="1">
      <c r="MEA9157" s="4" t="s">
        <v>1307</v>
      </c>
      <c r="MEB9157" s="4">
        <v>732550</v>
      </c>
    </row>
    <row r="9158" spans="8915:8930" ht="21.95" customHeight="1">
      <c r="MEA9158" s="4" t="s">
        <v>596</v>
      </c>
      <c r="MEB9158" s="4">
        <v>174298.32</v>
      </c>
    </row>
    <row r="9159" spans="8915:8930" ht="21.95" customHeight="1">
      <c r="MEC9159" s="4" t="s">
        <v>1307</v>
      </c>
      <c r="MED9159" s="4">
        <v>732550</v>
      </c>
    </row>
    <row r="9160" spans="8915:8930" ht="21.95" customHeight="1">
      <c r="MEC9160" s="4" t="s">
        <v>596</v>
      </c>
      <c r="MED9160" s="4">
        <v>174298.32</v>
      </c>
    </row>
    <row r="9161" spans="8915:8930" ht="21.95" customHeight="1">
      <c r="MEE9161" s="4" t="s">
        <v>1307</v>
      </c>
      <c r="MEF9161" s="4">
        <v>732550</v>
      </c>
    </row>
    <row r="9162" spans="8915:8930" ht="21.95" customHeight="1">
      <c r="MEE9162" s="4" t="s">
        <v>596</v>
      </c>
      <c r="MEF9162" s="4">
        <v>174298.32</v>
      </c>
    </row>
    <row r="9163" spans="8915:8930" ht="21.95" customHeight="1">
      <c r="MEG9163" s="4" t="s">
        <v>1307</v>
      </c>
      <c r="MEH9163" s="4">
        <v>732550</v>
      </c>
    </row>
    <row r="9164" spans="8915:8930" ht="21.95" customHeight="1">
      <c r="MEG9164" s="4" t="s">
        <v>596</v>
      </c>
      <c r="MEH9164" s="4">
        <v>174298.32</v>
      </c>
    </row>
    <row r="9165" spans="8915:8930" ht="21.95" customHeight="1">
      <c r="MEI9165" s="4" t="s">
        <v>1307</v>
      </c>
      <c r="MEJ9165" s="4">
        <v>732550</v>
      </c>
    </row>
    <row r="9166" spans="8915:8930" ht="21.95" customHeight="1">
      <c r="MEI9166" s="4" t="s">
        <v>596</v>
      </c>
      <c r="MEJ9166" s="4">
        <v>174298.32</v>
      </c>
    </row>
    <row r="9167" spans="8915:8930" ht="21.95" customHeight="1">
      <c r="MEK9167" s="4" t="s">
        <v>1307</v>
      </c>
      <c r="MEL9167" s="4">
        <v>732550</v>
      </c>
    </row>
    <row r="9168" spans="8915:8930" ht="21.95" customHeight="1">
      <c r="MEK9168" s="4" t="s">
        <v>596</v>
      </c>
      <c r="MEL9168" s="4">
        <v>174298.32</v>
      </c>
    </row>
    <row r="9169" spans="8931:8946" ht="21.95" customHeight="1">
      <c r="MEM9169" s="4" t="s">
        <v>1307</v>
      </c>
      <c r="MEN9169" s="4">
        <v>732550</v>
      </c>
    </row>
    <row r="9170" spans="8931:8946" ht="21.95" customHeight="1">
      <c r="MEM9170" s="4" t="s">
        <v>596</v>
      </c>
      <c r="MEN9170" s="4">
        <v>174298.32</v>
      </c>
    </row>
    <row r="9171" spans="8931:8946" ht="21.95" customHeight="1">
      <c r="MEO9171" s="4" t="s">
        <v>1307</v>
      </c>
      <c r="MEP9171" s="4">
        <v>732550</v>
      </c>
    </row>
    <row r="9172" spans="8931:8946" ht="21.95" customHeight="1">
      <c r="MEO9172" s="4" t="s">
        <v>596</v>
      </c>
      <c r="MEP9172" s="4">
        <v>174298.32</v>
      </c>
    </row>
    <row r="9173" spans="8931:8946" ht="21.95" customHeight="1">
      <c r="MEQ9173" s="4" t="s">
        <v>1307</v>
      </c>
      <c r="MER9173" s="4">
        <v>732550</v>
      </c>
    </row>
    <row r="9174" spans="8931:8946" ht="21.95" customHeight="1">
      <c r="MEQ9174" s="4" t="s">
        <v>596</v>
      </c>
      <c r="MER9174" s="4">
        <v>174298.32</v>
      </c>
    </row>
    <row r="9175" spans="8931:8946" ht="21.95" customHeight="1">
      <c r="MES9175" s="4" t="s">
        <v>1307</v>
      </c>
      <c r="MET9175" s="4">
        <v>732550</v>
      </c>
    </row>
    <row r="9176" spans="8931:8946" ht="21.95" customHeight="1">
      <c r="MES9176" s="4" t="s">
        <v>596</v>
      </c>
      <c r="MET9176" s="4">
        <v>174298.32</v>
      </c>
    </row>
    <row r="9177" spans="8931:8946" ht="21.95" customHeight="1">
      <c r="MEU9177" s="4" t="s">
        <v>1307</v>
      </c>
      <c r="MEV9177" s="4">
        <v>732550</v>
      </c>
    </row>
    <row r="9178" spans="8931:8946" ht="21.95" customHeight="1">
      <c r="MEU9178" s="4" t="s">
        <v>596</v>
      </c>
      <c r="MEV9178" s="4">
        <v>174298.32</v>
      </c>
    </row>
    <row r="9179" spans="8931:8946" ht="21.95" customHeight="1">
      <c r="MEW9179" s="4" t="s">
        <v>1307</v>
      </c>
      <c r="MEX9179" s="4">
        <v>732550</v>
      </c>
    </row>
    <row r="9180" spans="8931:8946" ht="21.95" customHeight="1">
      <c r="MEW9180" s="4" t="s">
        <v>596</v>
      </c>
      <c r="MEX9180" s="4">
        <v>174298.32</v>
      </c>
    </row>
    <row r="9181" spans="8931:8946" ht="21.95" customHeight="1">
      <c r="MEY9181" s="4" t="s">
        <v>1307</v>
      </c>
      <c r="MEZ9181" s="4">
        <v>732550</v>
      </c>
    </row>
    <row r="9182" spans="8931:8946" ht="21.95" customHeight="1">
      <c r="MEY9182" s="4" t="s">
        <v>596</v>
      </c>
      <c r="MEZ9182" s="4">
        <v>174298.32</v>
      </c>
    </row>
    <row r="9183" spans="8931:8946" ht="21.95" customHeight="1">
      <c r="MFA9183" s="4" t="s">
        <v>1307</v>
      </c>
      <c r="MFB9183" s="4">
        <v>732550</v>
      </c>
    </row>
    <row r="9184" spans="8931:8946" ht="21.95" customHeight="1">
      <c r="MFA9184" s="4" t="s">
        <v>596</v>
      </c>
      <c r="MFB9184" s="4">
        <v>174298.32</v>
      </c>
    </row>
    <row r="9185" spans="8947:8962" ht="21.95" customHeight="1">
      <c r="MFC9185" s="4" t="s">
        <v>1307</v>
      </c>
      <c r="MFD9185" s="4">
        <v>732550</v>
      </c>
    </row>
    <row r="9186" spans="8947:8962" ht="21.95" customHeight="1">
      <c r="MFC9186" s="4" t="s">
        <v>596</v>
      </c>
      <c r="MFD9186" s="4">
        <v>174298.32</v>
      </c>
    </row>
    <row r="9187" spans="8947:8962" ht="21.95" customHeight="1">
      <c r="MFE9187" s="4" t="s">
        <v>1307</v>
      </c>
      <c r="MFF9187" s="4">
        <v>732550</v>
      </c>
    </row>
    <row r="9188" spans="8947:8962" ht="21.95" customHeight="1">
      <c r="MFE9188" s="4" t="s">
        <v>596</v>
      </c>
      <c r="MFF9188" s="4">
        <v>174298.32</v>
      </c>
    </row>
    <row r="9189" spans="8947:8962" ht="21.95" customHeight="1">
      <c r="MFG9189" s="4" t="s">
        <v>1307</v>
      </c>
      <c r="MFH9189" s="4">
        <v>732550</v>
      </c>
    </row>
    <row r="9190" spans="8947:8962" ht="21.95" customHeight="1">
      <c r="MFG9190" s="4" t="s">
        <v>596</v>
      </c>
      <c r="MFH9190" s="4">
        <v>174298.32</v>
      </c>
    </row>
    <row r="9191" spans="8947:8962" ht="21.95" customHeight="1">
      <c r="MFI9191" s="4" t="s">
        <v>1307</v>
      </c>
      <c r="MFJ9191" s="4">
        <v>732550</v>
      </c>
    </row>
    <row r="9192" spans="8947:8962" ht="21.95" customHeight="1">
      <c r="MFI9192" s="4" t="s">
        <v>596</v>
      </c>
      <c r="MFJ9192" s="4">
        <v>174298.32</v>
      </c>
    </row>
    <row r="9193" spans="8947:8962" ht="21.95" customHeight="1">
      <c r="MFK9193" s="4" t="s">
        <v>1307</v>
      </c>
      <c r="MFL9193" s="4">
        <v>732550</v>
      </c>
    </row>
    <row r="9194" spans="8947:8962" ht="21.95" customHeight="1">
      <c r="MFK9194" s="4" t="s">
        <v>596</v>
      </c>
      <c r="MFL9194" s="4">
        <v>174298.32</v>
      </c>
    </row>
    <row r="9195" spans="8947:8962" ht="21.95" customHeight="1">
      <c r="MFM9195" s="4" t="s">
        <v>1307</v>
      </c>
      <c r="MFN9195" s="4">
        <v>732550</v>
      </c>
    </row>
    <row r="9196" spans="8947:8962" ht="21.95" customHeight="1">
      <c r="MFM9196" s="4" t="s">
        <v>596</v>
      </c>
      <c r="MFN9196" s="4">
        <v>174298.32</v>
      </c>
    </row>
    <row r="9197" spans="8947:8962" ht="21.95" customHeight="1">
      <c r="MFO9197" s="4" t="s">
        <v>1307</v>
      </c>
      <c r="MFP9197" s="4">
        <v>732550</v>
      </c>
    </row>
    <row r="9198" spans="8947:8962" ht="21.95" customHeight="1">
      <c r="MFO9198" s="4" t="s">
        <v>596</v>
      </c>
      <c r="MFP9198" s="4">
        <v>174298.32</v>
      </c>
    </row>
    <row r="9199" spans="8947:8962" ht="21.95" customHeight="1">
      <c r="MFQ9199" s="4" t="s">
        <v>1307</v>
      </c>
      <c r="MFR9199" s="4">
        <v>732550</v>
      </c>
    </row>
    <row r="9200" spans="8947:8962" ht="21.95" customHeight="1">
      <c r="MFQ9200" s="4" t="s">
        <v>596</v>
      </c>
      <c r="MFR9200" s="4">
        <v>174298.32</v>
      </c>
    </row>
    <row r="9201" spans="8963:8978" ht="21.95" customHeight="1">
      <c r="MFS9201" s="4" t="s">
        <v>1307</v>
      </c>
      <c r="MFT9201" s="4">
        <v>732550</v>
      </c>
    </row>
    <row r="9202" spans="8963:8978" ht="21.95" customHeight="1">
      <c r="MFS9202" s="4" t="s">
        <v>596</v>
      </c>
      <c r="MFT9202" s="4">
        <v>174298.32</v>
      </c>
    </row>
    <row r="9203" spans="8963:8978" ht="21.95" customHeight="1">
      <c r="MFU9203" s="4" t="s">
        <v>1307</v>
      </c>
      <c r="MFV9203" s="4">
        <v>732550</v>
      </c>
    </row>
    <row r="9204" spans="8963:8978" ht="21.95" customHeight="1">
      <c r="MFU9204" s="4" t="s">
        <v>596</v>
      </c>
      <c r="MFV9204" s="4">
        <v>174298.32</v>
      </c>
    </row>
    <row r="9205" spans="8963:8978" ht="21.95" customHeight="1">
      <c r="MFW9205" s="4" t="s">
        <v>1307</v>
      </c>
      <c r="MFX9205" s="4">
        <v>732550</v>
      </c>
    </row>
    <row r="9206" spans="8963:8978" ht="21.95" customHeight="1">
      <c r="MFW9206" s="4" t="s">
        <v>596</v>
      </c>
      <c r="MFX9206" s="4">
        <v>174298.32</v>
      </c>
    </row>
    <row r="9207" spans="8963:8978" ht="21.95" customHeight="1">
      <c r="MFY9207" s="4" t="s">
        <v>1307</v>
      </c>
      <c r="MFZ9207" s="4">
        <v>732550</v>
      </c>
    </row>
    <row r="9208" spans="8963:8978" ht="21.95" customHeight="1">
      <c r="MFY9208" s="4" t="s">
        <v>596</v>
      </c>
      <c r="MFZ9208" s="4">
        <v>174298.32</v>
      </c>
    </row>
    <row r="9209" spans="8963:8978" ht="21.95" customHeight="1">
      <c r="MGA9209" s="4" t="s">
        <v>1307</v>
      </c>
      <c r="MGB9209" s="4">
        <v>732550</v>
      </c>
    </row>
    <row r="9210" spans="8963:8978" ht="21.95" customHeight="1">
      <c r="MGA9210" s="4" t="s">
        <v>596</v>
      </c>
      <c r="MGB9210" s="4">
        <v>174298.32</v>
      </c>
    </row>
    <row r="9211" spans="8963:8978" ht="21.95" customHeight="1">
      <c r="MGC9211" s="4" t="s">
        <v>1307</v>
      </c>
      <c r="MGD9211" s="4">
        <v>732550</v>
      </c>
    </row>
    <row r="9212" spans="8963:8978" ht="21.95" customHeight="1">
      <c r="MGC9212" s="4" t="s">
        <v>596</v>
      </c>
      <c r="MGD9212" s="4">
        <v>174298.32</v>
      </c>
    </row>
    <row r="9213" spans="8963:8978" ht="21.95" customHeight="1">
      <c r="MGE9213" s="4" t="s">
        <v>1307</v>
      </c>
      <c r="MGF9213" s="4">
        <v>732550</v>
      </c>
    </row>
    <row r="9214" spans="8963:8978" ht="21.95" customHeight="1">
      <c r="MGE9214" s="4" t="s">
        <v>596</v>
      </c>
      <c r="MGF9214" s="4">
        <v>174298.32</v>
      </c>
    </row>
    <row r="9215" spans="8963:8978" ht="21.95" customHeight="1">
      <c r="MGG9215" s="4" t="s">
        <v>1307</v>
      </c>
      <c r="MGH9215" s="4">
        <v>732550</v>
      </c>
    </row>
    <row r="9216" spans="8963:8978" ht="21.95" customHeight="1">
      <c r="MGG9216" s="4" t="s">
        <v>596</v>
      </c>
      <c r="MGH9216" s="4">
        <v>174298.32</v>
      </c>
    </row>
    <row r="9217" spans="8979:8994" ht="21.95" customHeight="1">
      <c r="MGI9217" s="4" t="s">
        <v>1307</v>
      </c>
      <c r="MGJ9217" s="4">
        <v>732550</v>
      </c>
    </row>
    <row r="9218" spans="8979:8994" ht="21.95" customHeight="1">
      <c r="MGI9218" s="4" t="s">
        <v>596</v>
      </c>
      <c r="MGJ9218" s="4">
        <v>174298.32</v>
      </c>
    </row>
    <row r="9219" spans="8979:8994" ht="21.95" customHeight="1">
      <c r="MGK9219" s="4" t="s">
        <v>1307</v>
      </c>
      <c r="MGL9219" s="4">
        <v>732550</v>
      </c>
    </row>
    <row r="9220" spans="8979:8994" ht="21.95" customHeight="1">
      <c r="MGK9220" s="4" t="s">
        <v>596</v>
      </c>
      <c r="MGL9220" s="4">
        <v>174298.32</v>
      </c>
    </row>
    <row r="9221" spans="8979:8994" ht="21.95" customHeight="1">
      <c r="MGM9221" s="4" t="s">
        <v>1307</v>
      </c>
      <c r="MGN9221" s="4">
        <v>732550</v>
      </c>
    </row>
    <row r="9222" spans="8979:8994" ht="21.95" customHeight="1">
      <c r="MGM9222" s="4" t="s">
        <v>596</v>
      </c>
      <c r="MGN9222" s="4">
        <v>174298.32</v>
      </c>
    </row>
    <row r="9223" spans="8979:8994" ht="21.95" customHeight="1">
      <c r="MGO9223" s="4" t="s">
        <v>1307</v>
      </c>
      <c r="MGP9223" s="4">
        <v>732550</v>
      </c>
    </row>
    <row r="9224" spans="8979:8994" ht="21.95" customHeight="1">
      <c r="MGO9224" s="4" t="s">
        <v>596</v>
      </c>
      <c r="MGP9224" s="4">
        <v>174298.32</v>
      </c>
    </row>
    <row r="9225" spans="8979:8994" ht="21.95" customHeight="1">
      <c r="MGQ9225" s="4" t="s">
        <v>1307</v>
      </c>
      <c r="MGR9225" s="4">
        <v>732550</v>
      </c>
    </row>
    <row r="9226" spans="8979:8994" ht="21.95" customHeight="1">
      <c r="MGQ9226" s="4" t="s">
        <v>596</v>
      </c>
      <c r="MGR9226" s="4">
        <v>174298.32</v>
      </c>
    </row>
    <row r="9227" spans="8979:8994" ht="21.95" customHeight="1">
      <c r="MGS9227" s="4" t="s">
        <v>1307</v>
      </c>
      <c r="MGT9227" s="4">
        <v>732550</v>
      </c>
    </row>
    <row r="9228" spans="8979:8994" ht="21.95" customHeight="1">
      <c r="MGS9228" s="4" t="s">
        <v>596</v>
      </c>
      <c r="MGT9228" s="4">
        <v>174298.32</v>
      </c>
    </row>
    <row r="9229" spans="8979:8994" ht="21.95" customHeight="1">
      <c r="MGU9229" s="4" t="s">
        <v>1307</v>
      </c>
      <c r="MGV9229" s="4">
        <v>732550</v>
      </c>
    </row>
    <row r="9230" spans="8979:8994" ht="21.95" customHeight="1">
      <c r="MGU9230" s="4" t="s">
        <v>596</v>
      </c>
      <c r="MGV9230" s="4">
        <v>174298.32</v>
      </c>
    </row>
    <row r="9231" spans="8979:8994" ht="21.95" customHeight="1">
      <c r="MGW9231" s="4" t="s">
        <v>1307</v>
      </c>
      <c r="MGX9231" s="4">
        <v>732550</v>
      </c>
    </row>
    <row r="9232" spans="8979:8994" ht="21.95" customHeight="1">
      <c r="MGW9232" s="4" t="s">
        <v>596</v>
      </c>
      <c r="MGX9232" s="4">
        <v>174298.32</v>
      </c>
    </row>
    <row r="9233" spans="8995:9010" ht="21.95" customHeight="1">
      <c r="MGY9233" s="4" t="s">
        <v>1307</v>
      </c>
      <c r="MGZ9233" s="4">
        <v>732550</v>
      </c>
    </row>
    <row r="9234" spans="8995:9010" ht="21.95" customHeight="1">
      <c r="MGY9234" s="4" t="s">
        <v>596</v>
      </c>
      <c r="MGZ9234" s="4">
        <v>174298.32</v>
      </c>
    </row>
    <row r="9235" spans="8995:9010" ht="21.95" customHeight="1">
      <c r="MHA9235" s="4" t="s">
        <v>1307</v>
      </c>
      <c r="MHB9235" s="4">
        <v>732550</v>
      </c>
    </row>
    <row r="9236" spans="8995:9010" ht="21.95" customHeight="1">
      <c r="MHA9236" s="4" t="s">
        <v>596</v>
      </c>
      <c r="MHB9236" s="4">
        <v>174298.32</v>
      </c>
    </row>
    <row r="9237" spans="8995:9010" ht="21.95" customHeight="1">
      <c r="MHC9237" s="4" t="s">
        <v>1307</v>
      </c>
      <c r="MHD9237" s="4">
        <v>732550</v>
      </c>
    </row>
    <row r="9238" spans="8995:9010" ht="21.95" customHeight="1">
      <c r="MHC9238" s="4" t="s">
        <v>596</v>
      </c>
      <c r="MHD9238" s="4">
        <v>174298.32</v>
      </c>
    </row>
    <row r="9239" spans="8995:9010" ht="21.95" customHeight="1">
      <c r="MHE9239" s="4" t="s">
        <v>1307</v>
      </c>
      <c r="MHF9239" s="4">
        <v>732550</v>
      </c>
    </row>
    <row r="9240" spans="8995:9010" ht="21.95" customHeight="1">
      <c r="MHE9240" s="4" t="s">
        <v>596</v>
      </c>
      <c r="MHF9240" s="4">
        <v>174298.32</v>
      </c>
    </row>
    <row r="9241" spans="8995:9010" ht="21.95" customHeight="1">
      <c r="MHG9241" s="4" t="s">
        <v>1307</v>
      </c>
      <c r="MHH9241" s="4">
        <v>732550</v>
      </c>
    </row>
    <row r="9242" spans="8995:9010" ht="21.95" customHeight="1">
      <c r="MHG9242" s="4" t="s">
        <v>596</v>
      </c>
      <c r="MHH9242" s="4">
        <v>174298.32</v>
      </c>
    </row>
    <row r="9243" spans="8995:9010" ht="21.95" customHeight="1">
      <c r="MHI9243" s="4" t="s">
        <v>1307</v>
      </c>
      <c r="MHJ9243" s="4">
        <v>732550</v>
      </c>
    </row>
    <row r="9244" spans="8995:9010" ht="21.95" customHeight="1">
      <c r="MHI9244" s="4" t="s">
        <v>596</v>
      </c>
      <c r="MHJ9244" s="4">
        <v>174298.32</v>
      </c>
    </row>
    <row r="9245" spans="8995:9010" ht="21.95" customHeight="1">
      <c r="MHK9245" s="4" t="s">
        <v>1307</v>
      </c>
      <c r="MHL9245" s="4">
        <v>732550</v>
      </c>
    </row>
    <row r="9246" spans="8995:9010" ht="21.95" customHeight="1">
      <c r="MHK9246" s="4" t="s">
        <v>596</v>
      </c>
      <c r="MHL9246" s="4">
        <v>174298.32</v>
      </c>
    </row>
    <row r="9247" spans="8995:9010" ht="21.95" customHeight="1">
      <c r="MHM9247" s="4" t="s">
        <v>1307</v>
      </c>
      <c r="MHN9247" s="4">
        <v>732550</v>
      </c>
    </row>
    <row r="9248" spans="8995:9010" ht="21.95" customHeight="1">
      <c r="MHM9248" s="4" t="s">
        <v>596</v>
      </c>
      <c r="MHN9248" s="4">
        <v>174298.32</v>
      </c>
    </row>
    <row r="9249" spans="9011:9026" ht="21.95" customHeight="1">
      <c r="MHO9249" s="4" t="s">
        <v>1307</v>
      </c>
      <c r="MHP9249" s="4">
        <v>732550</v>
      </c>
    </row>
    <row r="9250" spans="9011:9026" ht="21.95" customHeight="1">
      <c r="MHO9250" s="4" t="s">
        <v>596</v>
      </c>
      <c r="MHP9250" s="4">
        <v>174298.32</v>
      </c>
    </row>
    <row r="9251" spans="9011:9026" ht="21.95" customHeight="1">
      <c r="MHQ9251" s="4" t="s">
        <v>1307</v>
      </c>
      <c r="MHR9251" s="4">
        <v>732550</v>
      </c>
    </row>
    <row r="9252" spans="9011:9026" ht="21.95" customHeight="1">
      <c r="MHQ9252" s="4" t="s">
        <v>596</v>
      </c>
      <c r="MHR9252" s="4">
        <v>174298.32</v>
      </c>
    </row>
    <row r="9253" spans="9011:9026" ht="21.95" customHeight="1">
      <c r="MHS9253" s="4" t="s">
        <v>1307</v>
      </c>
      <c r="MHT9253" s="4">
        <v>732550</v>
      </c>
    </row>
    <row r="9254" spans="9011:9026" ht="21.95" customHeight="1">
      <c r="MHS9254" s="4" t="s">
        <v>596</v>
      </c>
      <c r="MHT9254" s="4">
        <v>174298.32</v>
      </c>
    </row>
    <row r="9255" spans="9011:9026" ht="21.95" customHeight="1">
      <c r="MHU9255" s="4" t="s">
        <v>1307</v>
      </c>
      <c r="MHV9255" s="4">
        <v>732550</v>
      </c>
    </row>
    <row r="9256" spans="9011:9026" ht="21.95" customHeight="1">
      <c r="MHU9256" s="4" t="s">
        <v>596</v>
      </c>
      <c r="MHV9256" s="4">
        <v>174298.32</v>
      </c>
    </row>
    <row r="9257" spans="9011:9026" ht="21.95" customHeight="1">
      <c r="MHW9257" s="4" t="s">
        <v>1307</v>
      </c>
      <c r="MHX9257" s="4">
        <v>732550</v>
      </c>
    </row>
    <row r="9258" spans="9011:9026" ht="21.95" customHeight="1">
      <c r="MHW9258" s="4" t="s">
        <v>596</v>
      </c>
      <c r="MHX9258" s="4">
        <v>174298.32</v>
      </c>
    </row>
    <row r="9259" spans="9011:9026" ht="21.95" customHeight="1">
      <c r="MHY9259" s="4" t="s">
        <v>1307</v>
      </c>
      <c r="MHZ9259" s="4">
        <v>732550</v>
      </c>
    </row>
    <row r="9260" spans="9011:9026" ht="21.95" customHeight="1">
      <c r="MHY9260" s="4" t="s">
        <v>596</v>
      </c>
      <c r="MHZ9260" s="4">
        <v>174298.32</v>
      </c>
    </row>
    <row r="9261" spans="9011:9026" ht="21.95" customHeight="1">
      <c r="MIA9261" s="4" t="s">
        <v>1307</v>
      </c>
      <c r="MIB9261" s="4">
        <v>732550</v>
      </c>
    </row>
    <row r="9262" spans="9011:9026" ht="21.95" customHeight="1">
      <c r="MIA9262" s="4" t="s">
        <v>596</v>
      </c>
      <c r="MIB9262" s="4">
        <v>174298.32</v>
      </c>
    </row>
    <row r="9263" spans="9011:9026" ht="21.95" customHeight="1">
      <c r="MIC9263" s="4" t="s">
        <v>1307</v>
      </c>
      <c r="MID9263" s="4">
        <v>732550</v>
      </c>
    </row>
    <row r="9264" spans="9011:9026" ht="21.95" customHeight="1">
      <c r="MIC9264" s="4" t="s">
        <v>596</v>
      </c>
      <c r="MID9264" s="4">
        <v>174298.32</v>
      </c>
    </row>
    <row r="9265" spans="9027:9042" ht="21.95" customHeight="1">
      <c r="MIE9265" s="4" t="s">
        <v>1307</v>
      </c>
      <c r="MIF9265" s="4">
        <v>732550</v>
      </c>
    </row>
    <row r="9266" spans="9027:9042" ht="21.95" customHeight="1">
      <c r="MIE9266" s="4" t="s">
        <v>596</v>
      </c>
      <c r="MIF9266" s="4">
        <v>174298.32</v>
      </c>
    </row>
    <row r="9267" spans="9027:9042" ht="21.95" customHeight="1">
      <c r="MIG9267" s="4" t="s">
        <v>1307</v>
      </c>
      <c r="MIH9267" s="4">
        <v>732550</v>
      </c>
    </row>
    <row r="9268" spans="9027:9042" ht="21.95" customHeight="1">
      <c r="MIG9268" s="4" t="s">
        <v>596</v>
      </c>
      <c r="MIH9268" s="4">
        <v>174298.32</v>
      </c>
    </row>
    <row r="9269" spans="9027:9042" ht="21.95" customHeight="1">
      <c r="MII9269" s="4" t="s">
        <v>1307</v>
      </c>
      <c r="MIJ9269" s="4">
        <v>732550</v>
      </c>
    </row>
    <row r="9270" spans="9027:9042" ht="21.95" customHeight="1">
      <c r="MII9270" s="4" t="s">
        <v>596</v>
      </c>
      <c r="MIJ9270" s="4">
        <v>174298.32</v>
      </c>
    </row>
    <row r="9271" spans="9027:9042" ht="21.95" customHeight="1">
      <c r="MIK9271" s="4" t="s">
        <v>1307</v>
      </c>
      <c r="MIL9271" s="4">
        <v>732550</v>
      </c>
    </row>
    <row r="9272" spans="9027:9042" ht="21.95" customHeight="1">
      <c r="MIK9272" s="4" t="s">
        <v>596</v>
      </c>
      <c r="MIL9272" s="4">
        <v>174298.32</v>
      </c>
    </row>
    <row r="9273" spans="9027:9042" ht="21.95" customHeight="1">
      <c r="MIM9273" s="4" t="s">
        <v>1307</v>
      </c>
      <c r="MIN9273" s="4">
        <v>732550</v>
      </c>
    </row>
    <row r="9274" spans="9027:9042" ht="21.95" customHeight="1">
      <c r="MIM9274" s="4" t="s">
        <v>596</v>
      </c>
      <c r="MIN9274" s="4">
        <v>174298.32</v>
      </c>
    </row>
    <row r="9275" spans="9027:9042" ht="21.95" customHeight="1">
      <c r="MIO9275" s="4" t="s">
        <v>1307</v>
      </c>
      <c r="MIP9275" s="4">
        <v>732550</v>
      </c>
    </row>
    <row r="9276" spans="9027:9042" ht="21.95" customHeight="1">
      <c r="MIO9276" s="4" t="s">
        <v>596</v>
      </c>
      <c r="MIP9276" s="4">
        <v>174298.32</v>
      </c>
    </row>
    <row r="9277" spans="9027:9042" ht="21.95" customHeight="1">
      <c r="MIQ9277" s="4" t="s">
        <v>1307</v>
      </c>
      <c r="MIR9277" s="4">
        <v>732550</v>
      </c>
    </row>
    <row r="9278" spans="9027:9042" ht="21.95" customHeight="1">
      <c r="MIQ9278" s="4" t="s">
        <v>596</v>
      </c>
      <c r="MIR9278" s="4">
        <v>174298.32</v>
      </c>
    </row>
    <row r="9279" spans="9027:9042" ht="21.95" customHeight="1">
      <c r="MIS9279" s="4" t="s">
        <v>1307</v>
      </c>
      <c r="MIT9279" s="4">
        <v>732550</v>
      </c>
    </row>
    <row r="9280" spans="9027:9042" ht="21.95" customHeight="1">
      <c r="MIS9280" s="4" t="s">
        <v>596</v>
      </c>
      <c r="MIT9280" s="4">
        <v>174298.32</v>
      </c>
    </row>
    <row r="9281" spans="9043:9058" ht="21.95" customHeight="1">
      <c r="MIU9281" s="4" t="s">
        <v>1307</v>
      </c>
      <c r="MIV9281" s="4">
        <v>732550</v>
      </c>
    </row>
    <row r="9282" spans="9043:9058" ht="21.95" customHeight="1">
      <c r="MIU9282" s="4" t="s">
        <v>596</v>
      </c>
      <c r="MIV9282" s="4">
        <v>174298.32</v>
      </c>
    </row>
    <row r="9283" spans="9043:9058" ht="21.95" customHeight="1">
      <c r="MIW9283" s="4" t="s">
        <v>1307</v>
      </c>
      <c r="MIX9283" s="4">
        <v>732550</v>
      </c>
    </row>
    <row r="9284" spans="9043:9058" ht="21.95" customHeight="1">
      <c r="MIW9284" s="4" t="s">
        <v>596</v>
      </c>
      <c r="MIX9284" s="4">
        <v>174298.32</v>
      </c>
    </row>
    <row r="9285" spans="9043:9058" ht="21.95" customHeight="1">
      <c r="MIY9285" s="4" t="s">
        <v>1307</v>
      </c>
      <c r="MIZ9285" s="4">
        <v>732550</v>
      </c>
    </row>
    <row r="9286" spans="9043:9058" ht="21.95" customHeight="1">
      <c r="MIY9286" s="4" t="s">
        <v>596</v>
      </c>
      <c r="MIZ9286" s="4">
        <v>174298.32</v>
      </c>
    </row>
    <row r="9287" spans="9043:9058" ht="21.95" customHeight="1">
      <c r="MJA9287" s="4" t="s">
        <v>1307</v>
      </c>
      <c r="MJB9287" s="4">
        <v>732550</v>
      </c>
    </row>
    <row r="9288" spans="9043:9058" ht="21.95" customHeight="1">
      <c r="MJA9288" s="4" t="s">
        <v>596</v>
      </c>
      <c r="MJB9288" s="4">
        <v>174298.32</v>
      </c>
    </row>
    <row r="9289" spans="9043:9058" ht="21.95" customHeight="1">
      <c r="MJC9289" s="4" t="s">
        <v>1307</v>
      </c>
      <c r="MJD9289" s="4">
        <v>732550</v>
      </c>
    </row>
    <row r="9290" spans="9043:9058" ht="21.95" customHeight="1">
      <c r="MJC9290" s="4" t="s">
        <v>596</v>
      </c>
      <c r="MJD9290" s="4">
        <v>174298.32</v>
      </c>
    </row>
    <row r="9291" spans="9043:9058" ht="21.95" customHeight="1">
      <c r="MJE9291" s="4" t="s">
        <v>1307</v>
      </c>
      <c r="MJF9291" s="4">
        <v>732550</v>
      </c>
    </row>
    <row r="9292" spans="9043:9058" ht="21.95" customHeight="1">
      <c r="MJE9292" s="4" t="s">
        <v>596</v>
      </c>
      <c r="MJF9292" s="4">
        <v>174298.32</v>
      </c>
    </row>
    <row r="9293" spans="9043:9058" ht="21.95" customHeight="1">
      <c r="MJG9293" s="4" t="s">
        <v>1307</v>
      </c>
      <c r="MJH9293" s="4">
        <v>732550</v>
      </c>
    </row>
    <row r="9294" spans="9043:9058" ht="21.95" customHeight="1">
      <c r="MJG9294" s="4" t="s">
        <v>596</v>
      </c>
      <c r="MJH9294" s="4">
        <v>174298.32</v>
      </c>
    </row>
    <row r="9295" spans="9043:9058" ht="21.95" customHeight="1">
      <c r="MJI9295" s="4" t="s">
        <v>1307</v>
      </c>
      <c r="MJJ9295" s="4">
        <v>732550</v>
      </c>
    </row>
    <row r="9296" spans="9043:9058" ht="21.95" customHeight="1">
      <c r="MJI9296" s="4" t="s">
        <v>596</v>
      </c>
      <c r="MJJ9296" s="4">
        <v>174298.32</v>
      </c>
    </row>
    <row r="9297" spans="9059:9074" ht="21.95" customHeight="1">
      <c r="MJK9297" s="4" t="s">
        <v>1307</v>
      </c>
      <c r="MJL9297" s="4">
        <v>732550</v>
      </c>
    </row>
    <row r="9298" spans="9059:9074" ht="21.95" customHeight="1">
      <c r="MJK9298" s="4" t="s">
        <v>596</v>
      </c>
      <c r="MJL9298" s="4">
        <v>174298.32</v>
      </c>
    </row>
    <row r="9299" spans="9059:9074" ht="21.95" customHeight="1">
      <c r="MJM9299" s="4" t="s">
        <v>1307</v>
      </c>
      <c r="MJN9299" s="4">
        <v>732550</v>
      </c>
    </row>
    <row r="9300" spans="9059:9074" ht="21.95" customHeight="1">
      <c r="MJM9300" s="4" t="s">
        <v>596</v>
      </c>
      <c r="MJN9300" s="4">
        <v>174298.32</v>
      </c>
    </row>
    <row r="9301" spans="9059:9074" ht="21.95" customHeight="1">
      <c r="MJO9301" s="4" t="s">
        <v>1307</v>
      </c>
      <c r="MJP9301" s="4">
        <v>732550</v>
      </c>
    </row>
    <row r="9302" spans="9059:9074" ht="21.95" customHeight="1">
      <c r="MJO9302" s="4" t="s">
        <v>596</v>
      </c>
      <c r="MJP9302" s="4">
        <v>174298.32</v>
      </c>
    </row>
    <row r="9303" spans="9059:9074" ht="21.95" customHeight="1">
      <c r="MJQ9303" s="4" t="s">
        <v>1307</v>
      </c>
      <c r="MJR9303" s="4">
        <v>732550</v>
      </c>
    </row>
    <row r="9304" spans="9059:9074" ht="21.95" customHeight="1">
      <c r="MJQ9304" s="4" t="s">
        <v>596</v>
      </c>
      <c r="MJR9304" s="4">
        <v>174298.32</v>
      </c>
    </row>
    <row r="9305" spans="9059:9074" ht="21.95" customHeight="1">
      <c r="MJS9305" s="4" t="s">
        <v>1307</v>
      </c>
      <c r="MJT9305" s="4">
        <v>732550</v>
      </c>
    </row>
    <row r="9306" spans="9059:9074" ht="21.95" customHeight="1">
      <c r="MJS9306" s="4" t="s">
        <v>596</v>
      </c>
      <c r="MJT9306" s="4">
        <v>174298.32</v>
      </c>
    </row>
    <row r="9307" spans="9059:9074" ht="21.95" customHeight="1">
      <c r="MJU9307" s="4" t="s">
        <v>1307</v>
      </c>
      <c r="MJV9307" s="4">
        <v>732550</v>
      </c>
    </row>
    <row r="9308" spans="9059:9074" ht="21.95" customHeight="1">
      <c r="MJU9308" s="4" t="s">
        <v>596</v>
      </c>
      <c r="MJV9308" s="4">
        <v>174298.32</v>
      </c>
    </row>
    <row r="9309" spans="9059:9074" ht="21.95" customHeight="1">
      <c r="MJW9309" s="4" t="s">
        <v>1307</v>
      </c>
      <c r="MJX9309" s="4">
        <v>732550</v>
      </c>
    </row>
    <row r="9310" spans="9059:9074" ht="21.95" customHeight="1">
      <c r="MJW9310" s="4" t="s">
        <v>596</v>
      </c>
      <c r="MJX9310" s="4">
        <v>174298.32</v>
      </c>
    </row>
    <row r="9311" spans="9059:9074" ht="21.95" customHeight="1">
      <c r="MJY9311" s="4" t="s">
        <v>1307</v>
      </c>
      <c r="MJZ9311" s="4">
        <v>732550</v>
      </c>
    </row>
    <row r="9312" spans="9059:9074" ht="21.95" customHeight="1">
      <c r="MJY9312" s="4" t="s">
        <v>596</v>
      </c>
      <c r="MJZ9312" s="4">
        <v>174298.32</v>
      </c>
    </row>
    <row r="9313" spans="9075:9090" ht="21.95" customHeight="1">
      <c r="MKA9313" s="4" t="s">
        <v>1307</v>
      </c>
      <c r="MKB9313" s="4">
        <v>732550</v>
      </c>
    </row>
    <row r="9314" spans="9075:9090" ht="21.95" customHeight="1">
      <c r="MKA9314" s="4" t="s">
        <v>596</v>
      </c>
      <c r="MKB9314" s="4">
        <v>174298.32</v>
      </c>
    </row>
    <row r="9315" spans="9075:9090" ht="21.95" customHeight="1">
      <c r="MKC9315" s="4" t="s">
        <v>1307</v>
      </c>
      <c r="MKD9315" s="4">
        <v>732550</v>
      </c>
    </row>
    <row r="9316" spans="9075:9090" ht="21.95" customHeight="1">
      <c r="MKC9316" s="4" t="s">
        <v>596</v>
      </c>
      <c r="MKD9316" s="4">
        <v>174298.32</v>
      </c>
    </row>
    <row r="9317" spans="9075:9090" ht="21.95" customHeight="1">
      <c r="MKE9317" s="4" t="s">
        <v>1307</v>
      </c>
      <c r="MKF9317" s="4">
        <v>732550</v>
      </c>
    </row>
    <row r="9318" spans="9075:9090" ht="21.95" customHeight="1">
      <c r="MKE9318" s="4" t="s">
        <v>596</v>
      </c>
      <c r="MKF9318" s="4">
        <v>174298.32</v>
      </c>
    </row>
    <row r="9319" spans="9075:9090" ht="21.95" customHeight="1">
      <c r="MKG9319" s="4" t="s">
        <v>1307</v>
      </c>
      <c r="MKH9319" s="4">
        <v>732550</v>
      </c>
    </row>
    <row r="9320" spans="9075:9090" ht="21.95" customHeight="1">
      <c r="MKG9320" s="4" t="s">
        <v>596</v>
      </c>
      <c r="MKH9320" s="4">
        <v>174298.32</v>
      </c>
    </row>
    <row r="9321" spans="9075:9090" ht="21.95" customHeight="1">
      <c r="MKI9321" s="4" t="s">
        <v>1307</v>
      </c>
      <c r="MKJ9321" s="4">
        <v>732550</v>
      </c>
    </row>
    <row r="9322" spans="9075:9090" ht="21.95" customHeight="1">
      <c r="MKI9322" s="4" t="s">
        <v>596</v>
      </c>
      <c r="MKJ9322" s="4">
        <v>174298.32</v>
      </c>
    </row>
    <row r="9323" spans="9075:9090" ht="21.95" customHeight="1">
      <c r="MKK9323" s="4" t="s">
        <v>1307</v>
      </c>
      <c r="MKL9323" s="4">
        <v>732550</v>
      </c>
    </row>
    <row r="9324" spans="9075:9090" ht="21.95" customHeight="1">
      <c r="MKK9324" s="4" t="s">
        <v>596</v>
      </c>
      <c r="MKL9324" s="4">
        <v>174298.32</v>
      </c>
    </row>
    <row r="9325" spans="9075:9090" ht="21.95" customHeight="1">
      <c r="MKM9325" s="4" t="s">
        <v>1307</v>
      </c>
      <c r="MKN9325" s="4">
        <v>732550</v>
      </c>
    </row>
    <row r="9326" spans="9075:9090" ht="21.95" customHeight="1">
      <c r="MKM9326" s="4" t="s">
        <v>596</v>
      </c>
      <c r="MKN9326" s="4">
        <v>174298.32</v>
      </c>
    </row>
    <row r="9327" spans="9075:9090" ht="21.95" customHeight="1">
      <c r="MKO9327" s="4" t="s">
        <v>1307</v>
      </c>
      <c r="MKP9327" s="4">
        <v>732550</v>
      </c>
    </row>
    <row r="9328" spans="9075:9090" ht="21.95" customHeight="1">
      <c r="MKO9328" s="4" t="s">
        <v>596</v>
      </c>
      <c r="MKP9328" s="4">
        <v>174298.32</v>
      </c>
    </row>
    <row r="9329" spans="9091:9106" ht="21.95" customHeight="1">
      <c r="MKQ9329" s="4" t="s">
        <v>1307</v>
      </c>
      <c r="MKR9329" s="4">
        <v>732550</v>
      </c>
    </row>
    <row r="9330" spans="9091:9106" ht="21.95" customHeight="1">
      <c r="MKQ9330" s="4" t="s">
        <v>596</v>
      </c>
      <c r="MKR9330" s="4">
        <v>174298.32</v>
      </c>
    </row>
    <row r="9331" spans="9091:9106" ht="21.95" customHeight="1">
      <c r="MKS9331" s="4" t="s">
        <v>1307</v>
      </c>
      <c r="MKT9331" s="4">
        <v>732550</v>
      </c>
    </row>
    <row r="9332" spans="9091:9106" ht="21.95" customHeight="1">
      <c r="MKS9332" s="4" t="s">
        <v>596</v>
      </c>
      <c r="MKT9332" s="4">
        <v>174298.32</v>
      </c>
    </row>
    <row r="9333" spans="9091:9106" ht="21.95" customHeight="1">
      <c r="MKU9333" s="4" t="s">
        <v>1307</v>
      </c>
      <c r="MKV9333" s="4">
        <v>732550</v>
      </c>
    </row>
    <row r="9334" spans="9091:9106" ht="21.95" customHeight="1">
      <c r="MKU9334" s="4" t="s">
        <v>596</v>
      </c>
      <c r="MKV9334" s="4">
        <v>174298.32</v>
      </c>
    </row>
    <row r="9335" spans="9091:9106" ht="21.95" customHeight="1">
      <c r="MKW9335" s="4" t="s">
        <v>1307</v>
      </c>
      <c r="MKX9335" s="4">
        <v>732550</v>
      </c>
    </row>
    <row r="9336" spans="9091:9106" ht="21.95" customHeight="1">
      <c r="MKW9336" s="4" t="s">
        <v>596</v>
      </c>
      <c r="MKX9336" s="4">
        <v>174298.32</v>
      </c>
    </row>
    <row r="9337" spans="9091:9106" ht="21.95" customHeight="1">
      <c r="MKY9337" s="4" t="s">
        <v>1307</v>
      </c>
      <c r="MKZ9337" s="4">
        <v>732550</v>
      </c>
    </row>
    <row r="9338" spans="9091:9106" ht="21.95" customHeight="1">
      <c r="MKY9338" s="4" t="s">
        <v>596</v>
      </c>
      <c r="MKZ9338" s="4">
        <v>174298.32</v>
      </c>
    </row>
    <row r="9339" spans="9091:9106" ht="21.95" customHeight="1">
      <c r="MLA9339" s="4" t="s">
        <v>1307</v>
      </c>
      <c r="MLB9339" s="4">
        <v>732550</v>
      </c>
    </row>
    <row r="9340" spans="9091:9106" ht="21.95" customHeight="1">
      <c r="MLA9340" s="4" t="s">
        <v>596</v>
      </c>
      <c r="MLB9340" s="4">
        <v>174298.32</v>
      </c>
    </row>
    <row r="9341" spans="9091:9106" ht="21.95" customHeight="1">
      <c r="MLC9341" s="4" t="s">
        <v>1307</v>
      </c>
      <c r="MLD9341" s="4">
        <v>732550</v>
      </c>
    </row>
    <row r="9342" spans="9091:9106" ht="21.95" customHeight="1">
      <c r="MLC9342" s="4" t="s">
        <v>596</v>
      </c>
      <c r="MLD9342" s="4">
        <v>174298.32</v>
      </c>
    </row>
    <row r="9343" spans="9091:9106" ht="21.95" customHeight="1">
      <c r="MLE9343" s="4" t="s">
        <v>1307</v>
      </c>
      <c r="MLF9343" s="4">
        <v>732550</v>
      </c>
    </row>
    <row r="9344" spans="9091:9106" ht="21.95" customHeight="1">
      <c r="MLE9344" s="4" t="s">
        <v>596</v>
      </c>
      <c r="MLF9344" s="4">
        <v>174298.32</v>
      </c>
    </row>
    <row r="9345" spans="9107:9122" ht="21.95" customHeight="1">
      <c r="MLG9345" s="4" t="s">
        <v>1307</v>
      </c>
      <c r="MLH9345" s="4">
        <v>732550</v>
      </c>
    </row>
    <row r="9346" spans="9107:9122" ht="21.95" customHeight="1">
      <c r="MLG9346" s="4" t="s">
        <v>596</v>
      </c>
      <c r="MLH9346" s="4">
        <v>174298.32</v>
      </c>
    </row>
    <row r="9347" spans="9107:9122" ht="21.95" customHeight="1">
      <c r="MLI9347" s="4" t="s">
        <v>1307</v>
      </c>
      <c r="MLJ9347" s="4">
        <v>732550</v>
      </c>
    </row>
    <row r="9348" spans="9107:9122" ht="21.95" customHeight="1">
      <c r="MLI9348" s="4" t="s">
        <v>596</v>
      </c>
      <c r="MLJ9348" s="4">
        <v>174298.32</v>
      </c>
    </row>
    <row r="9349" spans="9107:9122" ht="21.95" customHeight="1">
      <c r="MLK9349" s="4" t="s">
        <v>1307</v>
      </c>
      <c r="MLL9349" s="4">
        <v>732550</v>
      </c>
    </row>
    <row r="9350" spans="9107:9122" ht="21.95" customHeight="1">
      <c r="MLK9350" s="4" t="s">
        <v>596</v>
      </c>
      <c r="MLL9350" s="4">
        <v>174298.32</v>
      </c>
    </row>
    <row r="9351" spans="9107:9122" ht="21.95" customHeight="1">
      <c r="MLM9351" s="4" t="s">
        <v>1307</v>
      </c>
      <c r="MLN9351" s="4">
        <v>732550</v>
      </c>
    </row>
    <row r="9352" spans="9107:9122" ht="21.95" customHeight="1">
      <c r="MLM9352" s="4" t="s">
        <v>596</v>
      </c>
      <c r="MLN9352" s="4">
        <v>174298.32</v>
      </c>
    </row>
    <row r="9353" spans="9107:9122" ht="21.95" customHeight="1">
      <c r="MLO9353" s="4" t="s">
        <v>1307</v>
      </c>
      <c r="MLP9353" s="4">
        <v>732550</v>
      </c>
    </row>
    <row r="9354" spans="9107:9122" ht="21.95" customHeight="1">
      <c r="MLO9354" s="4" t="s">
        <v>596</v>
      </c>
      <c r="MLP9354" s="4">
        <v>174298.32</v>
      </c>
    </row>
    <row r="9355" spans="9107:9122" ht="21.95" customHeight="1">
      <c r="MLQ9355" s="4" t="s">
        <v>1307</v>
      </c>
      <c r="MLR9355" s="4">
        <v>732550</v>
      </c>
    </row>
    <row r="9356" spans="9107:9122" ht="21.95" customHeight="1">
      <c r="MLQ9356" s="4" t="s">
        <v>596</v>
      </c>
      <c r="MLR9356" s="4">
        <v>174298.32</v>
      </c>
    </row>
    <row r="9357" spans="9107:9122" ht="21.95" customHeight="1">
      <c r="MLS9357" s="4" t="s">
        <v>1307</v>
      </c>
      <c r="MLT9357" s="4">
        <v>732550</v>
      </c>
    </row>
    <row r="9358" spans="9107:9122" ht="21.95" customHeight="1">
      <c r="MLS9358" s="4" t="s">
        <v>596</v>
      </c>
      <c r="MLT9358" s="4">
        <v>174298.32</v>
      </c>
    </row>
    <row r="9359" spans="9107:9122" ht="21.95" customHeight="1">
      <c r="MLU9359" s="4" t="s">
        <v>1307</v>
      </c>
      <c r="MLV9359" s="4">
        <v>732550</v>
      </c>
    </row>
    <row r="9360" spans="9107:9122" ht="21.95" customHeight="1">
      <c r="MLU9360" s="4" t="s">
        <v>596</v>
      </c>
      <c r="MLV9360" s="4">
        <v>174298.32</v>
      </c>
    </row>
    <row r="9361" spans="9123:9138" ht="21.95" customHeight="1">
      <c r="MLW9361" s="4" t="s">
        <v>1307</v>
      </c>
      <c r="MLX9361" s="4">
        <v>732550</v>
      </c>
    </row>
    <row r="9362" spans="9123:9138" ht="21.95" customHeight="1">
      <c r="MLW9362" s="4" t="s">
        <v>596</v>
      </c>
      <c r="MLX9362" s="4">
        <v>174298.32</v>
      </c>
    </row>
    <row r="9363" spans="9123:9138" ht="21.95" customHeight="1">
      <c r="MLY9363" s="4" t="s">
        <v>1307</v>
      </c>
      <c r="MLZ9363" s="4">
        <v>732550</v>
      </c>
    </row>
    <row r="9364" spans="9123:9138" ht="21.95" customHeight="1">
      <c r="MLY9364" s="4" t="s">
        <v>596</v>
      </c>
      <c r="MLZ9364" s="4">
        <v>174298.32</v>
      </c>
    </row>
    <row r="9365" spans="9123:9138" ht="21.95" customHeight="1">
      <c r="MMA9365" s="4" t="s">
        <v>1307</v>
      </c>
      <c r="MMB9365" s="4">
        <v>732550</v>
      </c>
    </row>
    <row r="9366" spans="9123:9138" ht="21.95" customHeight="1">
      <c r="MMA9366" s="4" t="s">
        <v>596</v>
      </c>
      <c r="MMB9366" s="4">
        <v>174298.32</v>
      </c>
    </row>
    <row r="9367" spans="9123:9138" ht="21.95" customHeight="1">
      <c r="MMC9367" s="4" t="s">
        <v>1307</v>
      </c>
      <c r="MMD9367" s="4">
        <v>732550</v>
      </c>
    </row>
    <row r="9368" spans="9123:9138" ht="21.95" customHeight="1">
      <c r="MMC9368" s="4" t="s">
        <v>596</v>
      </c>
      <c r="MMD9368" s="4">
        <v>174298.32</v>
      </c>
    </row>
    <row r="9369" spans="9123:9138" ht="21.95" customHeight="1">
      <c r="MME9369" s="4" t="s">
        <v>1307</v>
      </c>
      <c r="MMF9369" s="4">
        <v>732550</v>
      </c>
    </row>
    <row r="9370" spans="9123:9138" ht="21.95" customHeight="1">
      <c r="MME9370" s="4" t="s">
        <v>596</v>
      </c>
      <c r="MMF9370" s="4">
        <v>174298.32</v>
      </c>
    </row>
    <row r="9371" spans="9123:9138" ht="21.95" customHeight="1">
      <c r="MMG9371" s="4" t="s">
        <v>1307</v>
      </c>
      <c r="MMH9371" s="4">
        <v>732550</v>
      </c>
    </row>
    <row r="9372" spans="9123:9138" ht="21.95" customHeight="1">
      <c r="MMG9372" s="4" t="s">
        <v>596</v>
      </c>
      <c r="MMH9372" s="4">
        <v>174298.32</v>
      </c>
    </row>
    <row r="9373" spans="9123:9138" ht="21.95" customHeight="1">
      <c r="MMI9373" s="4" t="s">
        <v>1307</v>
      </c>
      <c r="MMJ9373" s="4">
        <v>732550</v>
      </c>
    </row>
    <row r="9374" spans="9123:9138" ht="21.95" customHeight="1">
      <c r="MMI9374" s="4" t="s">
        <v>596</v>
      </c>
      <c r="MMJ9374" s="4">
        <v>174298.32</v>
      </c>
    </row>
    <row r="9375" spans="9123:9138" ht="21.95" customHeight="1">
      <c r="MMK9375" s="4" t="s">
        <v>1307</v>
      </c>
      <c r="MML9375" s="4">
        <v>732550</v>
      </c>
    </row>
    <row r="9376" spans="9123:9138" ht="21.95" customHeight="1">
      <c r="MMK9376" s="4" t="s">
        <v>596</v>
      </c>
      <c r="MML9376" s="4">
        <v>174298.32</v>
      </c>
    </row>
    <row r="9377" spans="9139:9154" ht="21.95" customHeight="1">
      <c r="MMM9377" s="4" t="s">
        <v>1307</v>
      </c>
      <c r="MMN9377" s="4">
        <v>732550</v>
      </c>
    </row>
    <row r="9378" spans="9139:9154" ht="21.95" customHeight="1">
      <c r="MMM9378" s="4" t="s">
        <v>596</v>
      </c>
      <c r="MMN9378" s="4">
        <v>174298.32</v>
      </c>
    </row>
    <row r="9379" spans="9139:9154" ht="21.95" customHeight="1">
      <c r="MMO9379" s="4" t="s">
        <v>1307</v>
      </c>
      <c r="MMP9379" s="4">
        <v>732550</v>
      </c>
    </row>
    <row r="9380" spans="9139:9154" ht="21.95" customHeight="1">
      <c r="MMO9380" s="4" t="s">
        <v>596</v>
      </c>
      <c r="MMP9380" s="4">
        <v>174298.32</v>
      </c>
    </row>
    <row r="9381" spans="9139:9154" ht="21.95" customHeight="1">
      <c r="MMQ9381" s="4" t="s">
        <v>1307</v>
      </c>
      <c r="MMR9381" s="4">
        <v>732550</v>
      </c>
    </row>
    <row r="9382" spans="9139:9154" ht="21.95" customHeight="1">
      <c r="MMQ9382" s="4" t="s">
        <v>596</v>
      </c>
      <c r="MMR9382" s="4">
        <v>174298.32</v>
      </c>
    </row>
    <row r="9383" spans="9139:9154" ht="21.95" customHeight="1">
      <c r="MMS9383" s="4" t="s">
        <v>1307</v>
      </c>
      <c r="MMT9383" s="4">
        <v>732550</v>
      </c>
    </row>
    <row r="9384" spans="9139:9154" ht="21.95" customHeight="1">
      <c r="MMS9384" s="4" t="s">
        <v>596</v>
      </c>
      <c r="MMT9384" s="4">
        <v>174298.32</v>
      </c>
    </row>
    <row r="9385" spans="9139:9154" ht="21.95" customHeight="1">
      <c r="MMU9385" s="4" t="s">
        <v>1307</v>
      </c>
      <c r="MMV9385" s="4">
        <v>732550</v>
      </c>
    </row>
    <row r="9386" spans="9139:9154" ht="21.95" customHeight="1">
      <c r="MMU9386" s="4" t="s">
        <v>596</v>
      </c>
      <c r="MMV9386" s="4">
        <v>174298.32</v>
      </c>
    </row>
    <row r="9387" spans="9139:9154" ht="21.95" customHeight="1">
      <c r="MMW9387" s="4" t="s">
        <v>1307</v>
      </c>
      <c r="MMX9387" s="4">
        <v>732550</v>
      </c>
    </row>
    <row r="9388" spans="9139:9154" ht="21.95" customHeight="1">
      <c r="MMW9388" s="4" t="s">
        <v>596</v>
      </c>
      <c r="MMX9388" s="4">
        <v>174298.32</v>
      </c>
    </row>
    <row r="9389" spans="9139:9154" ht="21.95" customHeight="1">
      <c r="MMY9389" s="4" t="s">
        <v>1307</v>
      </c>
      <c r="MMZ9389" s="4">
        <v>732550</v>
      </c>
    </row>
    <row r="9390" spans="9139:9154" ht="21.95" customHeight="1">
      <c r="MMY9390" s="4" t="s">
        <v>596</v>
      </c>
      <c r="MMZ9390" s="4">
        <v>174298.32</v>
      </c>
    </row>
    <row r="9391" spans="9139:9154" ht="21.95" customHeight="1">
      <c r="MNA9391" s="4" t="s">
        <v>1307</v>
      </c>
      <c r="MNB9391" s="4">
        <v>732550</v>
      </c>
    </row>
    <row r="9392" spans="9139:9154" ht="21.95" customHeight="1">
      <c r="MNA9392" s="4" t="s">
        <v>596</v>
      </c>
      <c r="MNB9392" s="4">
        <v>174298.32</v>
      </c>
    </row>
    <row r="9393" spans="9155:9170" ht="21.95" customHeight="1">
      <c r="MNC9393" s="4" t="s">
        <v>1307</v>
      </c>
      <c r="MND9393" s="4">
        <v>732550</v>
      </c>
    </row>
    <row r="9394" spans="9155:9170" ht="21.95" customHeight="1">
      <c r="MNC9394" s="4" t="s">
        <v>596</v>
      </c>
      <c r="MND9394" s="4">
        <v>174298.32</v>
      </c>
    </row>
    <row r="9395" spans="9155:9170" ht="21.95" customHeight="1">
      <c r="MNE9395" s="4" t="s">
        <v>1307</v>
      </c>
      <c r="MNF9395" s="4">
        <v>732550</v>
      </c>
    </row>
    <row r="9396" spans="9155:9170" ht="21.95" customHeight="1">
      <c r="MNE9396" s="4" t="s">
        <v>596</v>
      </c>
      <c r="MNF9396" s="4">
        <v>174298.32</v>
      </c>
    </row>
    <row r="9397" spans="9155:9170" ht="21.95" customHeight="1">
      <c r="MNG9397" s="4" t="s">
        <v>1307</v>
      </c>
      <c r="MNH9397" s="4">
        <v>732550</v>
      </c>
    </row>
    <row r="9398" spans="9155:9170" ht="21.95" customHeight="1">
      <c r="MNG9398" s="4" t="s">
        <v>596</v>
      </c>
      <c r="MNH9398" s="4">
        <v>174298.32</v>
      </c>
    </row>
    <row r="9399" spans="9155:9170" ht="21.95" customHeight="1">
      <c r="MNI9399" s="4" t="s">
        <v>1307</v>
      </c>
      <c r="MNJ9399" s="4">
        <v>732550</v>
      </c>
    </row>
    <row r="9400" spans="9155:9170" ht="21.95" customHeight="1">
      <c r="MNI9400" s="4" t="s">
        <v>596</v>
      </c>
      <c r="MNJ9400" s="4">
        <v>174298.32</v>
      </c>
    </row>
    <row r="9401" spans="9155:9170" ht="21.95" customHeight="1">
      <c r="MNK9401" s="4" t="s">
        <v>1307</v>
      </c>
      <c r="MNL9401" s="4">
        <v>732550</v>
      </c>
    </row>
    <row r="9402" spans="9155:9170" ht="21.95" customHeight="1">
      <c r="MNK9402" s="4" t="s">
        <v>596</v>
      </c>
      <c r="MNL9402" s="4">
        <v>174298.32</v>
      </c>
    </row>
    <row r="9403" spans="9155:9170" ht="21.95" customHeight="1">
      <c r="MNM9403" s="4" t="s">
        <v>1307</v>
      </c>
      <c r="MNN9403" s="4">
        <v>732550</v>
      </c>
    </row>
    <row r="9404" spans="9155:9170" ht="21.95" customHeight="1">
      <c r="MNM9404" s="4" t="s">
        <v>596</v>
      </c>
      <c r="MNN9404" s="4">
        <v>174298.32</v>
      </c>
    </row>
    <row r="9405" spans="9155:9170" ht="21.95" customHeight="1">
      <c r="MNO9405" s="4" t="s">
        <v>1307</v>
      </c>
      <c r="MNP9405" s="4">
        <v>732550</v>
      </c>
    </row>
    <row r="9406" spans="9155:9170" ht="21.95" customHeight="1">
      <c r="MNO9406" s="4" t="s">
        <v>596</v>
      </c>
      <c r="MNP9406" s="4">
        <v>174298.32</v>
      </c>
    </row>
    <row r="9407" spans="9155:9170" ht="21.95" customHeight="1">
      <c r="MNQ9407" s="4" t="s">
        <v>1307</v>
      </c>
      <c r="MNR9407" s="4">
        <v>732550</v>
      </c>
    </row>
    <row r="9408" spans="9155:9170" ht="21.95" customHeight="1">
      <c r="MNQ9408" s="4" t="s">
        <v>596</v>
      </c>
      <c r="MNR9408" s="4">
        <v>174298.32</v>
      </c>
    </row>
    <row r="9409" spans="9171:9186" ht="21.95" customHeight="1">
      <c r="MNS9409" s="4" t="s">
        <v>1307</v>
      </c>
      <c r="MNT9409" s="4">
        <v>732550</v>
      </c>
    </row>
    <row r="9410" spans="9171:9186" ht="21.95" customHeight="1">
      <c r="MNS9410" s="4" t="s">
        <v>596</v>
      </c>
      <c r="MNT9410" s="4">
        <v>174298.32</v>
      </c>
    </row>
    <row r="9411" spans="9171:9186" ht="21.95" customHeight="1">
      <c r="MNU9411" s="4" t="s">
        <v>1307</v>
      </c>
      <c r="MNV9411" s="4">
        <v>732550</v>
      </c>
    </row>
    <row r="9412" spans="9171:9186" ht="21.95" customHeight="1">
      <c r="MNU9412" s="4" t="s">
        <v>596</v>
      </c>
      <c r="MNV9412" s="4">
        <v>174298.32</v>
      </c>
    </row>
    <row r="9413" spans="9171:9186" ht="21.95" customHeight="1">
      <c r="MNW9413" s="4" t="s">
        <v>1307</v>
      </c>
      <c r="MNX9413" s="4">
        <v>732550</v>
      </c>
    </row>
    <row r="9414" spans="9171:9186" ht="21.95" customHeight="1">
      <c r="MNW9414" s="4" t="s">
        <v>596</v>
      </c>
      <c r="MNX9414" s="4">
        <v>174298.32</v>
      </c>
    </row>
    <row r="9415" spans="9171:9186" ht="21.95" customHeight="1">
      <c r="MNY9415" s="4" t="s">
        <v>1307</v>
      </c>
      <c r="MNZ9415" s="4">
        <v>732550</v>
      </c>
    </row>
    <row r="9416" spans="9171:9186" ht="21.95" customHeight="1">
      <c r="MNY9416" s="4" t="s">
        <v>596</v>
      </c>
      <c r="MNZ9416" s="4">
        <v>174298.32</v>
      </c>
    </row>
    <row r="9417" spans="9171:9186" ht="21.95" customHeight="1">
      <c r="MOA9417" s="4" t="s">
        <v>1307</v>
      </c>
      <c r="MOB9417" s="4">
        <v>732550</v>
      </c>
    </row>
    <row r="9418" spans="9171:9186" ht="21.95" customHeight="1">
      <c r="MOA9418" s="4" t="s">
        <v>596</v>
      </c>
      <c r="MOB9418" s="4">
        <v>174298.32</v>
      </c>
    </row>
    <row r="9419" spans="9171:9186" ht="21.95" customHeight="1">
      <c r="MOC9419" s="4" t="s">
        <v>1307</v>
      </c>
      <c r="MOD9419" s="4">
        <v>732550</v>
      </c>
    </row>
    <row r="9420" spans="9171:9186" ht="21.95" customHeight="1">
      <c r="MOC9420" s="4" t="s">
        <v>596</v>
      </c>
      <c r="MOD9420" s="4">
        <v>174298.32</v>
      </c>
    </row>
    <row r="9421" spans="9171:9186" ht="21.95" customHeight="1">
      <c r="MOE9421" s="4" t="s">
        <v>1307</v>
      </c>
      <c r="MOF9421" s="4">
        <v>732550</v>
      </c>
    </row>
    <row r="9422" spans="9171:9186" ht="21.95" customHeight="1">
      <c r="MOE9422" s="4" t="s">
        <v>596</v>
      </c>
      <c r="MOF9422" s="4">
        <v>174298.32</v>
      </c>
    </row>
    <row r="9423" spans="9171:9186" ht="21.95" customHeight="1">
      <c r="MOG9423" s="4" t="s">
        <v>1307</v>
      </c>
      <c r="MOH9423" s="4">
        <v>732550</v>
      </c>
    </row>
    <row r="9424" spans="9171:9186" ht="21.95" customHeight="1">
      <c r="MOG9424" s="4" t="s">
        <v>596</v>
      </c>
      <c r="MOH9424" s="4">
        <v>174298.32</v>
      </c>
    </row>
    <row r="9425" spans="9187:9202" ht="21.95" customHeight="1">
      <c r="MOI9425" s="4" t="s">
        <v>1307</v>
      </c>
      <c r="MOJ9425" s="4">
        <v>732550</v>
      </c>
    </row>
    <row r="9426" spans="9187:9202" ht="21.95" customHeight="1">
      <c r="MOI9426" s="4" t="s">
        <v>596</v>
      </c>
      <c r="MOJ9426" s="4">
        <v>174298.32</v>
      </c>
    </row>
    <row r="9427" spans="9187:9202" ht="21.95" customHeight="1">
      <c r="MOK9427" s="4" t="s">
        <v>1307</v>
      </c>
      <c r="MOL9427" s="4">
        <v>732550</v>
      </c>
    </row>
    <row r="9428" spans="9187:9202" ht="21.95" customHeight="1">
      <c r="MOK9428" s="4" t="s">
        <v>596</v>
      </c>
      <c r="MOL9428" s="4">
        <v>174298.32</v>
      </c>
    </row>
    <row r="9429" spans="9187:9202" ht="21.95" customHeight="1">
      <c r="MOM9429" s="4" t="s">
        <v>1307</v>
      </c>
      <c r="MON9429" s="4">
        <v>732550</v>
      </c>
    </row>
    <row r="9430" spans="9187:9202" ht="21.95" customHeight="1">
      <c r="MOM9430" s="4" t="s">
        <v>596</v>
      </c>
      <c r="MON9430" s="4">
        <v>174298.32</v>
      </c>
    </row>
    <row r="9431" spans="9187:9202" ht="21.95" customHeight="1">
      <c r="MOO9431" s="4" t="s">
        <v>1307</v>
      </c>
      <c r="MOP9431" s="4">
        <v>732550</v>
      </c>
    </row>
    <row r="9432" spans="9187:9202" ht="21.95" customHeight="1">
      <c r="MOO9432" s="4" t="s">
        <v>596</v>
      </c>
      <c r="MOP9432" s="4">
        <v>174298.32</v>
      </c>
    </row>
    <row r="9433" spans="9187:9202" ht="21.95" customHeight="1">
      <c r="MOQ9433" s="4" t="s">
        <v>1307</v>
      </c>
      <c r="MOR9433" s="4">
        <v>732550</v>
      </c>
    </row>
    <row r="9434" spans="9187:9202" ht="21.95" customHeight="1">
      <c r="MOQ9434" s="4" t="s">
        <v>596</v>
      </c>
      <c r="MOR9434" s="4">
        <v>174298.32</v>
      </c>
    </row>
    <row r="9435" spans="9187:9202" ht="21.95" customHeight="1">
      <c r="MOS9435" s="4" t="s">
        <v>1307</v>
      </c>
      <c r="MOT9435" s="4">
        <v>732550</v>
      </c>
    </row>
    <row r="9436" spans="9187:9202" ht="21.95" customHeight="1">
      <c r="MOS9436" s="4" t="s">
        <v>596</v>
      </c>
      <c r="MOT9436" s="4">
        <v>174298.32</v>
      </c>
    </row>
    <row r="9437" spans="9187:9202" ht="21.95" customHeight="1">
      <c r="MOU9437" s="4" t="s">
        <v>1307</v>
      </c>
      <c r="MOV9437" s="4">
        <v>732550</v>
      </c>
    </row>
    <row r="9438" spans="9187:9202" ht="21.95" customHeight="1">
      <c r="MOU9438" s="4" t="s">
        <v>596</v>
      </c>
      <c r="MOV9438" s="4">
        <v>174298.32</v>
      </c>
    </row>
    <row r="9439" spans="9187:9202" ht="21.95" customHeight="1">
      <c r="MOW9439" s="4" t="s">
        <v>1307</v>
      </c>
      <c r="MOX9439" s="4">
        <v>732550</v>
      </c>
    </row>
    <row r="9440" spans="9187:9202" ht="21.95" customHeight="1">
      <c r="MOW9440" s="4" t="s">
        <v>596</v>
      </c>
      <c r="MOX9440" s="4">
        <v>174298.32</v>
      </c>
    </row>
    <row r="9441" spans="9203:9218" ht="21.95" customHeight="1">
      <c r="MOY9441" s="4" t="s">
        <v>1307</v>
      </c>
      <c r="MOZ9441" s="4">
        <v>732550</v>
      </c>
    </row>
    <row r="9442" spans="9203:9218" ht="21.95" customHeight="1">
      <c r="MOY9442" s="4" t="s">
        <v>596</v>
      </c>
      <c r="MOZ9442" s="4">
        <v>174298.32</v>
      </c>
    </row>
    <row r="9443" spans="9203:9218" ht="21.95" customHeight="1">
      <c r="MPA9443" s="4" t="s">
        <v>1307</v>
      </c>
      <c r="MPB9443" s="4">
        <v>732550</v>
      </c>
    </row>
    <row r="9444" spans="9203:9218" ht="21.95" customHeight="1">
      <c r="MPA9444" s="4" t="s">
        <v>596</v>
      </c>
      <c r="MPB9444" s="4">
        <v>174298.32</v>
      </c>
    </row>
    <row r="9445" spans="9203:9218" ht="21.95" customHeight="1">
      <c r="MPC9445" s="4" t="s">
        <v>1307</v>
      </c>
      <c r="MPD9445" s="4">
        <v>732550</v>
      </c>
    </row>
    <row r="9446" spans="9203:9218" ht="21.95" customHeight="1">
      <c r="MPC9446" s="4" t="s">
        <v>596</v>
      </c>
      <c r="MPD9446" s="4">
        <v>174298.32</v>
      </c>
    </row>
    <row r="9447" spans="9203:9218" ht="21.95" customHeight="1">
      <c r="MPE9447" s="4" t="s">
        <v>1307</v>
      </c>
      <c r="MPF9447" s="4">
        <v>732550</v>
      </c>
    </row>
    <row r="9448" spans="9203:9218" ht="21.95" customHeight="1">
      <c r="MPE9448" s="4" t="s">
        <v>596</v>
      </c>
      <c r="MPF9448" s="4">
        <v>174298.32</v>
      </c>
    </row>
    <row r="9449" spans="9203:9218" ht="21.95" customHeight="1">
      <c r="MPG9449" s="4" t="s">
        <v>1307</v>
      </c>
      <c r="MPH9449" s="4">
        <v>732550</v>
      </c>
    </row>
    <row r="9450" spans="9203:9218" ht="21.95" customHeight="1">
      <c r="MPG9450" s="4" t="s">
        <v>596</v>
      </c>
      <c r="MPH9450" s="4">
        <v>174298.32</v>
      </c>
    </row>
    <row r="9451" spans="9203:9218" ht="21.95" customHeight="1">
      <c r="MPI9451" s="4" t="s">
        <v>1307</v>
      </c>
      <c r="MPJ9451" s="4">
        <v>732550</v>
      </c>
    </row>
    <row r="9452" spans="9203:9218" ht="21.95" customHeight="1">
      <c r="MPI9452" s="4" t="s">
        <v>596</v>
      </c>
      <c r="MPJ9452" s="4">
        <v>174298.32</v>
      </c>
    </row>
    <row r="9453" spans="9203:9218" ht="21.95" customHeight="1">
      <c r="MPK9453" s="4" t="s">
        <v>1307</v>
      </c>
      <c r="MPL9453" s="4">
        <v>732550</v>
      </c>
    </row>
    <row r="9454" spans="9203:9218" ht="21.95" customHeight="1">
      <c r="MPK9454" s="4" t="s">
        <v>596</v>
      </c>
      <c r="MPL9454" s="4">
        <v>174298.32</v>
      </c>
    </row>
    <row r="9455" spans="9203:9218" ht="21.95" customHeight="1">
      <c r="MPM9455" s="4" t="s">
        <v>1307</v>
      </c>
      <c r="MPN9455" s="4">
        <v>732550</v>
      </c>
    </row>
    <row r="9456" spans="9203:9218" ht="21.95" customHeight="1">
      <c r="MPM9456" s="4" t="s">
        <v>596</v>
      </c>
      <c r="MPN9456" s="4">
        <v>174298.32</v>
      </c>
    </row>
    <row r="9457" spans="9219:9234" ht="21.95" customHeight="1">
      <c r="MPO9457" s="4" t="s">
        <v>1307</v>
      </c>
      <c r="MPP9457" s="4">
        <v>732550</v>
      </c>
    </row>
    <row r="9458" spans="9219:9234" ht="21.95" customHeight="1">
      <c r="MPO9458" s="4" t="s">
        <v>596</v>
      </c>
      <c r="MPP9458" s="4">
        <v>174298.32</v>
      </c>
    </row>
    <row r="9459" spans="9219:9234" ht="21.95" customHeight="1">
      <c r="MPQ9459" s="4" t="s">
        <v>1307</v>
      </c>
      <c r="MPR9459" s="4">
        <v>732550</v>
      </c>
    </row>
    <row r="9460" spans="9219:9234" ht="21.95" customHeight="1">
      <c r="MPQ9460" s="4" t="s">
        <v>596</v>
      </c>
      <c r="MPR9460" s="4">
        <v>174298.32</v>
      </c>
    </row>
    <row r="9461" spans="9219:9234" ht="21.95" customHeight="1">
      <c r="MPS9461" s="4" t="s">
        <v>1307</v>
      </c>
      <c r="MPT9461" s="4">
        <v>732550</v>
      </c>
    </row>
    <row r="9462" spans="9219:9234" ht="21.95" customHeight="1">
      <c r="MPS9462" s="4" t="s">
        <v>596</v>
      </c>
      <c r="MPT9462" s="4">
        <v>174298.32</v>
      </c>
    </row>
    <row r="9463" spans="9219:9234" ht="21.95" customHeight="1">
      <c r="MPU9463" s="4" t="s">
        <v>1307</v>
      </c>
      <c r="MPV9463" s="4">
        <v>732550</v>
      </c>
    </row>
    <row r="9464" spans="9219:9234" ht="21.95" customHeight="1">
      <c r="MPU9464" s="4" t="s">
        <v>596</v>
      </c>
      <c r="MPV9464" s="4">
        <v>174298.32</v>
      </c>
    </row>
    <row r="9465" spans="9219:9234" ht="21.95" customHeight="1">
      <c r="MPW9465" s="4" t="s">
        <v>1307</v>
      </c>
      <c r="MPX9465" s="4">
        <v>732550</v>
      </c>
    </row>
    <row r="9466" spans="9219:9234" ht="21.95" customHeight="1">
      <c r="MPW9466" s="4" t="s">
        <v>596</v>
      </c>
      <c r="MPX9466" s="4">
        <v>174298.32</v>
      </c>
    </row>
    <row r="9467" spans="9219:9234" ht="21.95" customHeight="1">
      <c r="MPY9467" s="4" t="s">
        <v>1307</v>
      </c>
      <c r="MPZ9467" s="4">
        <v>732550</v>
      </c>
    </row>
    <row r="9468" spans="9219:9234" ht="21.95" customHeight="1">
      <c r="MPY9468" s="4" t="s">
        <v>596</v>
      </c>
      <c r="MPZ9468" s="4">
        <v>174298.32</v>
      </c>
    </row>
    <row r="9469" spans="9219:9234" ht="21.95" customHeight="1">
      <c r="MQA9469" s="4" t="s">
        <v>1307</v>
      </c>
      <c r="MQB9469" s="4">
        <v>732550</v>
      </c>
    </row>
    <row r="9470" spans="9219:9234" ht="21.95" customHeight="1">
      <c r="MQA9470" s="4" t="s">
        <v>596</v>
      </c>
      <c r="MQB9470" s="4">
        <v>174298.32</v>
      </c>
    </row>
    <row r="9471" spans="9219:9234" ht="21.95" customHeight="1">
      <c r="MQC9471" s="4" t="s">
        <v>1307</v>
      </c>
      <c r="MQD9471" s="4">
        <v>732550</v>
      </c>
    </row>
    <row r="9472" spans="9219:9234" ht="21.95" customHeight="1">
      <c r="MQC9472" s="4" t="s">
        <v>596</v>
      </c>
      <c r="MQD9472" s="4">
        <v>174298.32</v>
      </c>
    </row>
    <row r="9473" spans="9235:9250" ht="21.95" customHeight="1">
      <c r="MQE9473" s="4" t="s">
        <v>1307</v>
      </c>
      <c r="MQF9473" s="4">
        <v>732550</v>
      </c>
    </row>
    <row r="9474" spans="9235:9250" ht="21.95" customHeight="1">
      <c r="MQE9474" s="4" t="s">
        <v>596</v>
      </c>
      <c r="MQF9474" s="4">
        <v>174298.32</v>
      </c>
    </row>
    <row r="9475" spans="9235:9250" ht="21.95" customHeight="1">
      <c r="MQG9475" s="4" t="s">
        <v>1307</v>
      </c>
      <c r="MQH9475" s="4">
        <v>732550</v>
      </c>
    </row>
    <row r="9476" spans="9235:9250" ht="21.95" customHeight="1">
      <c r="MQG9476" s="4" t="s">
        <v>596</v>
      </c>
      <c r="MQH9476" s="4">
        <v>174298.32</v>
      </c>
    </row>
    <row r="9477" spans="9235:9250" ht="21.95" customHeight="1">
      <c r="MQI9477" s="4" t="s">
        <v>1307</v>
      </c>
      <c r="MQJ9477" s="4">
        <v>732550</v>
      </c>
    </row>
    <row r="9478" spans="9235:9250" ht="21.95" customHeight="1">
      <c r="MQI9478" s="4" t="s">
        <v>596</v>
      </c>
      <c r="MQJ9478" s="4">
        <v>174298.32</v>
      </c>
    </row>
    <row r="9479" spans="9235:9250" ht="21.95" customHeight="1">
      <c r="MQK9479" s="4" t="s">
        <v>1307</v>
      </c>
      <c r="MQL9479" s="4">
        <v>732550</v>
      </c>
    </row>
    <row r="9480" spans="9235:9250" ht="21.95" customHeight="1">
      <c r="MQK9480" s="4" t="s">
        <v>596</v>
      </c>
      <c r="MQL9480" s="4">
        <v>174298.32</v>
      </c>
    </row>
    <row r="9481" spans="9235:9250" ht="21.95" customHeight="1">
      <c r="MQM9481" s="4" t="s">
        <v>1307</v>
      </c>
      <c r="MQN9481" s="4">
        <v>732550</v>
      </c>
    </row>
    <row r="9482" spans="9235:9250" ht="21.95" customHeight="1">
      <c r="MQM9482" s="4" t="s">
        <v>596</v>
      </c>
      <c r="MQN9482" s="4">
        <v>174298.32</v>
      </c>
    </row>
    <row r="9483" spans="9235:9250" ht="21.95" customHeight="1">
      <c r="MQO9483" s="4" t="s">
        <v>1307</v>
      </c>
      <c r="MQP9483" s="4">
        <v>732550</v>
      </c>
    </row>
    <row r="9484" spans="9235:9250" ht="21.95" customHeight="1">
      <c r="MQO9484" s="4" t="s">
        <v>596</v>
      </c>
      <c r="MQP9484" s="4">
        <v>174298.32</v>
      </c>
    </row>
    <row r="9485" spans="9235:9250" ht="21.95" customHeight="1">
      <c r="MQQ9485" s="4" t="s">
        <v>1307</v>
      </c>
      <c r="MQR9485" s="4">
        <v>732550</v>
      </c>
    </row>
    <row r="9486" spans="9235:9250" ht="21.95" customHeight="1">
      <c r="MQQ9486" s="4" t="s">
        <v>596</v>
      </c>
      <c r="MQR9486" s="4">
        <v>174298.32</v>
      </c>
    </row>
    <row r="9487" spans="9235:9250" ht="21.95" customHeight="1">
      <c r="MQS9487" s="4" t="s">
        <v>1307</v>
      </c>
      <c r="MQT9487" s="4">
        <v>732550</v>
      </c>
    </row>
    <row r="9488" spans="9235:9250" ht="21.95" customHeight="1">
      <c r="MQS9488" s="4" t="s">
        <v>596</v>
      </c>
      <c r="MQT9488" s="4">
        <v>174298.32</v>
      </c>
    </row>
    <row r="9489" spans="9251:9266" ht="21.95" customHeight="1">
      <c r="MQU9489" s="4" t="s">
        <v>1307</v>
      </c>
      <c r="MQV9489" s="4">
        <v>732550</v>
      </c>
    </row>
    <row r="9490" spans="9251:9266" ht="21.95" customHeight="1">
      <c r="MQU9490" s="4" t="s">
        <v>596</v>
      </c>
      <c r="MQV9490" s="4">
        <v>174298.32</v>
      </c>
    </row>
    <row r="9491" spans="9251:9266" ht="21.95" customHeight="1">
      <c r="MQW9491" s="4" t="s">
        <v>1307</v>
      </c>
      <c r="MQX9491" s="4">
        <v>732550</v>
      </c>
    </row>
    <row r="9492" spans="9251:9266" ht="21.95" customHeight="1">
      <c r="MQW9492" s="4" t="s">
        <v>596</v>
      </c>
      <c r="MQX9492" s="4">
        <v>174298.32</v>
      </c>
    </row>
    <row r="9493" spans="9251:9266" ht="21.95" customHeight="1">
      <c r="MQY9493" s="4" t="s">
        <v>1307</v>
      </c>
      <c r="MQZ9493" s="4">
        <v>732550</v>
      </c>
    </row>
    <row r="9494" spans="9251:9266" ht="21.95" customHeight="1">
      <c r="MQY9494" s="4" t="s">
        <v>596</v>
      </c>
      <c r="MQZ9494" s="4">
        <v>174298.32</v>
      </c>
    </row>
    <row r="9495" spans="9251:9266" ht="21.95" customHeight="1">
      <c r="MRA9495" s="4" t="s">
        <v>1307</v>
      </c>
      <c r="MRB9495" s="4">
        <v>732550</v>
      </c>
    </row>
    <row r="9496" spans="9251:9266" ht="21.95" customHeight="1">
      <c r="MRA9496" s="4" t="s">
        <v>596</v>
      </c>
      <c r="MRB9496" s="4">
        <v>174298.32</v>
      </c>
    </row>
    <row r="9497" spans="9251:9266" ht="21.95" customHeight="1">
      <c r="MRC9497" s="4" t="s">
        <v>1307</v>
      </c>
      <c r="MRD9497" s="4">
        <v>732550</v>
      </c>
    </row>
    <row r="9498" spans="9251:9266" ht="21.95" customHeight="1">
      <c r="MRC9498" s="4" t="s">
        <v>596</v>
      </c>
      <c r="MRD9498" s="4">
        <v>174298.32</v>
      </c>
    </row>
    <row r="9499" spans="9251:9266" ht="21.95" customHeight="1">
      <c r="MRE9499" s="4" t="s">
        <v>1307</v>
      </c>
      <c r="MRF9499" s="4">
        <v>732550</v>
      </c>
    </row>
    <row r="9500" spans="9251:9266" ht="21.95" customHeight="1">
      <c r="MRE9500" s="4" t="s">
        <v>596</v>
      </c>
      <c r="MRF9500" s="4">
        <v>174298.32</v>
      </c>
    </row>
    <row r="9501" spans="9251:9266" ht="21.95" customHeight="1">
      <c r="MRG9501" s="4" t="s">
        <v>1307</v>
      </c>
      <c r="MRH9501" s="4">
        <v>732550</v>
      </c>
    </row>
    <row r="9502" spans="9251:9266" ht="21.95" customHeight="1">
      <c r="MRG9502" s="4" t="s">
        <v>596</v>
      </c>
      <c r="MRH9502" s="4">
        <v>174298.32</v>
      </c>
    </row>
    <row r="9503" spans="9251:9266" ht="21.95" customHeight="1">
      <c r="MRI9503" s="4" t="s">
        <v>1307</v>
      </c>
      <c r="MRJ9503" s="4">
        <v>732550</v>
      </c>
    </row>
    <row r="9504" spans="9251:9266" ht="21.95" customHeight="1">
      <c r="MRI9504" s="4" t="s">
        <v>596</v>
      </c>
      <c r="MRJ9504" s="4">
        <v>174298.32</v>
      </c>
    </row>
    <row r="9505" spans="9267:9282" ht="21.95" customHeight="1">
      <c r="MRK9505" s="4" t="s">
        <v>1307</v>
      </c>
      <c r="MRL9505" s="4">
        <v>732550</v>
      </c>
    </row>
    <row r="9506" spans="9267:9282" ht="21.95" customHeight="1">
      <c r="MRK9506" s="4" t="s">
        <v>596</v>
      </c>
      <c r="MRL9506" s="4">
        <v>174298.32</v>
      </c>
    </row>
    <row r="9507" spans="9267:9282" ht="21.95" customHeight="1">
      <c r="MRM9507" s="4" t="s">
        <v>1307</v>
      </c>
      <c r="MRN9507" s="4">
        <v>732550</v>
      </c>
    </row>
    <row r="9508" spans="9267:9282" ht="21.95" customHeight="1">
      <c r="MRM9508" s="4" t="s">
        <v>596</v>
      </c>
      <c r="MRN9508" s="4">
        <v>174298.32</v>
      </c>
    </row>
    <row r="9509" spans="9267:9282" ht="21.95" customHeight="1">
      <c r="MRO9509" s="4" t="s">
        <v>1307</v>
      </c>
      <c r="MRP9509" s="4">
        <v>732550</v>
      </c>
    </row>
    <row r="9510" spans="9267:9282" ht="21.95" customHeight="1">
      <c r="MRO9510" s="4" t="s">
        <v>596</v>
      </c>
      <c r="MRP9510" s="4">
        <v>174298.32</v>
      </c>
    </row>
    <row r="9511" spans="9267:9282" ht="21.95" customHeight="1">
      <c r="MRQ9511" s="4" t="s">
        <v>1307</v>
      </c>
      <c r="MRR9511" s="4">
        <v>732550</v>
      </c>
    </row>
    <row r="9512" spans="9267:9282" ht="21.95" customHeight="1">
      <c r="MRQ9512" s="4" t="s">
        <v>596</v>
      </c>
      <c r="MRR9512" s="4">
        <v>174298.32</v>
      </c>
    </row>
    <row r="9513" spans="9267:9282" ht="21.95" customHeight="1">
      <c r="MRS9513" s="4" t="s">
        <v>1307</v>
      </c>
      <c r="MRT9513" s="4">
        <v>732550</v>
      </c>
    </row>
    <row r="9514" spans="9267:9282" ht="21.95" customHeight="1">
      <c r="MRS9514" s="4" t="s">
        <v>596</v>
      </c>
      <c r="MRT9514" s="4">
        <v>174298.32</v>
      </c>
    </row>
    <row r="9515" spans="9267:9282" ht="21.95" customHeight="1">
      <c r="MRU9515" s="4" t="s">
        <v>1307</v>
      </c>
      <c r="MRV9515" s="4">
        <v>732550</v>
      </c>
    </row>
    <row r="9516" spans="9267:9282" ht="21.95" customHeight="1">
      <c r="MRU9516" s="4" t="s">
        <v>596</v>
      </c>
      <c r="MRV9516" s="4">
        <v>174298.32</v>
      </c>
    </row>
    <row r="9517" spans="9267:9282" ht="21.95" customHeight="1">
      <c r="MRW9517" s="4" t="s">
        <v>1307</v>
      </c>
      <c r="MRX9517" s="4">
        <v>732550</v>
      </c>
    </row>
    <row r="9518" spans="9267:9282" ht="21.95" customHeight="1">
      <c r="MRW9518" s="4" t="s">
        <v>596</v>
      </c>
      <c r="MRX9518" s="4">
        <v>174298.32</v>
      </c>
    </row>
    <row r="9519" spans="9267:9282" ht="21.95" customHeight="1">
      <c r="MRY9519" s="4" t="s">
        <v>1307</v>
      </c>
      <c r="MRZ9519" s="4">
        <v>732550</v>
      </c>
    </row>
    <row r="9520" spans="9267:9282" ht="21.95" customHeight="1">
      <c r="MRY9520" s="4" t="s">
        <v>596</v>
      </c>
      <c r="MRZ9520" s="4">
        <v>174298.32</v>
      </c>
    </row>
    <row r="9521" spans="9283:9298" ht="21.95" customHeight="1">
      <c r="MSA9521" s="4" t="s">
        <v>1307</v>
      </c>
      <c r="MSB9521" s="4">
        <v>732550</v>
      </c>
    </row>
    <row r="9522" spans="9283:9298" ht="21.95" customHeight="1">
      <c r="MSA9522" s="4" t="s">
        <v>596</v>
      </c>
      <c r="MSB9522" s="4">
        <v>174298.32</v>
      </c>
    </row>
    <row r="9523" spans="9283:9298" ht="21.95" customHeight="1">
      <c r="MSC9523" s="4" t="s">
        <v>1307</v>
      </c>
      <c r="MSD9523" s="4">
        <v>732550</v>
      </c>
    </row>
    <row r="9524" spans="9283:9298" ht="21.95" customHeight="1">
      <c r="MSC9524" s="4" t="s">
        <v>596</v>
      </c>
      <c r="MSD9524" s="4">
        <v>174298.32</v>
      </c>
    </row>
    <row r="9525" spans="9283:9298" ht="21.95" customHeight="1">
      <c r="MSE9525" s="4" t="s">
        <v>1307</v>
      </c>
      <c r="MSF9525" s="4">
        <v>732550</v>
      </c>
    </row>
    <row r="9526" spans="9283:9298" ht="21.95" customHeight="1">
      <c r="MSE9526" s="4" t="s">
        <v>596</v>
      </c>
      <c r="MSF9526" s="4">
        <v>174298.32</v>
      </c>
    </row>
    <row r="9527" spans="9283:9298" ht="21.95" customHeight="1">
      <c r="MSG9527" s="4" t="s">
        <v>1307</v>
      </c>
      <c r="MSH9527" s="4">
        <v>732550</v>
      </c>
    </row>
    <row r="9528" spans="9283:9298" ht="21.95" customHeight="1">
      <c r="MSG9528" s="4" t="s">
        <v>596</v>
      </c>
      <c r="MSH9528" s="4">
        <v>174298.32</v>
      </c>
    </row>
    <row r="9529" spans="9283:9298" ht="21.95" customHeight="1">
      <c r="MSI9529" s="4" t="s">
        <v>1307</v>
      </c>
      <c r="MSJ9529" s="4">
        <v>732550</v>
      </c>
    </row>
    <row r="9530" spans="9283:9298" ht="21.95" customHeight="1">
      <c r="MSI9530" s="4" t="s">
        <v>596</v>
      </c>
      <c r="MSJ9530" s="4">
        <v>174298.32</v>
      </c>
    </row>
    <row r="9531" spans="9283:9298" ht="21.95" customHeight="1">
      <c r="MSK9531" s="4" t="s">
        <v>1307</v>
      </c>
      <c r="MSL9531" s="4">
        <v>732550</v>
      </c>
    </row>
    <row r="9532" spans="9283:9298" ht="21.95" customHeight="1">
      <c r="MSK9532" s="4" t="s">
        <v>596</v>
      </c>
      <c r="MSL9532" s="4">
        <v>174298.32</v>
      </c>
    </row>
    <row r="9533" spans="9283:9298" ht="21.95" customHeight="1">
      <c r="MSM9533" s="4" t="s">
        <v>1307</v>
      </c>
      <c r="MSN9533" s="4">
        <v>732550</v>
      </c>
    </row>
    <row r="9534" spans="9283:9298" ht="21.95" customHeight="1">
      <c r="MSM9534" s="4" t="s">
        <v>596</v>
      </c>
      <c r="MSN9534" s="4">
        <v>174298.32</v>
      </c>
    </row>
    <row r="9535" spans="9283:9298" ht="21.95" customHeight="1">
      <c r="MSO9535" s="4" t="s">
        <v>1307</v>
      </c>
      <c r="MSP9535" s="4">
        <v>732550</v>
      </c>
    </row>
    <row r="9536" spans="9283:9298" ht="21.95" customHeight="1">
      <c r="MSO9536" s="4" t="s">
        <v>596</v>
      </c>
      <c r="MSP9536" s="4">
        <v>174298.32</v>
      </c>
    </row>
    <row r="9537" spans="9299:9314" ht="21.95" customHeight="1">
      <c r="MSQ9537" s="4" t="s">
        <v>1307</v>
      </c>
      <c r="MSR9537" s="4">
        <v>732550</v>
      </c>
    </row>
    <row r="9538" spans="9299:9314" ht="21.95" customHeight="1">
      <c r="MSQ9538" s="4" t="s">
        <v>596</v>
      </c>
      <c r="MSR9538" s="4">
        <v>174298.32</v>
      </c>
    </row>
    <row r="9539" spans="9299:9314" ht="21.95" customHeight="1">
      <c r="MSS9539" s="4" t="s">
        <v>1307</v>
      </c>
      <c r="MST9539" s="4">
        <v>732550</v>
      </c>
    </row>
    <row r="9540" spans="9299:9314" ht="21.95" customHeight="1">
      <c r="MSS9540" s="4" t="s">
        <v>596</v>
      </c>
      <c r="MST9540" s="4">
        <v>174298.32</v>
      </c>
    </row>
    <row r="9541" spans="9299:9314" ht="21.95" customHeight="1">
      <c r="MSU9541" s="4" t="s">
        <v>1307</v>
      </c>
      <c r="MSV9541" s="4">
        <v>732550</v>
      </c>
    </row>
    <row r="9542" spans="9299:9314" ht="21.95" customHeight="1">
      <c r="MSU9542" s="4" t="s">
        <v>596</v>
      </c>
      <c r="MSV9542" s="4">
        <v>174298.32</v>
      </c>
    </row>
    <row r="9543" spans="9299:9314" ht="21.95" customHeight="1">
      <c r="MSW9543" s="4" t="s">
        <v>1307</v>
      </c>
      <c r="MSX9543" s="4">
        <v>732550</v>
      </c>
    </row>
    <row r="9544" spans="9299:9314" ht="21.95" customHeight="1">
      <c r="MSW9544" s="4" t="s">
        <v>596</v>
      </c>
      <c r="MSX9544" s="4">
        <v>174298.32</v>
      </c>
    </row>
    <row r="9545" spans="9299:9314" ht="21.95" customHeight="1">
      <c r="MSY9545" s="4" t="s">
        <v>1307</v>
      </c>
      <c r="MSZ9545" s="4">
        <v>732550</v>
      </c>
    </row>
    <row r="9546" spans="9299:9314" ht="21.95" customHeight="1">
      <c r="MSY9546" s="4" t="s">
        <v>596</v>
      </c>
      <c r="MSZ9546" s="4">
        <v>174298.32</v>
      </c>
    </row>
    <row r="9547" spans="9299:9314" ht="21.95" customHeight="1">
      <c r="MTA9547" s="4" t="s">
        <v>1307</v>
      </c>
      <c r="MTB9547" s="4">
        <v>732550</v>
      </c>
    </row>
    <row r="9548" spans="9299:9314" ht="21.95" customHeight="1">
      <c r="MTA9548" s="4" t="s">
        <v>596</v>
      </c>
      <c r="MTB9548" s="4">
        <v>174298.32</v>
      </c>
    </row>
    <row r="9549" spans="9299:9314" ht="21.95" customHeight="1">
      <c r="MTC9549" s="4" t="s">
        <v>1307</v>
      </c>
      <c r="MTD9549" s="4">
        <v>732550</v>
      </c>
    </row>
    <row r="9550" spans="9299:9314" ht="21.95" customHeight="1">
      <c r="MTC9550" s="4" t="s">
        <v>596</v>
      </c>
      <c r="MTD9550" s="4">
        <v>174298.32</v>
      </c>
    </row>
    <row r="9551" spans="9299:9314" ht="21.95" customHeight="1">
      <c r="MTE9551" s="4" t="s">
        <v>1307</v>
      </c>
      <c r="MTF9551" s="4">
        <v>732550</v>
      </c>
    </row>
    <row r="9552" spans="9299:9314" ht="21.95" customHeight="1">
      <c r="MTE9552" s="4" t="s">
        <v>596</v>
      </c>
      <c r="MTF9552" s="4">
        <v>174298.32</v>
      </c>
    </row>
    <row r="9553" spans="9315:9330" ht="21.95" customHeight="1">
      <c r="MTG9553" s="4" t="s">
        <v>1307</v>
      </c>
      <c r="MTH9553" s="4">
        <v>732550</v>
      </c>
    </row>
    <row r="9554" spans="9315:9330" ht="21.95" customHeight="1">
      <c r="MTG9554" s="4" t="s">
        <v>596</v>
      </c>
      <c r="MTH9554" s="4">
        <v>174298.32</v>
      </c>
    </row>
    <row r="9555" spans="9315:9330" ht="21.95" customHeight="1">
      <c r="MTI9555" s="4" t="s">
        <v>1307</v>
      </c>
      <c r="MTJ9555" s="4">
        <v>732550</v>
      </c>
    </row>
    <row r="9556" spans="9315:9330" ht="21.95" customHeight="1">
      <c r="MTI9556" s="4" t="s">
        <v>596</v>
      </c>
      <c r="MTJ9556" s="4">
        <v>174298.32</v>
      </c>
    </row>
    <row r="9557" spans="9315:9330" ht="21.95" customHeight="1">
      <c r="MTK9557" s="4" t="s">
        <v>1307</v>
      </c>
      <c r="MTL9557" s="4">
        <v>732550</v>
      </c>
    </row>
    <row r="9558" spans="9315:9330" ht="21.95" customHeight="1">
      <c r="MTK9558" s="4" t="s">
        <v>596</v>
      </c>
      <c r="MTL9558" s="4">
        <v>174298.32</v>
      </c>
    </row>
    <row r="9559" spans="9315:9330" ht="21.95" customHeight="1">
      <c r="MTM9559" s="4" t="s">
        <v>1307</v>
      </c>
      <c r="MTN9559" s="4">
        <v>732550</v>
      </c>
    </row>
    <row r="9560" spans="9315:9330" ht="21.95" customHeight="1">
      <c r="MTM9560" s="4" t="s">
        <v>596</v>
      </c>
      <c r="MTN9560" s="4">
        <v>174298.32</v>
      </c>
    </row>
    <row r="9561" spans="9315:9330" ht="21.95" customHeight="1">
      <c r="MTO9561" s="4" t="s">
        <v>1307</v>
      </c>
      <c r="MTP9561" s="4">
        <v>732550</v>
      </c>
    </row>
    <row r="9562" spans="9315:9330" ht="21.95" customHeight="1">
      <c r="MTO9562" s="4" t="s">
        <v>596</v>
      </c>
      <c r="MTP9562" s="4">
        <v>174298.32</v>
      </c>
    </row>
    <row r="9563" spans="9315:9330" ht="21.95" customHeight="1">
      <c r="MTQ9563" s="4" t="s">
        <v>1307</v>
      </c>
      <c r="MTR9563" s="4">
        <v>732550</v>
      </c>
    </row>
    <row r="9564" spans="9315:9330" ht="21.95" customHeight="1">
      <c r="MTQ9564" s="4" t="s">
        <v>596</v>
      </c>
      <c r="MTR9564" s="4">
        <v>174298.32</v>
      </c>
    </row>
    <row r="9565" spans="9315:9330" ht="21.95" customHeight="1">
      <c r="MTS9565" s="4" t="s">
        <v>1307</v>
      </c>
      <c r="MTT9565" s="4">
        <v>732550</v>
      </c>
    </row>
    <row r="9566" spans="9315:9330" ht="21.95" customHeight="1">
      <c r="MTS9566" s="4" t="s">
        <v>596</v>
      </c>
      <c r="MTT9566" s="4">
        <v>174298.32</v>
      </c>
    </row>
    <row r="9567" spans="9315:9330" ht="21.95" customHeight="1">
      <c r="MTU9567" s="4" t="s">
        <v>1307</v>
      </c>
      <c r="MTV9567" s="4">
        <v>732550</v>
      </c>
    </row>
    <row r="9568" spans="9315:9330" ht="21.95" customHeight="1">
      <c r="MTU9568" s="4" t="s">
        <v>596</v>
      </c>
      <c r="MTV9568" s="4">
        <v>174298.32</v>
      </c>
    </row>
    <row r="9569" spans="9331:9346" ht="21.95" customHeight="1">
      <c r="MTW9569" s="4" t="s">
        <v>1307</v>
      </c>
      <c r="MTX9569" s="4">
        <v>732550</v>
      </c>
    </row>
    <row r="9570" spans="9331:9346" ht="21.95" customHeight="1">
      <c r="MTW9570" s="4" t="s">
        <v>596</v>
      </c>
      <c r="MTX9570" s="4">
        <v>174298.32</v>
      </c>
    </row>
    <row r="9571" spans="9331:9346" ht="21.95" customHeight="1">
      <c r="MTY9571" s="4" t="s">
        <v>1307</v>
      </c>
      <c r="MTZ9571" s="4">
        <v>732550</v>
      </c>
    </row>
    <row r="9572" spans="9331:9346" ht="21.95" customHeight="1">
      <c r="MTY9572" s="4" t="s">
        <v>596</v>
      </c>
      <c r="MTZ9572" s="4">
        <v>174298.32</v>
      </c>
    </row>
    <row r="9573" spans="9331:9346" ht="21.95" customHeight="1">
      <c r="MUA9573" s="4" t="s">
        <v>1307</v>
      </c>
      <c r="MUB9573" s="4">
        <v>732550</v>
      </c>
    </row>
    <row r="9574" spans="9331:9346" ht="21.95" customHeight="1">
      <c r="MUA9574" s="4" t="s">
        <v>596</v>
      </c>
      <c r="MUB9574" s="4">
        <v>174298.32</v>
      </c>
    </row>
    <row r="9575" spans="9331:9346" ht="21.95" customHeight="1">
      <c r="MUC9575" s="4" t="s">
        <v>1307</v>
      </c>
      <c r="MUD9575" s="4">
        <v>732550</v>
      </c>
    </row>
    <row r="9576" spans="9331:9346" ht="21.95" customHeight="1">
      <c r="MUC9576" s="4" t="s">
        <v>596</v>
      </c>
      <c r="MUD9576" s="4">
        <v>174298.32</v>
      </c>
    </row>
    <row r="9577" spans="9331:9346" ht="21.95" customHeight="1">
      <c r="MUE9577" s="4" t="s">
        <v>1307</v>
      </c>
      <c r="MUF9577" s="4">
        <v>732550</v>
      </c>
    </row>
    <row r="9578" spans="9331:9346" ht="21.95" customHeight="1">
      <c r="MUE9578" s="4" t="s">
        <v>596</v>
      </c>
      <c r="MUF9578" s="4">
        <v>174298.32</v>
      </c>
    </row>
    <row r="9579" spans="9331:9346" ht="21.95" customHeight="1">
      <c r="MUG9579" s="4" t="s">
        <v>1307</v>
      </c>
      <c r="MUH9579" s="4">
        <v>732550</v>
      </c>
    </row>
    <row r="9580" spans="9331:9346" ht="21.95" customHeight="1">
      <c r="MUG9580" s="4" t="s">
        <v>596</v>
      </c>
      <c r="MUH9580" s="4">
        <v>174298.32</v>
      </c>
    </row>
    <row r="9581" spans="9331:9346" ht="21.95" customHeight="1">
      <c r="MUI9581" s="4" t="s">
        <v>1307</v>
      </c>
      <c r="MUJ9581" s="4">
        <v>732550</v>
      </c>
    </row>
    <row r="9582" spans="9331:9346" ht="21.95" customHeight="1">
      <c r="MUI9582" s="4" t="s">
        <v>596</v>
      </c>
      <c r="MUJ9582" s="4">
        <v>174298.32</v>
      </c>
    </row>
    <row r="9583" spans="9331:9346" ht="21.95" customHeight="1">
      <c r="MUK9583" s="4" t="s">
        <v>1307</v>
      </c>
      <c r="MUL9583" s="4">
        <v>732550</v>
      </c>
    </row>
    <row r="9584" spans="9331:9346" ht="21.95" customHeight="1">
      <c r="MUK9584" s="4" t="s">
        <v>596</v>
      </c>
      <c r="MUL9584" s="4">
        <v>174298.32</v>
      </c>
    </row>
    <row r="9585" spans="9347:9362" ht="21.95" customHeight="1">
      <c r="MUM9585" s="4" t="s">
        <v>1307</v>
      </c>
      <c r="MUN9585" s="4">
        <v>732550</v>
      </c>
    </row>
    <row r="9586" spans="9347:9362" ht="21.95" customHeight="1">
      <c r="MUM9586" s="4" t="s">
        <v>596</v>
      </c>
      <c r="MUN9586" s="4">
        <v>174298.32</v>
      </c>
    </row>
    <row r="9587" spans="9347:9362" ht="21.95" customHeight="1">
      <c r="MUO9587" s="4" t="s">
        <v>1307</v>
      </c>
      <c r="MUP9587" s="4">
        <v>732550</v>
      </c>
    </row>
    <row r="9588" spans="9347:9362" ht="21.95" customHeight="1">
      <c r="MUO9588" s="4" t="s">
        <v>596</v>
      </c>
      <c r="MUP9588" s="4">
        <v>174298.32</v>
      </c>
    </row>
    <row r="9589" spans="9347:9362" ht="21.95" customHeight="1">
      <c r="MUQ9589" s="4" t="s">
        <v>1307</v>
      </c>
      <c r="MUR9589" s="4">
        <v>732550</v>
      </c>
    </row>
    <row r="9590" spans="9347:9362" ht="21.95" customHeight="1">
      <c r="MUQ9590" s="4" t="s">
        <v>596</v>
      </c>
      <c r="MUR9590" s="4">
        <v>174298.32</v>
      </c>
    </row>
    <row r="9591" spans="9347:9362" ht="21.95" customHeight="1">
      <c r="MUS9591" s="4" t="s">
        <v>1307</v>
      </c>
      <c r="MUT9591" s="4">
        <v>732550</v>
      </c>
    </row>
    <row r="9592" spans="9347:9362" ht="21.95" customHeight="1">
      <c r="MUS9592" s="4" t="s">
        <v>596</v>
      </c>
      <c r="MUT9592" s="4">
        <v>174298.32</v>
      </c>
    </row>
    <row r="9593" spans="9347:9362" ht="21.95" customHeight="1">
      <c r="MUU9593" s="4" t="s">
        <v>1307</v>
      </c>
      <c r="MUV9593" s="4">
        <v>732550</v>
      </c>
    </row>
    <row r="9594" spans="9347:9362" ht="21.95" customHeight="1">
      <c r="MUU9594" s="4" t="s">
        <v>596</v>
      </c>
      <c r="MUV9594" s="4">
        <v>174298.32</v>
      </c>
    </row>
    <row r="9595" spans="9347:9362" ht="21.95" customHeight="1">
      <c r="MUW9595" s="4" t="s">
        <v>1307</v>
      </c>
      <c r="MUX9595" s="4">
        <v>732550</v>
      </c>
    </row>
    <row r="9596" spans="9347:9362" ht="21.95" customHeight="1">
      <c r="MUW9596" s="4" t="s">
        <v>596</v>
      </c>
      <c r="MUX9596" s="4">
        <v>174298.32</v>
      </c>
    </row>
    <row r="9597" spans="9347:9362" ht="21.95" customHeight="1">
      <c r="MUY9597" s="4" t="s">
        <v>1307</v>
      </c>
      <c r="MUZ9597" s="4">
        <v>732550</v>
      </c>
    </row>
    <row r="9598" spans="9347:9362" ht="21.95" customHeight="1">
      <c r="MUY9598" s="4" t="s">
        <v>596</v>
      </c>
      <c r="MUZ9598" s="4">
        <v>174298.32</v>
      </c>
    </row>
    <row r="9599" spans="9347:9362" ht="21.95" customHeight="1">
      <c r="MVA9599" s="4" t="s">
        <v>1307</v>
      </c>
      <c r="MVB9599" s="4">
        <v>732550</v>
      </c>
    </row>
    <row r="9600" spans="9347:9362" ht="21.95" customHeight="1">
      <c r="MVA9600" s="4" t="s">
        <v>596</v>
      </c>
      <c r="MVB9600" s="4">
        <v>174298.32</v>
      </c>
    </row>
    <row r="9601" spans="9363:9378" ht="21.95" customHeight="1">
      <c r="MVC9601" s="4" t="s">
        <v>1307</v>
      </c>
      <c r="MVD9601" s="4">
        <v>732550</v>
      </c>
    </row>
    <row r="9602" spans="9363:9378" ht="21.95" customHeight="1">
      <c r="MVC9602" s="4" t="s">
        <v>596</v>
      </c>
      <c r="MVD9602" s="4">
        <v>174298.32</v>
      </c>
    </row>
    <row r="9603" spans="9363:9378" ht="21.95" customHeight="1">
      <c r="MVE9603" s="4" t="s">
        <v>1307</v>
      </c>
      <c r="MVF9603" s="4">
        <v>732550</v>
      </c>
    </row>
    <row r="9604" spans="9363:9378" ht="21.95" customHeight="1">
      <c r="MVE9604" s="4" t="s">
        <v>596</v>
      </c>
      <c r="MVF9604" s="4">
        <v>174298.32</v>
      </c>
    </row>
    <row r="9605" spans="9363:9378" ht="21.95" customHeight="1">
      <c r="MVG9605" s="4" t="s">
        <v>1307</v>
      </c>
      <c r="MVH9605" s="4">
        <v>732550</v>
      </c>
    </row>
    <row r="9606" spans="9363:9378" ht="21.95" customHeight="1">
      <c r="MVG9606" s="4" t="s">
        <v>596</v>
      </c>
      <c r="MVH9606" s="4">
        <v>174298.32</v>
      </c>
    </row>
    <row r="9607" spans="9363:9378" ht="21.95" customHeight="1">
      <c r="MVI9607" s="4" t="s">
        <v>1307</v>
      </c>
      <c r="MVJ9607" s="4">
        <v>732550</v>
      </c>
    </row>
    <row r="9608" spans="9363:9378" ht="21.95" customHeight="1">
      <c r="MVI9608" s="4" t="s">
        <v>596</v>
      </c>
      <c r="MVJ9608" s="4">
        <v>174298.32</v>
      </c>
    </row>
    <row r="9609" spans="9363:9378" ht="21.95" customHeight="1">
      <c r="MVK9609" s="4" t="s">
        <v>1307</v>
      </c>
      <c r="MVL9609" s="4">
        <v>732550</v>
      </c>
    </row>
    <row r="9610" spans="9363:9378" ht="21.95" customHeight="1">
      <c r="MVK9610" s="4" t="s">
        <v>596</v>
      </c>
      <c r="MVL9610" s="4">
        <v>174298.32</v>
      </c>
    </row>
    <row r="9611" spans="9363:9378" ht="21.95" customHeight="1">
      <c r="MVM9611" s="4" t="s">
        <v>1307</v>
      </c>
      <c r="MVN9611" s="4">
        <v>732550</v>
      </c>
    </row>
    <row r="9612" spans="9363:9378" ht="21.95" customHeight="1">
      <c r="MVM9612" s="4" t="s">
        <v>596</v>
      </c>
      <c r="MVN9612" s="4">
        <v>174298.32</v>
      </c>
    </row>
    <row r="9613" spans="9363:9378" ht="21.95" customHeight="1">
      <c r="MVO9613" s="4" t="s">
        <v>1307</v>
      </c>
      <c r="MVP9613" s="4">
        <v>732550</v>
      </c>
    </row>
    <row r="9614" spans="9363:9378" ht="21.95" customHeight="1">
      <c r="MVO9614" s="4" t="s">
        <v>596</v>
      </c>
      <c r="MVP9614" s="4">
        <v>174298.32</v>
      </c>
    </row>
    <row r="9615" spans="9363:9378" ht="21.95" customHeight="1">
      <c r="MVQ9615" s="4" t="s">
        <v>1307</v>
      </c>
      <c r="MVR9615" s="4">
        <v>732550</v>
      </c>
    </row>
    <row r="9616" spans="9363:9378" ht="21.95" customHeight="1">
      <c r="MVQ9616" s="4" t="s">
        <v>596</v>
      </c>
      <c r="MVR9616" s="4">
        <v>174298.32</v>
      </c>
    </row>
    <row r="9617" spans="9379:9394" ht="21.95" customHeight="1">
      <c r="MVS9617" s="4" t="s">
        <v>1307</v>
      </c>
      <c r="MVT9617" s="4">
        <v>732550</v>
      </c>
    </row>
    <row r="9618" spans="9379:9394" ht="21.95" customHeight="1">
      <c r="MVS9618" s="4" t="s">
        <v>596</v>
      </c>
      <c r="MVT9618" s="4">
        <v>174298.32</v>
      </c>
    </row>
    <row r="9619" spans="9379:9394" ht="21.95" customHeight="1">
      <c r="MVU9619" s="4" t="s">
        <v>1307</v>
      </c>
      <c r="MVV9619" s="4">
        <v>732550</v>
      </c>
    </row>
    <row r="9620" spans="9379:9394" ht="21.95" customHeight="1">
      <c r="MVU9620" s="4" t="s">
        <v>596</v>
      </c>
      <c r="MVV9620" s="4">
        <v>174298.32</v>
      </c>
    </row>
    <row r="9621" spans="9379:9394" ht="21.95" customHeight="1">
      <c r="MVW9621" s="4" t="s">
        <v>1307</v>
      </c>
      <c r="MVX9621" s="4">
        <v>732550</v>
      </c>
    </row>
    <row r="9622" spans="9379:9394" ht="21.95" customHeight="1">
      <c r="MVW9622" s="4" t="s">
        <v>596</v>
      </c>
      <c r="MVX9622" s="4">
        <v>174298.32</v>
      </c>
    </row>
    <row r="9623" spans="9379:9394" ht="21.95" customHeight="1">
      <c r="MVY9623" s="4" t="s">
        <v>1307</v>
      </c>
      <c r="MVZ9623" s="4">
        <v>732550</v>
      </c>
    </row>
    <row r="9624" spans="9379:9394" ht="21.95" customHeight="1">
      <c r="MVY9624" s="4" t="s">
        <v>596</v>
      </c>
      <c r="MVZ9624" s="4">
        <v>174298.32</v>
      </c>
    </row>
    <row r="9625" spans="9379:9394" ht="21.95" customHeight="1">
      <c r="MWA9625" s="4" t="s">
        <v>1307</v>
      </c>
      <c r="MWB9625" s="4">
        <v>732550</v>
      </c>
    </row>
    <row r="9626" spans="9379:9394" ht="21.95" customHeight="1">
      <c r="MWA9626" s="4" t="s">
        <v>596</v>
      </c>
      <c r="MWB9626" s="4">
        <v>174298.32</v>
      </c>
    </row>
    <row r="9627" spans="9379:9394" ht="21.95" customHeight="1">
      <c r="MWC9627" s="4" t="s">
        <v>1307</v>
      </c>
      <c r="MWD9627" s="4">
        <v>732550</v>
      </c>
    </row>
    <row r="9628" spans="9379:9394" ht="21.95" customHeight="1">
      <c r="MWC9628" s="4" t="s">
        <v>596</v>
      </c>
      <c r="MWD9628" s="4">
        <v>174298.32</v>
      </c>
    </row>
    <row r="9629" spans="9379:9394" ht="21.95" customHeight="1">
      <c r="MWE9629" s="4" t="s">
        <v>1307</v>
      </c>
      <c r="MWF9629" s="4">
        <v>732550</v>
      </c>
    </row>
    <row r="9630" spans="9379:9394" ht="21.95" customHeight="1">
      <c r="MWE9630" s="4" t="s">
        <v>596</v>
      </c>
      <c r="MWF9630" s="4">
        <v>174298.32</v>
      </c>
    </row>
    <row r="9631" spans="9379:9394" ht="21.95" customHeight="1">
      <c r="MWG9631" s="4" t="s">
        <v>1307</v>
      </c>
      <c r="MWH9631" s="4">
        <v>732550</v>
      </c>
    </row>
    <row r="9632" spans="9379:9394" ht="21.95" customHeight="1">
      <c r="MWG9632" s="4" t="s">
        <v>596</v>
      </c>
      <c r="MWH9632" s="4">
        <v>174298.32</v>
      </c>
    </row>
    <row r="9633" spans="9395:9410" ht="21.95" customHeight="1">
      <c r="MWI9633" s="4" t="s">
        <v>1307</v>
      </c>
      <c r="MWJ9633" s="4">
        <v>732550</v>
      </c>
    </row>
    <row r="9634" spans="9395:9410" ht="21.95" customHeight="1">
      <c r="MWI9634" s="4" t="s">
        <v>596</v>
      </c>
      <c r="MWJ9634" s="4">
        <v>174298.32</v>
      </c>
    </row>
    <row r="9635" spans="9395:9410" ht="21.95" customHeight="1">
      <c r="MWK9635" s="4" t="s">
        <v>1307</v>
      </c>
      <c r="MWL9635" s="4">
        <v>732550</v>
      </c>
    </row>
    <row r="9636" spans="9395:9410" ht="21.95" customHeight="1">
      <c r="MWK9636" s="4" t="s">
        <v>596</v>
      </c>
      <c r="MWL9636" s="4">
        <v>174298.32</v>
      </c>
    </row>
    <row r="9637" spans="9395:9410" ht="21.95" customHeight="1">
      <c r="MWM9637" s="4" t="s">
        <v>1307</v>
      </c>
      <c r="MWN9637" s="4">
        <v>732550</v>
      </c>
    </row>
    <row r="9638" spans="9395:9410" ht="21.95" customHeight="1">
      <c r="MWM9638" s="4" t="s">
        <v>596</v>
      </c>
      <c r="MWN9638" s="4">
        <v>174298.32</v>
      </c>
    </row>
    <row r="9639" spans="9395:9410" ht="21.95" customHeight="1">
      <c r="MWO9639" s="4" t="s">
        <v>1307</v>
      </c>
      <c r="MWP9639" s="4">
        <v>732550</v>
      </c>
    </row>
    <row r="9640" spans="9395:9410" ht="21.95" customHeight="1">
      <c r="MWO9640" s="4" t="s">
        <v>596</v>
      </c>
      <c r="MWP9640" s="4">
        <v>174298.32</v>
      </c>
    </row>
    <row r="9641" spans="9395:9410" ht="21.95" customHeight="1">
      <c r="MWQ9641" s="4" t="s">
        <v>1307</v>
      </c>
      <c r="MWR9641" s="4">
        <v>732550</v>
      </c>
    </row>
    <row r="9642" spans="9395:9410" ht="21.95" customHeight="1">
      <c r="MWQ9642" s="4" t="s">
        <v>596</v>
      </c>
      <c r="MWR9642" s="4">
        <v>174298.32</v>
      </c>
    </row>
    <row r="9643" spans="9395:9410" ht="21.95" customHeight="1">
      <c r="MWS9643" s="4" t="s">
        <v>1307</v>
      </c>
      <c r="MWT9643" s="4">
        <v>732550</v>
      </c>
    </row>
    <row r="9644" spans="9395:9410" ht="21.95" customHeight="1">
      <c r="MWS9644" s="4" t="s">
        <v>596</v>
      </c>
      <c r="MWT9644" s="4">
        <v>174298.32</v>
      </c>
    </row>
    <row r="9645" spans="9395:9410" ht="21.95" customHeight="1">
      <c r="MWU9645" s="4" t="s">
        <v>1307</v>
      </c>
      <c r="MWV9645" s="4">
        <v>732550</v>
      </c>
    </row>
    <row r="9646" spans="9395:9410" ht="21.95" customHeight="1">
      <c r="MWU9646" s="4" t="s">
        <v>596</v>
      </c>
      <c r="MWV9646" s="4">
        <v>174298.32</v>
      </c>
    </row>
    <row r="9647" spans="9395:9410" ht="21.95" customHeight="1">
      <c r="MWW9647" s="4" t="s">
        <v>1307</v>
      </c>
      <c r="MWX9647" s="4">
        <v>732550</v>
      </c>
    </row>
    <row r="9648" spans="9395:9410" ht="21.95" customHeight="1">
      <c r="MWW9648" s="4" t="s">
        <v>596</v>
      </c>
      <c r="MWX9648" s="4">
        <v>174298.32</v>
      </c>
    </row>
    <row r="9649" spans="9411:9426" ht="21.95" customHeight="1">
      <c r="MWY9649" s="4" t="s">
        <v>1307</v>
      </c>
      <c r="MWZ9649" s="4">
        <v>732550</v>
      </c>
    </row>
    <row r="9650" spans="9411:9426" ht="21.95" customHeight="1">
      <c r="MWY9650" s="4" t="s">
        <v>596</v>
      </c>
      <c r="MWZ9650" s="4">
        <v>174298.32</v>
      </c>
    </row>
    <row r="9651" spans="9411:9426" ht="21.95" customHeight="1">
      <c r="MXA9651" s="4" t="s">
        <v>1307</v>
      </c>
      <c r="MXB9651" s="4">
        <v>732550</v>
      </c>
    </row>
    <row r="9652" spans="9411:9426" ht="21.95" customHeight="1">
      <c r="MXA9652" s="4" t="s">
        <v>596</v>
      </c>
      <c r="MXB9652" s="4">
        <v>174298.32</v>
      </c>
    </row>
    <row r="9653" spans="9411:9426" ht="21.95" customHeight="1">
      <c r="MXC9653" s="4" t="s">
        <v>1307</v>
      </c>
      <c r="MXD9653" s="4">
        <v>732550</v>
      </c>
    </row>
    <row r="9654" spans="9411:9426" ht="21.95" customHeight="1">
      <c r="MXC9654" s="4" t="s">
        <v>596</v>
      </c>
      <c r="MXD9654" s="4">
        <v>174298.32</v>
      </c>
    </row>
    <row r="9655" spans="9411:9426" ht="21.95" customHeight="1">
      <c r="MXE9655" s="4" t="s">
        <v>1307</v>
      </c>
      <c r="MXF9655" s="4">
        <v>732550</v>
      </c>
    </row>
    <row r="9656" spans="9411:9426" ht="21.95" customHeight="1">
      <c r="MXE9656" s="4" t="s">
        <v>596</v>
      </c>
      <c r="MXF9656" s="4">
        <v>174298.32</v>
      </c>
    </row>
    <row r="9657" spans="9411:9426" ht="21.95" customHeight="1">
      <c r="MXG9657" s="4" t="s">
        <v>1307</v>
      </c>
      <c r="MXH9657" s="4">
        <v>732550</v>
      </c>
    </row>
    <row r="9658" spans="9411:9426" ht="21.95" customHeight="1">
      <c r="MXG9658" s="4" t="s">
        <v>596</v>
      </c>
      <c r="MXH9658" s="4">
        <v>174298.32</v>
      </c>
    </row>
    <row r="9659" spans="9411:9426" ht="21.95" customHeight="1">
      <c r="MXI9659" s="4" t="s">
        <v>1307</v>
      </c>
      <c r="MXJ9659" s="4">
        <v>732550</v>
      </c>
    </row>
    <row r="9660" spans="9411:9426" ht="21.95" customHeight="1">
      <c r="MXI9660" s="4" t="s">
        <v>596</v>
      </c>
      <c r="MXJ9660" s="4">
        <v>174298.32</v>
      </c>
    </row>
    <row r="9661" spans="9411:9426" ht="21.95" customHeight="1">
      <c r="MXK9661" s="4" t="s">
        <v>1307</v>
      </c>
      <c r="MXL9661" s="4">
        <v>732550</v>
      </c>
    </row>
    <row r="9662" spans="9411:9426" ht="21.95" customHeight="1">
      <c r="MXK9662" s="4" t="s">
        <v>596</v>
      </c>
      <c r="MXL9662" s="4">
        <v>174298.32</v>
      </c>
    </row>
    <row r="9663" spans="9411:9426" ht="21.95" customHeight="1">
      <c r="MXM9663" s="4" t="s">
        <v>1307</v>
      </c>
      <c r="MXN9663" s="4">
        <v>732550</v>
      </c>
    </row>
    <row r="9664" spans="9411:9426" ht="21.95" customHeight="1">
      <c r="MXM9664" s="4" t="s">
        <v>596</v>
      </c>
      <c r="MXN9664" s="4">
        <v>174298.32</v>
      </c>
    </row>
    <row r="9665" spans="9427:9442" ht="21.95" customHeight="1">
      <c r="MXO9665" s="4" t="s">
        <v>1307</v>
      </c>
      <c r="MXP9665" s="4">
        <v>732550</v>
      </c>
    </row>
    <row r="9666" spans="9427:9442" ht="21.95" customHeight="1">
      <c r="MXO9666" s="4" t="s">
        <v>596</v>
      </c>
      <c r="MXP9666" s="4">
        <v>174298.32</v>
      </c>
    </row>
    <row r="9667" spans="9427:9442" ht="21.95" customHeight="1">
      <c r="MXQ9667" s="4" t="s">
        <v>1307</v>
      </c>
      <c r="MXR9667" s="4">
        <v>732550</v>
      </c>
    </row>
    <row r="9668" spans="9427:9442" ht="21.95" customHeight="1">
      <c r="MXQ9668" s="4" t="s">
        <v>596</v>
      </c>
      <c r="MXR9668" s="4">
        <v>174298.32</v>
      </c>
    </row>
    <row r="9669" spans="9427:9442" ht="21.95" customHeight="1">
      <c r="MXS9669" s="4" t="s">
        <v>1307</v>
      </c>
      <c r="MXT9669" s="4">
        <v>732550</v>
      </c>
    </row>
    <row r="9670" spans="9427:9442" ht="21.95" customHeight="1">
      <c r="MXS9670" s="4" t="s">
        <v>596</v>
      </c>
      <c r="MXT9670" s="4">
        <v>174298.32</v>
      </c>
    </row>
    <row r="9671" spans="9427:9442" ht="21.95" customHeight="1">
      <c r="MXU9671" s="4" t="s">
        <v>1307</v>
      </c>
      <c r="MXV9671" s="4">
        <v>732550</v>
      </c>
    </row>
    <row r="9672" spans="9427:9442" ht="21.95" customHeight="1">
      <c r="MXU9672" s="4" t="s">
        <v>596</v>
      </c>
      <c r="MXV9672" s="4">
        <v>174298.32</v>
      </c>
    </row>
    <row r="9673" spans="9427:9442" ht="21.95" customHeight="1">
      <c r="MXW9673" s="4" t="s">
        <v>1307</v>
      </c>
      <c r="MXX9673" s="4">
        <v>732550</v>
      </c>
    </row>
    <row r="9674" spans="9427:9442" ht="21.95" customHeight="1">
      <c r="MXW9674" s="4" t="s">
        <v>596</v>
      </c>
      <c r="MXX9674" s="4">
        <v>174298.32</v>
      </c>
    </row>
    <row r="9675" spans="9427:9442" ht="21.95" customHeight="1">
      <c r="MXY9675" s="4" t="s">
        <v>1307</v>
      </c>
      <c r="MXZ9675" s="4">
        <v>732550</v>
      </c>
    </row>
    <row r="9676" spans="9427:9442" ht="21.95" customHeight="1">
      <c r="MXY9676" s="4" t="s">
        <v>596</v>
      </c>
      <c r="MXZ9676" s="4">
        <v>174298.32</v>
      </c>
    </row>
    <row r="9677" spans="9427:9442" ht="21.95" customHeight="1">
      <c r="MYA9677" s="4" t="s">
        <v>1307</v>
      </c>
      <c r="MYB9677" s="4">
        <v>732550</v>
      </c>
    </row>
    <row r="9678" spans="9427:9442" ht="21.95" customHeight="1">
      <c r="MYA9678" s="4" t="s">
        <v>596</v>
      </c>
      <c r="MYB9678" s="4">
        <v>174298.32</v>
      </c>
    </row>
    <row r="9679" spans="9427:9442" ht="21.95" customHeight="1">
      <c r="MYC9679" s="4" t="s">
        <v>1307</v>
      </c>
      <c r="MYD9679" s="4">
        <v>732550</v>
      </c>
    </row>
    <row r="9680" spans="9427:9442" ht="21.95" customHeight="1">
      <c r="MYC9680" s="4" t="s">
        <v>596</v>
      </c>
      <c r="MYD9680" s="4">
        <v>174298.32</v>
      </c>
    </row>
    <row r="9681" spans="9443:9458" ht="21.95" customHeight="1">
      <c r="MYE9681" s="4" t="s">
        <v>1307</v>
      </c>
      <c r="MYF9681" s="4">
        <v>732550</v>
      </c>
    </row>
    <row r="9682" spans="9443:9458" ht="21.95" customHeight="1">
      <c r="MYE9682" s="4" t="s">
        <v>596</v>
      </c>
      <c r="MYF9682" s="4">
        <v>174298.32</v>
      </c>
    </row>
    <row r="9683" spans="9443:9458" ht="21.95" customHeight="1">
      <c r="MYG9683" s="4" t="s">
        <v>1307</v>
      </c>
      <c r="MYH9683" s="4">
        <v>732550</v>
      </c>
    </row>
    <row r="9684" spans="9443:9458" ht="21.95" customHeight="1">
      <c r="MYG9684" s="4" t="s">
        <v>596</v>
      </c>
      <c r="MYH9684" s="4">
        <v>174298.32</v>
      </c>
    </row>
    <row r="9685" spans="9443:9458" ht="21.95" customHeight="1">
      <c r="MYI9685" s="4" t="s">
        <v>1307</v>
      </c>
      <c r="MYJ9685" s="4">
        <v>732550</v>
      </c>
    </row>
    <row r="9686" spans="9443:9458" ht="21.95" customHeight="1">
      <c r="MYI9686" s="4" t="s">
        <v>596</v>
      </c>
      <c r="MYJ9686" s="4">
        <v>174298.32</v>
      </c>
    </row>
    <row r="9687" spans="9443:9458" ht="21.95" customHeight="1">
      <c r="MYK9687" s="4" t="s">
        <v>1307</v>
      </c>
      <c r="MYL9687" s="4">
        <v>732550</v>
      </c>
    </row>
    <row r="9688" spans="9443:9458" ht="21.95" customHeight="1">
      <c r="MYK9688" s="4" t="s">
        <v>596</v>
      </c>
      <c r="MYL9688" s="4">
        <v>174298.32</v>
      </c>
    </row>
    <row r="9689" spans="9443:9458" ht="21.95" customHeight="1">
      <c r="MYM9689" s="4" t="s">
        <v>1307</v>
      </c>
      <c r="MYN9689" s="4">
        <v>732550</v>
      </c>
    </row>
    <row r="9690" spans="9443:9458" ht="21.95" customHeight="1">
      <c r="MYM9690" s="4" t="s">
        <v>596</v>
      </c>
      <c r="MYN9690" s="4">
        <v>174298.32</v>
      </c>
    </row>
    <row r="9691" spans="9443:9458" ht="21.95" customHeight="1">
      <c r="MYO9691" s="4" t="s">
        <v>1307</v>
      </c>
      <c r="MYP9691" s="4">
        <v>732550</v>
      </c>
    </row>
    <row r="9692" spans="9443:9458" ht="21.95" customHeight="1">
      <c r="MYO9692" s="4" t="s">
        <v>596</v>
      </c>
      <c r="MYP9692" s="4">
        <v>174298.32</v>
      </c>
    </row>
    <row r="9693" spans="9443:9458" ht="21.95" customHeight="1">
      <c r="MYQ9693" s="4" t="s">
        <v>1307</v>
      </c>
      <c r="MYR9693" s="4">
        <v>732550</v>
      </c>
    </row>
    <row r="9694" spans="9443:9458" ht="21.95" customHeight="1">
      <c r="MYQ9694" s="4" t="s">
        <v>596</v>
      </c>
      <c r="MYR9694" s="4">
        <v>174298.32</v>
      </c>
    </row>
    <row r="9695" spans="9443:9458" ht="21.95" customHeight="1">
      <c r="MYS9695" s="4" t="s">
        <v>1307</v>
      </c>
      <c r="MYT9695" s="4">
        <v>732550</v>
      </c>
    </row>
    <row r="9696" spans="9443:9458" ht="21.95" customHeight="1">
      <c r="MYS9696" s="4" t="s">
        <v>596</v>
      </c>
      <c r="MYT9696" s="4">
        <v>174298.32</v>
      </c>
    </row>
    <row r="9697" spans="9459:9474" ht="21.95" customHeight="1">
      <c r="MYU9697" s="4" t="s">
        <v>1307</v>
      </c>
      <c r="MYV9697" s="4">
        <v>732550</v>
      </c>
    </row>
    <row r="9698" spans="9459:9474" ht="21.95" customHeight="1">
      <c r="MYU9698" s="4" t="s">
        <v>596</v>
      </c>
      <c r="MYV9698" s="4">
        <v>174298.32</v>
      </c>
    </row>
    <row r="9699" spans="9459:9474" ht="21.95" customHeight="1">
      <c r="MYW9699" s="4" t="s">
        <v>1307</v>
      </c>
      <c r="MYX9699" s="4">
        <v>732550</v>
      </c>
    </row>
    <row r="9700" spans="9459:9474" ht="21.95" customHeight="1">
      <c r="MYW9700" s="4" t="s">
        <v>596</v>
      </c>
      <c r="MYX9700" s="4">
        <v>174298.32</v>
      </c>
    </row>
    <row r="9701" spans="9459:9474" ht="21.95" customHeight="1">
      <c r="MYY9701" s="4" t="s">
        <v>1307</v>
      </c>
      <c r="MYZ9701" s="4">
        <v>732550</v>
      </c>
    </row>
    <row r="9702" spans="9459:9474" ht="21.95" customHeight="1">
      <c r="MYY9702" s="4" t="s">
        <v>596</v>
      </c>
      <c r="MYZ9702" s="4">
        <v>174298.32</v>
      </c>
    </row>
    <row r="9703" spans="9459:9474" ht="21.95" customHeight="1">
      <c r="MZA9703" s="4" t="s">
        <v>1307</v>
      </c>
      <c r="MZB9703" s="4">
        <v>732550</v>
      </c>
    </row>
    <row r="9704" spans="9459:9474" ht="21.95" customHeight="1">
      <c r="MZA9704" s="4" t="s">
        <v>596</v>
      </c>
      <c r="MZB9704" s="4">
        <v>174298.32</v>
      </c>
    </row>
    <row r="9705" spans="9459:9474" ht="21.95" customHeight="1">
      <c r="MZC9705" s="4" t="s">
        <v>1307</v>
      </c>
      <c r="MZD9705" s="4">
        <v>732550</v>
      </c>
    </row>
    <row r="9706" spans="9459:9474" ht="21.95" customHeight="1">
      <c r="MZC9706" s="4" t="s">
        <v>596</v>
      </c>
      <c r="MZD9706" s="4">
        <v>174298.32</v>
      </c>
    </row>
    <row r="9707" spans="9459:9474" ht="21.95" customHeight="1">
      <c r="MZE9707" s="4" t="s">
        <v>1307</v>
      </c>
      <c r="MZF9707" s="4">
        <v>732550</v>
      </c>
    </row>
    <row r="9708" spans="9459:9474" ht="21.95" customHeight="1">
      <c r="MZE9708" s="4" t="s">
        <v>596</v>
      </c>
      <c r="MZF9708" s="4">
        <v>174298.32</v>
      </c>
    </row>
    <row r="9709" spans="9459:9474" ht="21.95" customHeight="1">
      <c r="MZG9709" s="4" t="s">
        <v>1307</v>
      </c>
      <c r="MZH9709" s="4">
        <v>732550</v>
      </c>
    </row>
    <row r="9710" spans="9459:9474" ht="21.95" customHeight="1">
      <c r="MZG9710" s="4" t="s">
        <v>596</v>
      </c>
      <c r="MZH9710" s="4">
        <v>174298.32</v>
      </c>
    </row>
    <row r="9711" spans="9459:9474" ht="21.95" customHeight="1">
      <c r="MZI9711" s="4" t="s">
        <v>1307</v>
      </c>
      <c r="MZJ9711" s="4">
        <v>732550</v>
      </c>
    </row>
    <row r="9712" spans="9459:9474" ht="21.95" customHeight="1">
      <c r="MZI9712" s="4" t="s">
        <v>596</v>
      </c>
      <c r="MZJ9712" s="4">
        <v>174298.32</v>
      </c>
    </row>
    <row r="9713" spans="9475:9490" ht="21.95" customHeight="1">
      <c r="MZK9713" s="4" t="s">
        <v>1307</v>
      </c>
      <c r="MZL9713" s="4">
        <v>732550</v>
      </c>
    </row>
    <row r="9714" spans="9475:9490" ht="21.95" customHeight="1">
      <c r="MZK9714" s="4" t="s">
        <v>596</v>
      </c>
      <c r="MZL9714" s="4">
        <v>174298.32</v>
      </c>
    </row>
    <row r="9715" spans="9475:9490" ht="21.95" customHeight="1">
      <c r="MZM9715" s="4" t="s">
        <v>1307</v>
      </c>
      <c r="MZN9715" s="4">
        <v>732550</v>
      </c>
    </row>
    <row r="9716" spans="9475:9490" ht="21.95" customHeight="1">
      <c r="MZM9716" s="4" t="s">
        <v>596</v>
      </c>
      <c r="MZN9716" s="4">
        <v>174298.32</v>
      </c>
    </row>
    <row r="9717" spans="9475:9490" ht="21.95" customHeight="1">
      <c r="MZO9717" s="4" t="s">
        <v>1307</v>
      </c>
      <c r="MZP9717" s="4">
        <v>732550</v>
      </c>
    </row>
    <row r="9718" spans="9475:9490" ht="21.95" customHeight="1">
      <c r="MZO9718" s="4" t="s">
        <v>596</v>
      </c>
      <c r="MZP9718" s="4">
        <v>174298.32</v>
      </c>
    </row>
    <row r="9719" spans="9475:9490" ht="21.95" customHeight="1">
      <c r="MZQ9719" s="4" t="s">
        <v>1307</v>
      </c>
      <c r="MZR9719" s="4">
        <v>732550</v>
      </c>
    </row>
    <row r="9720" spans="9475:9490" ht="21.95" customHeight="1">
      <c r="MZQ9720" s="4" t="s">
        <v>596</v>
      </c>
      <c r="MZR9720" s="4">
        <v>174298.32</v>
      </c>
    </row>
    <row r="9721" spans="9475:9490" ht="21.95" customHeight="1">
      <c r="MZS9721" s="4" t="s">
        <v>1307</v>
      </c>
      <c r="MZT9721" s="4">
        <v>732550</v>
      </c>
    </row>
    <row r="9722" spans="9475:9490" ht="21.95" customHeight="1">
      <c r="MZS9722" s="4" t="s">
        <v>596</v>
      </c>
      <c r="MZT9722" s="4">
        <v>174298.32</v>
      </c>
    </row>
    <row r="9723" spans="9475:9490" ht="21.95" customHeight="1">
      <c r="MZU9723" s="4" t="s">
        <v>1307</v>
      </c>
      <c r="MZV9723" s="4">
        <v>732550</v>
      </c>
    </row>
    <row r="9724" spans="9475:9490" ht="21.95" customHeight="1">
      <c r="MZU9724" s="4" t="s">
        <v>596</v>
      </c>
      <c r="MZV9724" s="4">
        <v>174298.32</v>
      </c>
    </row>
    <row r="9725" spans="9475:9490" ht="21.95" customHeight="1">
      <c r="MZW9725" s="4" t="s">
        <v>1307</v>
      </c>
      <c r="MZX9725" s="4">
        <v>732550</v>
      </c>
    </row>
    <row r="9726" spans="9475:9490" ht="21.95" customHeight="1">
      <c r="MZW9726" s="4" t="s">
        <v>596</v>
      </c>
      <c r="MZX9726" s="4">
        <v>174298.32</v>
      </c>
    </row>
    <row r="9727" spans="9475:9490" ht="21.95" customHeight="1">
      <c r="MZY9727" s="4" t="s">
        <v>1307</v>
      </c>
      <c r="MZZ9727" s="4">
        <v>732550</v>
      </c>
    </row>
    <row r="9728" spans="9475:9490" ht="21.95" customHeight="1">
      <c r="MZY9728" s="4" t="s">
        <v>596</v>
      </c>
      <c r="MZZ9728" s="4">
        <v>174298.32</v>
      </c>
    </row>
    <row r="9729" spans="9491:9506" ht="21.95" customHeight="1">
      <c r="NAA9729" s="4" t="s">
        <v>1307</v>
      </c>
      <c r="NAB9729" s="4">
        <v>732550</v>
      </c>
    </row>
    <row r="9730" spans="9491:9506" ht="21.95" customHeight="1">
      <c r="NAA9730" s="4" t="s">
        <v>596</v>
      </c>
      <c r="NAB9730" s="4">
        <v>174298.32</v>
      </c>
    </row>
    <row r="9731" spans="9491:9506" ht="21.95" customHeight="1">
      <c r="NAC9731" s="4" t="s">
        <v>1307</v>
      </c>
      <c r="NAD9731" s="4">
        <v>732550</v>
      </c>
    </row>
    <row r="9732" spans="9491:9506" ht="21.95" customHeight="1">
      <c r="NAC9732" s="4" t="s">
        <v>596</v>
      </c>
      <c r="NAD9732" s="4">
        <v>174298.32</v>
      </c>
    </row>
    <row r="9733" spans="9491:9506" ht="21.95" customHeight="1">
      <c r="NAE9733" s="4" t="s">
        <v>1307</v>
      </c>
      <c r="NAF9733" s="4">
        <v>732550</v>
      </c>
    </row>
    <row r="9734" spans="9491:9506" ht="21.95" customHeight="1">
      <c r="NAE9734" s="4" t="s">
        <v>596</v>
      </c>
      <c r="NAF9734" s="4">
        <v>174298.32</v>
      </c>
    </row>
    <row r="9735" spans="9491:9506" ht="21.95" customHeight="1">
      <c r="NAG9735" s="4" t="s">
        <v>1307</v>
      </c>
      <c r="NAH9735" s="4">
        <v>732550</v>
      </c>
    </row>
    <row r="9736" spans="9491:9506" ht="21.95" customHeight="1">
      <c r="NAG9736" s="4" t="s">
        <v>596</v>
      </c>
      <c r="NAH9736" s="4">
        <v>174298.32</v>
      </c>
    </row>
    <row r="9737" spans="9491:9506" ht="21.95" customHeight="1">
      <c r="NAI9737" s="4" t="s">
        <v>1307</v>
      </c>
      <c r="NAJ9737" s="4">
        <v>732550</v>
      </c>
    </row>
    <row r="9738" spans="9491:9506" ht="21.95" customHeight="1">
      <c r="NAI9738" s="4" t="s">
        <v>596</v>
      </c>
      <c r="NAJ9738" s="4">
        <v>174298.32</v>
      </c>
    </row>
    <row r="9739" spans="9491:9506" ht="21.95" customHeight="1">
      <c r="NAK9739" s="4" t="s">
        <v>1307</v>
      </c>
      <c r="NAL9739" s="4">
        <v>732550</v>
      </c>
    </row>
    <row r="9740" spans="9491:9506" ht="21.95" customHeight="1">
      <c r="NAK9740" s="4" t="s">
        <v>596</v>
      </c>
      <c r="NAL9740" s="4">
        <v>174298.32</v>
      </c>
    </row>
    <row r="9741" spans="9491:9506" ht="21.95" customHeight="1">
      <c r="NAM9741" s="4" t="s">
        <v>1307</v>
      </c>
      <c r="NAN9741" s="4">
        <v>732550</v>
      </c>
    </row>
    <row r="9742" spans="9491:9506" ht="21.95" customHeight="1">
      <c r="NAM9742" s="4" t="s">
        <v>596</v>
      </c>
      <c r="NAN9742" s="4">
        <v>174298.32</v>
      </c>
    </row>
    <row r="9743" spans="9491:9506" ht="21.95" customHeight="1">
      <c r="NAO9743" s="4" t="s">
        <v>1307</v>
      </c>
      <c r="NAP9743" s="4">
        <v>732550</v>
      </c>
    </row>
    <row r="9744" spans="9491:9506" ht="21.95" customHeight="1">
      <c r="NAO9744" s="4" t="s">
        <v>596</v>
      </c>
      <c r="NAP9744" s="4">
        <v>174298.32</v>
      </c>
    </row>
    <row r="9745" spans="9507:9522" ht="21.95" customHeight="1">
      <c r="NAQ9745" s="4" t="s">
        <v>1307</v>
      </c>
      <c r="NAR9745" s="4">
        <v>732550</v>
      </c>
    </row>
    <row r="9746" spans="9507:9522" ht="21.95" customHeight="1">
      <c r="NAQ9746" s="4" t="s">
        <v>596</v>
      </c>
      <c r="NAR9746" s="4">
        <v>174298.32</v>
      </c>
    </row>
    <row r="9747" spans="9507:9522" ht="21.95" customHeight="1">
      <c r="NAS9747" s="4" t="s">
        <v>1307</v>
      </c>
      <c r="NAT9747" s="4">
        <v>732550</v>
      </c>
    </row>
    <row r="9748" spans="9507:9522" ht="21.95" customHeight="1">
      <c r="NAS9748" s="4" t="s">
        <v>596</v>
      </c>
      <c r="NAT9748" s="4">
        <v>174298.32</v>
      </c>
    </row>
    <row r="9749" spans="9507:9522" ht="21.95" customHeight="1">
      <c r="NAU9749" s="4" t="s">
        <v>1307</v>
      </c>
      <c r="NAV9749" s="4">
        <v>732550</v>
      </c>
    </row>
    <row r="9750" spans="9507:9522" ht="21.95" customHeight="1">
      <c r="NAU9750" s="4" t="s">
        <v>596</v>
      </c>
      <c r="NAV9750" s="4">
        <v>174298.32</v>
      </c>
    </row>
    <row r="9751" spans="9507:9522" ht="21.95" customHeight="1">
      <c r="NAW9751" s="4" t="s">
        <v>1307</v>
      </c>
      <c r="NAX9751" s="4">
        <v>732550</v>
      </c>
    </row>
    <row r="9752" spans="9507:9522" ht="21.95" customHeight="1">
      <c r="NAW9752" s="4" t="s">
        <v>596</v>
      </c>
      <c r="NAX9752" s="4">
        <v>174298.32</v>
      </c>
    </row>
    <row r="9753" spans="9507:9522" ht="21.95" customHeight="1">
      <c r="NAY9753" s="4" t="s">
        <v>1307</v>
      </c>
      <c r="NAZ9753" s="4">
        <v>732550</v>
      </c>
    </row>
    <row r="9754" spans="9507:9522" ht="21.95" customHeight="1">
      <c r="NAY9754" s="4" t="s">
        <v>596</v>
      </c>
      <c r="NAZ9754" s="4">
        <v>174298.32</v>
      </c>
    </row>
    <row r="9755" spans="9507:9522" ht="21.95" customHeight="1">
      <c r="NBA9755" s="4" t="s">
        <v>1307</v>
      </c>
      <c r="NBB9755" s="4">
        <v>732550</v>
      </c>
    </row>
    <row r="9756" spans="9507:9522" ht="21.95" customHeight="1">
      <c r="NBA9756" s="4" t="s">
        <v>596</v>
      </c>
      <c r="NBB9756" s="4">
        <v>174298.32</v>
      </c>
    </row>
    <row r="9757" spans="9507:9522" ht="21.95" customHeight="1">
      <c r="NBC9757" s="4" t="s">
        <v>1307</v>
      </c>
      <c r="NBD9757" s="4">
        <v>732550</v>
      </c>
    </row>
    <row r="9758" spans="9507:9522" ht="21.95" customHeight="1">
      <c r="NBC9758" s="4" t="s">
        <v>596</v>
      </c>
      <c r="NBD9758" s="4">
        <v>174298.32</v>
      </c>
    </row>
    <row r="9759" spans="9507:9522" ht="21.95" customHeight="1">
      <c r="NBE9759" s="4" t="s">
        <v>1307</v>
      </c>
      <c r="NBF9759" s="4">
        <v>732550</v>
      </c>
    </row>
    <row r="9760" spans="9507:9522" ht="21.95" customHeight="1">
      <c r="NBE9760" s="4" t="s">
        <v>596</v>
      </c>
      <c r="NBF9760" s="4">
        <v>174298.32</v>
      </c>
    </row>
    <row r="9761" spans="9523:9538" ht="21.95" customHeight="1">
      <c r="NBG9761" s="4" t="s">
        <v>1307</v>
      </c>
      <c r="NBH9761" s="4">
        <v>732550</v>
      </c>
    </row>
    <row r="9762" spans="9523:9538" ht="21.95" customHeight="1">
      <c r="NBG9762" s="4" t="s">
        <v>596</v>
      </c>
      <c r="NBH9762" s="4">
        <v>174298.32</v>
      </c>
    </row>
    <row r="9763" spans="9523:9538" ht="21.95" customHeight="1">
      <c r="NBI9763" s="4" t="s">
        <v>1307</v>
      </c>
      <c r="NBJ9763" s="4">
        <v>732550</v>
      </c>
    </row>
    <row r="9764" spans="9523:9538" ht="21.95" customHeight="1">
      <c r="NBI9764" s="4" t="s">
        <v>596</v>
      </c>
      <c r="NBJ9764" s="4">
        <v>174298.32</v>
      </c>
    </row>
    <row r="9765" spans="9523:9538" ht="21.95" customHeight="1">
      <c r="NBK9765" s="4" t="s">
        <v>1307</v>
      </c>
      <c r="NBL9765" s="4">
        <v>732550</v>
      </c>
    </row>
    <row r="9766" spans="9523:9538" ht="21.95" customHeight="1">
      <c r="NBK9766" s="4" t="s">
        <v>596</v>
      </c>
      <c r="NBL9766" s="4">
        <v>174298.32</v>
      </c>
    </row>
    <row r="9767" spans="9523:9538" ht="21.95" customHeight="1">
      <c r="NBM9767" s="4" t="s">
        <v>1307</v>
      </c>
      <c r="NBN9767" s="4">
        <v>732550</v>
      </c>
    </row>
    <row r="9768" spans="9523:9538" ht="21.95" customHeight="1">
      <c r="NBM9768" s="4" t="s">
        <v>596</v>
      </c>
      <c r="NBN9768" s="4">
        <v>174298.32</v>
      </c>
    </row>
    <row r="9769" spans="9523:9538" ht="21.95" customHeight="1">
      <c r="NBO9769" s="4" t="s">
        <v>1307</v>
      </c>
      <c r="NBP9769" s="4">
        <v>732550</v>
      </c>
    </row>
    <row r="9770" spans="9523:9538" ht="21.95" customHeight="1">
      <c r="NBO9770" s="4" t="s">
        <v>596</v>
      </c>
      <c r="NBP9770" s="4">
        <v>174298.32</v>
      </c>
    </row>
    <row r="9771" spans="9523:9538" ht="21.95" customHeight="1">
      <c r="NBQ9771" s="4" t="s">
        <v>1307</v>
      </c>
      <c r="NBR9771" s="4">
        <v>732550</v>
      </c>
    </row>
    <row r="9772" spans="9523:9538" ht="21.95" customHeight="1">
      <c r="NBQ9772" s="4" t="s">
        <v>596</v>
      </c>
      <c r="NBR9772" s="4">
        <v>174298.32</v>
      </c>
    </row>
    <row r="9773" spans="9523:9538" ht="21.95" customHeight="1">
      <c r="NBS9773" s="4" t="s">
        <v>1307</v>
      </c>
      <c r="NBT9773" s="4">
        <v>732550</v>
      </c>
    </row>
    <row r="9774" spans="9523:9538" ht="21.95" customHeight="1">
      <c r="NBS9774" s="4" t="s">
        <v>596</v>
      </c>
      <c r="NBT9774" s="4">
        <v>174298.32</v>
      </c>
    </row>
    <row r="9775" spans="9523:9538" ht="21.95" customHeight="1">
      <c r="NBU9775" s="4" t="s">
        <v>1307</v>
      </c>
      <c r="NBV9775" s="4">
        <v>732550</v>
      </c>
    </row>
    <row r="9776" spans="9523:9538" ht="21.95" customHeight="1">
      <c r="NBU9776" s="4" t="s">
        <v>596</v>
      </c>
      <c r="NBV9776" s="4">
        <v>174298.32</v>
      </c>
    </row>
    <row r="9777" spans="9539:9554" ht="21.95" customHeight="1">
      <c r="NBW9777" s="4" t="s">
        <v>1307</v>
      </c>
      <c r="NBX9777" s="4">
        <v>732550</v>
      </c>
    </row>
    <row r="9778" spans="9539:9554" ht="21.95" customHeight="1">
      <c r="NBW9778" s="4" t="s">
        <v>596</v>
      </c>
      <c r="NBX9778" s="4">
        <v>174298.32</v>
      </c>
    </row>
    <row r="9779" spans="9539:9554" ht="21.95" customHeight="1">
      <c r="NBY9779" s="4" t="s">
        <v>1307</v>
      </c>
      <c r="NBZ9779" s="4">
        <v>732550</v>
      </c>
    </row>
    <row r="9780" spans="9539:9554" ht="21.95" customHeight="1">
      <c r="NBY9780" s="4" t="s">
        <v>596</v>
      </c>
      <c r="NBZ9780" s="4">
        <v>174298.32</v>
      </c>
    </row>
    <row r="9781" spans="9539:9554" ht="21.95" customHeight="1">
      <c r="NCA9781" s="4" t="s">
        <v>1307</v>
      </c>
      <c r="NCB9781" s="4">
        <v>732550</v>
      </c>
    </row>
    <row r="9782" spans="9539:9554" ht="21.95" customHeight="1">
      <c r="NCA9782" s="4" t="s">
        <v>596</v>
      </c>
      <c r="NCB9782" s="4">
        <v>174298.32</v>
      </c>
    </row>
    <row r="9783" spans="9539:9554" ht="21.95" customHeight="1">
      <c r="NCC9783" s="4" t="s">
        <v>1307</v>
      </c>
      <c r="NCD9783" s="4">
        <v>732550</v>
      </c>
    </row>
    <row r="9784" spans="9539:9554" ht="21.95" customHeight="1">
      <c r="NCC9784" s="4" t="s">
        <v>596</v>
      </c>
      <c r="NCD9784" s="4">
        <v>174298.32</v>
      </c>
    </row>
    <row r="9785" spans="9539:9554" ht="21.95" customHeight="1">
      <c r="NCE9785" s="4" t="s">
        <v>1307</v>
      </c>
      <c r="NCF9785" s="4">
        <v>732550</v>
      </c>
    </row>
    <row r="9786" spans="9539:9554" ht="21.95" customHeight="1">
      <c r="NCE9786" s="4" t="s">
        <v>596</v>
      </c>
      <c r="NCF9786" s="4">
        <v>174298.32</v>
      </c>
    </row>
    <row r="9787" spans="9539:9554" ht="21.95" customHeight="1">
      <c r="NCG9787" s="4" t="s">
        <v>1307</v>
      </c>
      <c r="NCH9787" s="4">
        <v>732550</v>
      </c>
    </row>
    <row r="9788" spans="9539:9554" ht="21.95" customHeight="1">
      <c r="NCG9788" s="4" t="s">
        <v>596</v>
      </c>
      <c r="NCH9788" s="4">
        <v>174298.32</v>
      </c>
    </row>
    <row r="9789" spans="9539:9554" ht="21.95" customHeight="1">
      <c r="NCI9789" s="4" t="s">
        <v>1307</v>
      </c>
      <c r="NCJ9789" s="4">
        <v>732550</v>
      </c>
    </row>
    <row r="9790" spans="9539:9554" ht="21.95" customHeight="1">
      <c r="NCI9790" s="4" t="s">
        <v>596</v>
      </c>
      <c r="NCJ9790" s="4">
        <v>174298.32</v>
      </c>
    </row>
    <row r="9791" spans="9539:9554" ht="21.95" customHeight="1">
      <c r="NCK9791" s="4" t="s">
        <v>1307</v>
      </c>
      <c r="NCL9791" s="4">
        <v>732550</v>
      </c>
    </row>
    <row r="9792" spans="9539:9554" ht="21.95" customHeight="1">
      <c r="NCK9792" s="4" t="s">
        <v>596</v>
      </c>
      <c r="NCL9792" s="4">
        <v>174298.32</v>
      </c>
    </row>
    <row r="9793" spans="9555:9570" ht="21.95" customHeight="1">
      <c r="NCM9793" s="4" t="s">
        <v>1307</v>
      </c>
      <c r="NCN9793" s="4">
        <v>732550</v>
      </c>
    </row>
    <row r="9794" spans="9555:9570" ht="21.95" customHeight="1">
      <c r="NCM9794" s="4" t="s">
        <v>596</v>
      </c>
      <c r="NCN9794" s="4">
        <v>174298.32</v>
      </c>
    </row>
    <row r="9795" spans="9555:9570" ht="21.95" customHeight="1">
      <c r="NCO9795" s="4" t="s">
        <v>1307</v>
      </c>
      <c r="NCP9795" s="4">
        <v>732550</v>
      </c>
    </row>
    <row r="9796" spans="9555:9570" ht="21.95" customHeight="1">
      <c r="NCO9796" s="4" t="s">
        <v>596</v>
      </c>
      <c r="NCP9796" s="4">
        <v>174298.32</v>
      </c>
    </row>
    <row r="9797" spans="9555:9570" ht="21.95" customHeight="1">
      <c r="NCQ9797" s="4" t="s">
        <v>1307</v>
      </c>
      <c r="NCR9797" s="4">
        <v>732550</v>
      </c>
    </row>
    <row r="9798" spans="9555:9570" ht="21.95" customHeight="1">
      <c r="NCQ9798" s="4" t="s">
        <v>596</v>
      </c>
      <c r="NCR9798" s="4">
        <v>174298.32</v>
      </c>
    </row>
    <row r="9799" spans="9555:9570" ht="21.95" customHeight="1">
      <c r="NCS9799" s="4" t="s">
        <v>1307</v>
      </c>
      <c r="NCT9799" s="4">
        <v>732550</v>
      </c>
    </row>
    <row r="9800" spans="9555:9570" ht="21.95" customHeight="1">
      <c r="NCS9800" s="4" t="s">
        <v>596</v>
      </c>
      <c r="NCT9800" s="4">
        <v>174298.32</v>
      </c>
    </row>
    <row r="9801" spans="9555:9570" ht="21.95" customHeight="1">
      <c r="NCU9801" s="4" t="s">
        <v>1307</v>
      </c>
      <c r="NCV9801" s="4">
        <v>732550</v>
      </c>
    </row>
    <row r="9802" spans="9555:9570" ht="21.95" customHeight="1">
      <c r="NCU9802" s="4" t="s">
        <v>596</v>
      </c>
      <c r="NCV9802" s="4">
        <v>174298.32</v>
      </c>
    </row>
    <row r="9803" spans="9555:9570" ht="21.95" customHeight="1">
      <c r="NCW9803" s="4" t="s">
        <v>1307</v>
      </c>
      <c r="NCX9803" s="4">
        <v>732550</v>
      </c>
    </row>
    <row r="9804" spans="9555:9570" ht="21.95" customHeight="1">
      <c r="NCW9804" s="4" t="s">
        <v>596</v>
      </c>
      <c r="NCX9804" s="4">
        <v>174298.32</v>
      </c>
    </row>
    <row r="9805" spans="9555:9570" ht="21.95" customHeight="1">
      <c r="NCY9805" s="4" t="s">
        <v>1307</v>
      </c>
      <c r="NCZ9805" s="4">
        <v>732550</v>
      </c>
    </row>
    <row r="9806" spans="9555:9570" ht="21.95" customHeight="1">
      <c r="NCY9806" s="4" t="s">
        <v>596</v>
      </c>
      <c r="NCZ9806" s="4">
        <v>174298.32</v>
      </c>
    </row>
    <row r="9807" spans="9555:9570" ht="21.95" customHeight="1">
      <c r="NDA9807" s="4" t="s">
        <v>1307</v>
      </c>
      <c r="NDB9807" s="4">
        <v>732550</v>
      </c>
    </row>
    <row r="9808" spans="9555:9570" ht="21.95" customHeight="1">
      <c r="NDA9808" s="4" t="s">
        <v>596</v>
      </c>
      <c r="NDB9808" s="4">
        <v>174298.32</v>
      </c>
    </row>
    <row r="9809" spans="9571:9586" ht="21.95" customHeight="1">
      <c r="NDC9809" s="4" t="s">
        <v>1307</v>
      </c>
      <c r="NDD9809" s="4">
        <v>732550</v>
      </c>
    </row>
    <row r="9810" spans="9571:9586" ht="21.95" customHeight="1">
      <c r="NDC9810" s="4" t="s">
        <v>596</v>
      </c>
      <c r="NDD9810" s="4">
        <v>174298.32</v>
      </c>
    </row>
    <row r="9811" spans="9571:9586" ht="21.95" customHeight="1">
      <c r="NDE9811" s="4" t="s">
        <v>1307</v>
      </c>
      <c r="NDF9811" s="4">
        <v>732550</v>
      </c>
    </row>
    <row r="9812" spans="9571:9586" ht="21.95" customHeight="1">
      <c r="NDE9812" s="4" t="s">
        <v>596</v>
      </c>
      <c r="NDF9812" s="4">
        <v>174298.32</v>
      </c>
    </row>
    <row r="9813" spans="9571:9586" ht="21.95" customHeight="1">
      <c r="NDG9813" s="4" t="s">
        <v>1307</v>
      </c>
      <c r="NDH9813" s="4">
        <v>732550</v>
      </c>
    </row>
    <row r="9814" spans="9571:9586" ht="21.95" customHeight="1">
      <c r="NDG9814" s="4" t="s">
        <v>596</v>
      </c>
      <c r="NDH9814" s="4">
        <v>174298.32</v>
      </c>
    </row>
    <row r="9815" spans="9571:9586" ht="21.95" customHeight="1">
      <c r="NDI9815" s="4" t="s">
        <v>1307</v>
      </c>
      <c r="NDJ9815" s="4">
        <v>732550</v>
      </c>
    </row>
    <row r="9816" spans="9571:9586" ht="21.95" customHeight="1">
      <c r="NDI9816" s="4" t="s">
        <v>596</v>
      </c>
      <c r="NDJ9816" s="4">
        <v>174298.32</v>
      </c>
    </row>
    <row r="9817" spans="9571:9586" ht="21.95" customHeight="1">
      <c r="NDK9817" s="4" t="s">
        <v>1307</v>
      </c>
      <c r="NDL9817" s="4">
        <v>732550</v>
      </c>
    </row>
    <row r="9818" spans="9571:9586" ht="21.95" customHeight="1">
      <c r="NDK9818" s="4" t="s">
        <v>596</v>
      </c>
      <c r="NDL9818" s="4">
        <v>174298.32</v>
      </c>
    </row>
    <row r="9819" spans="9571:9586" ht="21.95" customHeight="1">
      <c r="NDM9819" s="4" t="s">
        <v>1307</v>
      </c>
      <c r="NDN9819" s="4">
        <v>732550</v>
      </c>
    </row>
    <row r="9820" spans="9571:9586" ht="21.95" customHeight="1">
      <c r="NDM9820" s="4" t="s">
        <v>596</v>
      </c>
      <c r="NDN9820" s="4">
        <v>174298.32</v>
      </c>
    </row>
    <row r="9821" spans="9571:9586" ht="21.95" customHeight="1">
      <c r="NDO9821" s="4" t="s">
        <v>1307</v>
      </c>
      <c r="NDP9821" s="4">
        <v>732550</v>
      </c>
    </row>
    <row r="9822" spans="9571:9586" ht="21.95" customHeight="1">
      <c r="NDO9822" s="4" t="s">
        <v>596</v>
      </c>
      <c r="NDP9822" s="4">
        <v>174298.32</v>
      </c>
    </row>
    <row r="9823" spans="9571:9586" ht="21.95" customHeight="1">
      <c r="NDQ9823" s="4" t="s">
        <v>1307</v>
      </c>
      <c r="NDR9823" s="4">
        <v>732550</v>
      </c>
    </row>
    <row r="9824" spans="9571:9586" ht="21.95" customHeight="1">
      <c r="NDQ9824" s="4" t="s">
        <v>596</v>
      </c>
      <c r="NDR9824" s="4">
        <v>174298.32</v>
      </c>
    </row>
    <row r="9825" spans="9587:9602" ht="21.95" customHeight="1">
      <c r="NDS9825" s="4" t="s">
        <v>1307</v>
      </c>
      <c r="NDT9825" s="4">
        <v>732550</v>
      </c>
    </row>
    <row r="9826" spans="9587:9602" ht="21.95" customHeight="1">
      <c r="NDS9826" s="4" t="s">
        <v>596</v>
      </c>
      <c r="NDT9826" s="4">
        <v>174298.32</v>
      </c>
    </row>
    <row r="9827" spans="9587:9602" ht="21.95" customHeight="1">
      <c r="NDU9827" s="4" t="s">
        <v>1307</v>
      </c>
      <c r="NDV9827" s="4">
        <v>732550</v>
      </c>
    </row>
    <row r="9828" spans="9587:9602" ht="21.95" customHeight="1">
      <c r="NDU9828" s="4" t="s">
        <v>596</v>
      </c>
      <c r="NDV9828" s="4">
        <v>174298.32</v>
      </c>
    </row>
    <row r="9829" spans="9587:9602" ht="21.95" customHeight="1">
      <c r="NDW9829" s="4" t="s">
        <v>1307</v>
      </c>
      <c r="NDX9829" s="4">
        <v>732550</v>
      </c>
    </row>
    <row r="9830" spans="9587:9602" ht="21.95" customHeight="1">
      <c r="NDW9830" s="4" t="s">
        <v>596</v>
      </c>
      <c r="NDX9830" s="4">
        <v>174298.32</v>
      </c>
    </row>
    <row r="9831" spans="9587:9602" ht="21.95" customHeight="1">
      <c r="NDY9831" s="4" t="s">
        <v>1307</v>
      </c>
      <c r="NDZ9831" s="4">
        <v>732550</v>
      </c>
    </row>
    <row r="9832" spans="9587:9602" ht="21.95" customHeight="1">
      <c r="NDY9832" s="4" t="s">
        <v>596</v>
      </c>
      <c r="NDZ9832" s="4">
        <v>174298.32</v>
      </c>
    </row>
    <row r="9833" spans="9587:9602" ht="21.95" customHeight="1">
      <c r="NEA9833" s="4" t="s">
        <v>1307</v>
      </c>
      <c r="NEB9833" s="4">
        <v>732550</v>
      </c>
    </row>
    <row r="9834" spans="9587:9602" ht="21.95" customHeight="1">
      <c r="NEA9834" s="4" t="s">
        <v>596</v>
      </c>
      <c r="NEB9834" s="4">
        <v>174298.32</v>
      </c>
    </row>
    <row r="9835" spans="9587:9602" ht="21.95" customHeight="1">
      <c r="NEC9835" s="4" t="s">
        <v>1307</v>
      </c>
      <c r="NED9835" s="4">
        <v>732550</v>
      </c>
    </row>
    <row r="9836" spans="9587:9602" ht="21.95" customHeight="1">
      <c r="NEC9836" s="4" t="s">
        <v>596</v>
      </c>
      <c r="NED9836" s="4">
        <v>174298.32</v>
      </c>
    </row>
    <row r="9837" spans="9587:9602" ht="21.95" customHeight="1">
      <c r="NEE9837" s="4" t="s">
        <v>1307</v>
      </c>
      <c r="NEF9837" s="4">
        <v>732550</v>
      </c>
    </row>
    <row r="9838" spans="9587:9602" ht="21.95" customHeight="1">
      <c r="NEE9838" s="4" t="s">
        <v>596</v>
      </c>
      <c r="NEF9838" s="4">
        <v>174298.32</v>
      </c>
    </row>
    <row r="9839" spans="9587:9602" ht="21.95" customHeight="1">
      <c r="NEG9839" s="4" t="s">
        <v>1307</v>
      </c>
      <c r="NEH9839" s="4">
        <v>732550</v>
      </c>
    </row>
    <row r="9840" spans="9587:9602" ht="21.95" customHeight="1">
      <c r="NEG9840" s="4" t="s">
        <v>596</v>
      </c>
      <c r="NEH9840" s="4">
        <v>174298.32</v>
      </c>
    </row>
    <row r="9841" spans="9603:9618" ht="21.95" customHeight="1">
      <c r="NEI9841" s="4" t="s">
        <v>1307</v>
      </c>
      <c r="NEJ9841" s="4">
        <v>732550</v>
      </c>
    </row>
    <row r="9842" spans="9603:9618" ht="21.95" customHeight="1">
      <c r="NEI9842" s="4" t="s">
        <v>596</v>
      </c>
      <c r="NEJ9842" s="4">
        <v>174298.32</v>
      </c>
    </row>
    <row r="9843" spans="9603:9618" ht="21.95" customHeight="1">
      <c r="NEK9843" s="4" t="s">
        <v>1307</v>
      </c>
      <c r="NEL9843" s="4">
        <v>732550</v>
      </c>
    </row>
    <row r="9844" spans="9603:9618" ht="21.95" customHeight="1">
      <c r="NEK9844" s="4" t="s">
        <v>596</v>
      </c>
      <c r="NEL9844" s="4">
        <v>174298.32</v>
      </c>
    </row>
    <row r="9845" spans="9603:9618" ht="21.95" customHeight="1">
      <c r="NEM9845" s="4" t="s">
        <v>1307</v>
      </c>
      <c r="NEN9845" s="4">
        <v>732550</v>
      </c>
    </row>
    <row r="9846" spans="9603:9618" ht="21.95" customHeight="1">
      <c r="NEM9846" s="4" t="s">
        <v>596</v>
      </c>
      <c r="NEN9846" s="4">
        <v>174298.32</v>
      </c>
    </row>
    <row r="9847" spans="9603:9618" ht="21.95" customHeight="1">
      <c r="NEO9847" s="4" t="s">
        <v>1307</v>
      </c>
      <c r="NEP9847" s="4">
        <v>732550</v>
      </c>
    </row>
    <row r="9848" spans="9603:9618" ht="21.95" customHeight="1">
      <c r="NEO9848" s="4" t="s">
        <v>596</v>
      </c>
      <c r="NEP9848" s="4">
        <v>174298.32</v>
      </c>
    </row>
    <row r="9849" spans="9603:9618" ht="21.95" customHeight="1">
      <c r="NEQ9849" s="4" t="s">
        <v>1307</v>
      </c>
      <c r="NER9849" s="4">
        <v>732550</v>
      </c>
    </row>
    <row r="9850" spans="9603:9618" ht="21.95" customHeight="1">
      <c r="NEQ9850" s="4" t="s">
        <v>596</v>
      </c>
      <c r="NER9850" s="4">
        <v>174298.32</v>
      </c>
    </row>
    <row r="9851" spans="9603:9618" ht="21.95" customHeight="1">
      <c r="NES9851" s="4" t="s">
        <v>1307</v>
      </c>
      <c r="NET9851" s="4">
        <v>732550</v>
      </c>
    </row>
    <row r="9852" spans="9603:9618" ht="21.95" customHeight="1">
      <c r="NES9852" s="4" t="s">
        <v>596</v>
      </c>
      <c r="NET9852" s="4">
        <v>174298.32</v>
      </c>
    </row>
    <row r="9853" spans="9603:9618" ht="21.95" customHeight="1">
      <c r="NEU9853" s="4" t="s">
        <v>1307</v>
      </c>
      <c r="NEV9853" s="4">
        <v>732550</v>
      </c>
    </row>
    <row r="9854" spans="9603:9618" ht="21.95" customHeight="1">
      <c r="NEU9854" s="4" t="s">
        <v>596</v>
      </c>
      <c r="NEV9854" s="4">
        <v>174298.32</v>
      </c>
    </row>
    <row r="9855" spans="9603:9618" ht="21.95" customHeight="1">
      <c r="NEW9855" s="4" t="s">
        <v>1307</v>
      </c>
      <c r="NEX9855" s="4">
        <v>732550</v>
      </c>
    </row>
    <row r="9856" spans="9603:9618" ht="21.95" customHeight="1">
      <c r="NEW9856" s="4" t="s">
        <v>596</v>
      </c>
      <c r="NEX9856" s="4">
        <v>174298.32</v>
      </c>
    </row>
    <row r="9857" spans="9619:9634" ht="21.95" customHeight="1">
      <c r="NEY9857" s="4" t="s">
        <v>1307</v>
      </c>
      <c r="NEZ9857" s="4">
        <v>732550</v>
      </c>
    </row>
    <row r="9858" spans="9619:9634" ht="21.95" customHeight="1">
      <c r="NEY9858" s="4" t="s">
        <v>596</v>
      </c>
      <c r="NEZ9858" s="4">
        <v>174298.32</v>
      </c>
    </row>
    <row r="9859" spans="9619:9634" ht="21.95" customHeight="1">
      <c r="NFA9859" s="4" t="s">
        <v>1307</v>
      </c>
      <c r="NFB9859" s="4">
        <v>732550</v>
      </c>
    </row>
    <row r="9860" spans="9619:9634" ht="21.95" customHeight="1">
      <c r="NFA9860" s="4" t="s">
        <v>596</v>
      </c>
      <c r="NFB9860" s="4">
        <v>174298.32</v>
      </c>
    </row>
    <row r="9861" spans="9619:9634" ht="21.95" customHeight="1">
      <c r="NFC9861" s="4" t="s">
        <v>1307</v>
      </c>
      <c r="NFD9861" s="4">
        <v>732550</v>
      </c>
    </row>
    <row r="9862" spans="9619:9634" ht="21.95" customHeight="1">
      <c r="NFC9862" s="4" t="s">
        <v>596</v>
      </c>
      <c r="NFD9862" s="4">
        <v>174298.32</v>
      </c>
    </row>
    <row r="9863" spans="9619:9634" ht="21.95" customHeight="1">
      <c r="NFE9863" s="4" t="s">
        <v>1307</v>
      </c>
      <c r="NFF9863" s="4">
        <v>732550</v>
      </c>
    </row>
    <row r="9864" spans="9619:9634" ht="21.95" customHeight="1">
      <c r="NFE9864" s="4" t="s">
        <v>596</v>
      </c>
      <c r="NFF9864" s="4">
        <v>174298.32</v>
      </c>
    </row>
    <row r="9865" spans="9619:9634" ht="21.95" customHeight="1">
      <c r="NFG9865" s="4" t="s">
        <v>1307</v>
      </c>
      <c r="NFH9865" s="4">
        <v>732550</v>
      </c>
    </row>
    <row r="9866" spans="9619:9634" ht="21.95" customHeight="1">
      <c r="NFG9866" s="4" t="s">
        <v>596</v>
      </c>
      <c r="NFH9866" s="4">
        <v>174298.32</v>
      </c>
    </row>
    <row r="9867" spans="9619:9634" ht="21.95" customHeight="1">
      <c r="NFI9867" s="4" t="s">
        <v>1307</v>
      </c>
      <c r="NFJ9867" s="4">
        <v>732550</v>
      </c>
    </row>
    <row r="9868" spans="9619:9634" ht="21.95" customHeight="1">
      <c r="NFI9868" s="4" t="s">
        <v>596</v>
      </c>
      <c r="NFJ9868" s="4">
        <v>174298.32</v>
      </c>
    </row>
    <row r="9869" spans="9619:9634" ht="21.95" customHeight="1">
      <c r="NFK9869" s="4" t="s">
        <v>1307</v>
      </c>
      <c r="NFL9869" s="4">
        <v>732550</v>
      </c>
    </row>
    <row r="9870" spans="9619:9634" ht="21.95" customHeight="1">
      <c r="NFK9870" s="4" t="s">
        <v>596</v>
      </c>
      <c r="NFL9870" s="4">
        <v>174298.32</v>
      </c>
    </row>
    <row r="9871" spans="9619:9634" ht="21.95" customHeight="1">
      <c r="NFM9871" s="4" t="s">
        <v>1307</v>
      </c>
      <c r="NFN9871" s="4">
        <v>732550</v>
      </c>
    </row>
    <row r="9872" spans="9619:9634" ht="21.95" customHeight="1">
      <c r="NFM9872" s="4" t="s">
        <v>596</v>
      </c>
      <c r="NFN9872" s="4">
        <v>174298.32</v>
      </c>
    </row>
    <row r="9873" spans="9635:9650" ht="21.95" customHeight="1">
      <c r="NFO9873" s="4" t="s">
        <v>1307</v>
      </c>
      <c r="NFP9873" s="4">
        <v>732550</v>
      </c>
    </row>
    <row r="9874" spans="9635:9650" ht="21.95" customHeight="1">
      <c r="NFO9874" s="4" t="s">
        <v>596</v>
      </c>
      <c r="NFP9874" s="4">
        <v>174298.32</v>
      </c>
    </row>
    <row r="9875" spans="9635:9650" ht="21.95" customHeight="1">
      <c r="NFQ9875" s="4" t="s">
        <v>1307</v>
      </c>
      <c r="NFR9875" s="4">
        <v>732550</v>
      </c>
    </row>
    <row r="9876" spans="9635:9650" ht="21.95" customHeight="1">
      <c r="NFQ9876" s="4" t="s">
        <v>596</v>
      </c>
      <c r="NFR9876" s="4">
        <v>174298.32</v>
      </c>
    </row>
    <row r="9877" spans="9635:9650" ht="21.95" customHeight="1">
      <c r="NFS9877" s="4" t="s">
        <v>1307</v>
      </c>
      <c r="NFT9877" s="4">
        <v>732550</v>
      </c>
    </row>
    <row r="9878" spans="9635:9650" ht="21.95" customHeight="1">
      <c r="NFS9878" s="4" t="s">
        <v>596</v>
      </c>
      <c r="NFT9878" s="4">
        <v>174298.32</v>
      </c>
    </row>
    <row r="9879" spans="9635:9650" ht="21.95" customHeight="1">
      <c r="NFU9879" s="4" t="s">
        <v>1307</v>
      </c>
      <c r="NFV9879" s="4">
        <v>732550</v>
      </c>
    </row>
    <row r="9880" spans="9635:9650" ht="21.95" customHeight="1">
      <c r="NFU9880" s="4" t="s">
        <v>596</v>
      </c>
      <c r="NFV9880" s="4">
        <v>174298.32</v>
      </c>
    </row>
    <row r="9881" spans="9635:9650" ht="21.95" customHeight="1">
      <c r="NFW9881" s="4" t="s">
        <v>1307</v>
      </c>
      <c r="NFX9881" s="4">
        <v>732550</v>
      </c>
    </row>
    <row r="9882" spans="9635:9650" ht="21.95" customHeight="1">
      <c r="NFW9882" s="4" t="s">
        <v>596</v>
      </c>
      <c r="NFX9882" s="4">
        <v>174298.32</v>
      </c>
    </row>
    <row r="9883" spans="9635:9650" ht="21.95" customHeight="1">
      <c r="NFY9883" s="4" t="s">
        <v>1307</v>
      </c>
      <c r="NFZ9883" s="4">
        <v>732550</v>
      </c>
    </row>
    <row r="9884" spans="9635:9650" ht="21.95" customHeight="1">
      <c r="NFY9884" s="4" t="s">
        <v>596</v>
      </c>
      <c r="NFZ9884" s="4">
        <v>174298.32</v>
      </c>
    </row>
    <row r="9885" spans="9635:9650" ht="21.95" customHeight="1">
      <c r="NGA9885" s="4" t="s">
        <v>1307</v>
      </c>
      <c r="NGB9885" s="4">
        <v>732550</v>
      </c>
    </row>
    <row r="9886" spans="9635:9650" ht="21.95" customHeight="1">
      <c r="NGA9886" s="4" t="s">
        <v>596</v>
      </c>
      <c r="NGB9886" s="4">
        <v>174298.32</v>
      </c>
    </row>
    <row r="9887" spans="9635:9650" ht="21.95" customHeight="1">
      <c r="NGC9887" s="4" t="s">
        <v>1307</v>
      </c>
      <c r="NGD9887" s="4">
        <v>732550</v>
      </c>
    </row>
    <row r="9888" spans="9635:9650" ht="21.95" customHeight="1">
      <c r="NGC9888" s="4" t="s">
        <v>596</v>
      </c>
      <c r="NGD9888" s="4">
        <v>174298.32</v>
      </c>
    </row>
    <row r="9889" spans="9651:9666" ht="21.95" customHeight="1">
      <c r="NGE9889" s="4" t="s">
        <v>1307</v>
      </c>
      <c r="NGF9889" s="4">
        <v>732550</v>
      </c>
    </row>
    <row r="9890" spans="9651:9666" ht="21.95" customHeight="1">
      <c r="NGE9890" s="4" t="s">
        <v>596</v>
      </c>
      <c r="NGF9890" s="4">
        <v>174298.32</v>
      </c>
    </row>
    <row r="9891" spans="9651:9666" ht="21.95" customHeight="1">
      <c r="NGG9891" s="4" t="s">
        <v>1307</v>
      </c>
      <c r="NGH9891" s="4">
        <v>732550</v>
      </c>
    </row>
    <row r="9892" spans="9651:9666" ht="21.95" customHeight="1">
      <c r="NGG9892" s="4" t="s">
        <v>596</v>
      </c>
      <c r="NGH9892" s="4">
        <v>174298.32</v>
      </c>
    </row>
    <row r="9893" spans="9651:9666" ht="21.95" customHeight="1">
      <c r="NGI9893" s="4" t="s">
        <v>1307</v>
      </c>
      <c r="NGJ9893" s="4">
        <v>732550</v>
      </c>
    </row>
    <row r="9894" spans="9651:9666" ht="21.95" customHeight="1">
      <c r="NGI9894" s="4" t="s">
        <v>596</v>
      </c>
      <c r="NGJ9894" s="4">
        <v>174298.32</v>
      </c>
    </row>
    <row r="9895" spans="9651:9666" ht="21.95" customHeight="1">
      <c r="NGK9895" s="4" t="s">
        <v>1307</v>
      </c>
      <c r="NGL9895" s="4">
        <v>732550</v>
      </c>
    </row>
    <row r="9896" spans="9651:9666" ht="21.95" customHeight="1">
      <c r="NGK9896" s="4" t="s">
        <v>596</v>
      </c>
      <c r="NGL9896" s="4">
        <v>174298.32</v>
      </c>
    </row>
    <row r="9897" spans="9651:9666" ht="21.95" customHeight="1">
      <c r="NGM9897" s="4" t="s">
        <v>1307</v>
      </c>
      <c r="NGN9897" s="4">
        <v>732550</v>
      </c>
    </row>
    <row r="9898" spans="9651:9666" ht="21.95" customHeight="1">
      <c r="NGM9898" s="4" t="s">
        <v>596</v>
      </c>
      <c r="NGN9898" s="4">
        <v>174298.32</v>
      </c>
    </row>
    <row r="9899" spans="9651:9666" ht="21.95" customHeight="1">
      <c r="NGO9899" s="4" t="s">
        <v>1307</v>
      </c>
      <c r="NGP9899" s="4">
        <v>732550</v>
      </c>
    </row>
    <row r="9900" spans="9651:9666" ht="21.95" customHeight="1">
      <c r="NGO9900" s="4" t="s">
        <v>596</v>
      </c>
      <c r="NGP9900" s="4">
        <v>174298.32</v>
      </c>
    </row>
    <row r="9901" spans="9651:9666" ht="21.95" customHeight="1">
      <c r="NGQ9901" s="4" t="s">
        <v>1307</v>
      </c>
      <c r="NGR9901" s="4">
        <v>732550</v>
      </c>
    </row>
    <row r="9902" spans="9651:9666" ht="21.95" customHeight="1">
      <c r="NGQ9902" s="4" t="s">
        <v>596</v>
      </c>
      <c r="NGR9902" s="4">
        <v>174298.32</v>
      </c>
    </row>
    <row r="9903" spans="9651:9666" ht="21.95" customHeight="1">
      <c r="NGS9903" s="4" t="s">
        <v>1307</v>
      </c>
      <c r="NGT9903" s="4">
        <v>732550</v>
      </c>
    </row>
    <row r="9904" spans="9651:9666" ht="21.95" customHeight="1">
      <c r="NGS9904" s="4" t="s">
        <v>596</v>
      </c>
      <c r="NGT9904" s="4">
        <v>174298.32</v>
      </c>
    </row>
    <row r="9905" spans="9667:9682" ht="21.95" customHeight="1">
      <c r="NGU9905" s="4" t="s">
        <v>1307</v>
      </c>
      <c r="NGV9905" s="4">
        <v>732550</v>
      </c>
    </row>
    <row r="9906" spans="9667:9682" ht="21.95" customHeight="1">
      <c r="NGU9906" s="4" t="s">
        <v>596</v>
      </c>
      <c r="NGV9906" s="4">
        <v>174298.32</v>
      </c>
    </row>
    <row r="9907" spans="9667:9682" ht="21.95" customHeight="1">
      <c r="NGW9907" s="4" t="s">
        <v>1307</v>
      </c>
      <c r="NGX9907" s="4">
        <v>732550</v>
      </c>
    </row>
    <row r="9908" spans="9667:9682" ht="21.95" customHeight="1">
      <c r="NGW9908" s="4" t="s">
        <v>596</v>
      </c>
      <c r="NGX9908" s="4">
        <v>174298.32</v>
      </c>
    </row>
    <row r="9909" spans="9667:9682" ht="21.95" customHeight="1">
      <c r="NGY9909" s="4" t="s">
        <v>1307</v>
      </c>
      <c r="NGZ9909" s="4">
        <v>732550</v>
      </c>
    </row>
    <row r="9910" spans="9667:9682" ht="21.95" customHeight="1">
      <c r="NGY9910" s="4" t="s">
        <v>596</v>
      </c>
      <c r="NGZ9910" s="4">
        <v>174298.32</v>
      </c>
    </row>
    <row r="9911" spans="9667:9682" ht="21.95" customHeight="1">
      <c r="NHA9911" s="4" t="s">
        <v>1307</v>
      </c>
      <c r="NHB9911" s="4">
        <v>732550</v>
      </c>
    </row>
    <row r="9912" spans="9667:9682" ht="21.95" customHeight="1">
      <c r="NHA9912" s="4" t="s">
        <v>596</v>
      </c>
      <c r="NHB9912" s="4">
        <v>174298.32</v>
      </c>
    </row>
    <row r="9913" spans="9667:9682" ht="21.95" customHeight="1">
      <c r="NHC9913" s="4" t="s">
        <v>1307</v>
      </c>
      <c r="NHD9913" s="4">
        <v>732550</v>
      </c>
    </row>
    <row r="9914" spans="9667:9682" ht="21.95" customHeight="1">
      <c r="NHC9914" s="4" t="s">
        <v>596</v>
      </c>
      <c r="NHD9914" s="4">
        <v>174298.32</v>
      </c>
    </row>
    <row r="9915" spans="9667:9682" ht="21.95" customHeight="1">
      <c r="NHE9915" s="4" t="s">
        <v>1307</v>
      </c>
      <c r="NHF9915" s="4">
        <v>732550</v>
      </c>
    </row>
    <row r="9916" spans="9667:9682" ht="21.95" customHeight="1">
      <c r="NHE9916" s="4" t="s">
        <v>596</v>
      </c>
      <c r="NHF9916" s="4">
        <v>174298.32</v>
      </c>
    </row>
    <row r="9917" spans="9667:9682" ht="21.95" customHeight="1">
      <c r="NHG9917" s="4" t="s">
        <v>1307</v>
      </c>
      <c r="NHH9917" s="4">
        <v>732550</v>
      </c>
    </row>
    <row r="9918" spans="9667:9682" ht="21.95" customHeight="1">
      <c r="NHG9918" s="4" t="s">
        <v>596</v>
      </c>
      <c r="NHH9918" s="4">
        <v>174298.32</v>
      </c>
    </row>
    <row r="9919" spans="9667:9682" ht="21.95" customHeight="1">
      <c r="NHI9919" s="4" t="s">
        <v>1307</v>
      </c>
      <c r="NHJ9919" s="4">
        <v>732550</v>
      </c>
    </row>
    <row r="9920" spans="9667:9682" ht="21.95" customHeight="1">
      <c r="NHI9920" s="4" t="s">
        <v>596</v>
      </c>
      <c r="NHJ9920" s="4">
        <v>174298.32</v>
      </c>
    </row>
    <row r="9921" spans="9683:9698" ht="21.95" customHeight="1">
      <c r="NHK9921" s="4" t="s">
        <v>1307</v>
      </c>
      <c r="NHL9921" s="4">
        <v>732550</v>
      </c>
    </row>
    <row r="9922" spans="9683:9698" ht="21.95" customHeight="1">
      <c r="NHK9922" s="4" t="s">
        <v>596</v>
      </c>
      <c r="NHL9922" s="4">
        <v>174298.32</v>
      </c>
    </row>
    <row r="9923" spans="9683:9698" ht="21.95" customHeight="1">
      <c r="NHM9923" s="4" t="s">
        <v>1307</v>
      </c>
      <c r="NHN9923" s="4">
        <v>732550</v>
      </c>
    </row>
    <row r="9924" spans="9683:9698" ht="21.95" customHeight="1">
      <c r="NHM9924" s="4" t="s">
        <v>596</v>
      </c>
      <c r="NHN9924" s="4">
        <v>174298.32</v>
      </c>
    </row>
    <row r="9925" spans="9683:9698" ht="21.95" customHeight="1">
      <c r="NHO9925" s="4" t="s">
        <v>1307</v>
      </c>
      <c r="NHP9925" s="4">
        <v>732550</v>
      </c>
    </row>
    <row r="9926" spans="9683:9698" ht="21.95" customHeight="1">
      <c r="NHO9926" s="4" t="s">
        <v>596</v>
      </c>
      <c r="NHP9926" s="4">
        <v>174298.32</v>
      </c>
    </row>
    <row r="9927" spans="9683:9698" ht="21.95" customHeight="1">
      <c r="NHQ9927" s="4" t="s">
        <v>1307</v>
      </c>
      <c r="NHR9927" s="4">
        <v>732550</v>
      </c>
    </row>
    <row r="9928" spans="9683:9698" ht="21.95" customHeight="1">
      <c r="NHQ9928" s="4" t="s">
        <v>596</v>
      </c>
      <c r="NHR9928" s="4">
        <v>174298.32</v>
      </c>
    </row>
    <row r="9929" spans="9683:9698" ht="21.95" customHeight="1">
      <c r="NHS9929" s="4" t="s">
        <v>1307</v>
      </c>
      <c r="NHT9929" s="4">
        <v>732550</v>
      </c>
    </row>
    <row r="9930" spans="9683:9698" ht="21.95" customHeight="1">
      <c r="NHS9930" s="4" t="s">
        <v>596</v>
      </c>
      <c r="NHT9930" s="4">
        <v>174298.32</v>
      </c>
    </row>
    <row r="9931" spans="9683:9698" ht="21.95" customHeight="1">
      <c r="NHU9931" s="4" t="s">
        <v>1307</v>
      </c>
      <c r="NHV9931" s="4">
        <v>732550</v>
      </c>
    </row>
    <row r="9932" spans="9683:9698" ht="21.95" customHeight="1">
      <c r="NHU9932" s="4" t="s">
        <v>596</v>
      </c>
      <c r="NHV9932" s="4">
        <v>174298.32</v>
      </c>
    </row>
    <row r="9933" spans="9683:9698" ht="21.95" customHeight="1">
      <c r="NHW9933" s="4" t="s">
        <v>1307</v>
      </c>
      <c r="NHX9933" s="4">
        <v>732550</v>
      </c>
    </row>
    <row r="9934" spans="9683:9698" ht="21.95" customHeight="1">
      <c r="NHW9934" s="4" t="s">
        <v>596</v>
      </c>
      <c r="NHX9934" s="4">
        <v>174298.32</v>
      </c>
    </row>
    <row r="9935" spans="9683:9698" ht="21.95" customHeight="1">
      <c r="NHY9935" s="4" t="s">
        <v>1307</v>
      </c>
      <c r="NHZ9935" s="4">
        <v>732550</v>
      </c>
    </row>
    <row r="9936" spans="9683:9698" ht="21.95" customHeight="1">
      <c r="NHY9936" s="4" t="s">
        <v>596</v>
      </c>
      <c r="NHZ9936" s="4">
        <v>174298.32</v>
      </c>
    </row>
    <row r="9937" spans="9699:9714" ht="21.95" customHeight="1">
      <c r="NIA9937" s="4" t="s">
        <v>1307</v>
      </c>
      <c r="NIB9937" s="4">
        <v>732550</v>
      </c>
    </row>
    <row r="9938" spans="9699:9714" ht="21.95" customHeight="1">
      <c r="NIA9938" s="4" t="s">
        <v>596</v>
      </c>
      <c r="NIB9938" s="4">
        <v>174298.32</v>
      </c>
    </row>
    <row r="9939" spans="9699:9714" ht="21.95" customHeight="1">
      <c r="NIC9939" s="4" t="s">
        <v>1307</v>
      </c>
      <c r="NID9939" s="4">
        <v>732550</v>
      </c>
    </row>
    <row r="9940" spans="9699:9714" ht="21.95" customHeight="1">
      <c r="NIC9940" s="4" t="s">
        <v>596</v>
      </c>
      <c r="NID9940" s="4">
        <v>174298.32</v>
      </c>
    </row>
    <row r="9941" spans="9699:9714" ht="21.95" customHeight="1">
      <c r="NIE9941" s="4" t="s">
        <v>1307</v>
      </c>
      <c r="NIF9941" s="4">
        <v>732550</v>
      </c>
    </row>
    <row r="9942" spans="9699:9714" ht="21.95" customHeight="1">
      <c r="NIE9942" s="4" t="s">
        <v>596</v>
      </c>
      <c r="NIF9942" s="4">
        <v>174298.32</v>
      </c>
    </row>
    <row r="9943" spans="9699:9714" ht="21.95" customHeight="1">
      <c r="NIG9943" s="4" t="s">
        <v>1307</v>
      </c>
      <c r="NIH9943" s="4">
        <v>732550</v>
      </c>
    </row>
    <row r="9944" spans="9699:9714" ht="21.95" customHeight="1">
      <c r="NIG9944" s="4" t="s">
        <v>596</v>
      </c>
      <c r="NIH9944" s="4">
        <v>174298.32</v>
      </c>
    </row>
    <row r="9945" spans="9699:9714" ht="21.95" customHeight="1">
      <c r="NII9945" s="4" t="s">
        <v>1307</v>
      </c>
      <c r="NIJ9945" s="4">
        <v>732550</v>
      </c>
    </row>
    <row r="9946" spans="9699:9714" ht="21.95" customHeight="1">
      <c r="NII9946" s="4" t="s">
        <v>596</v>
      </c>
      <c r="NIJ9946" s="4">
        <v>174298.32</v>
      </c>
    </row>
    <row r="9947" spans="9699:9714" ht="21.95" customHeight="1">
      <c r="NIK9947" s="4" t="s">
        <v>1307</v>
      </c>
      <c r="NIL9947" s="4">
        <v>732550</v>
      </c>
    </row>
    <row r="9948" spans="9699:9714" ht="21.95" customHeight="1">
      <c r="NIK9948" s="4" t="s">
        <v>596</v>
      </c>
      <c r="NIL9948" s="4">
        <v>174298.32</v>
      </c>
    </row>
    <row r="9949" spans="9699:9714" ht="21.95" customHeight="1">
      <c r="NIM9949" s="4" t="s">
        <v>1307</v>
      </c>
      <c r="NIN9949" s="4">
        <v>732550</v>
      </c>
    </row>
    <row r="9950" spans="9699:9714" ht="21.95" customHeight="1">
      <c r="NIM9950" s="4" t="s">
        <v>596</v>
      </c>
      <c r="NIN9950" s="4">
        <v>174298.32</v>
      </c>
    </row>
    <row r="9951" spans="9699:9714" ht="21.95" customHeight="1">
      <c r="NIO9951" s="4" t="s">
        <v>1307</v>
      </c>
      <c r="NIP9951" s="4">
        <v>732550</v>
      </c>
    </row>
    <row r="9952" spans="9699:9714" ht="21.95" customHeight="1">
      <c r="NIO9952" s="4" t="s">
        <v>596</v>
      </c>
      <c r="NIP9952" s="4">
        <v>174298.32</v>
      </c>
    </row>
    <row r="9953" spans="9715:9730" ht="21.95" customHeight="1">
      <c r="NIQ9953" s="4" t="s">
        <v>1307</v>
      </c>
      <c r="NIR9953" s="4">
        <v>732550</v>
      </c>
    </row>
    <row r="9954" spans="9715:9730" ht="21.95" customHeight="1">
      <c r="NIQ9954" s="4" t="s">
        <v>596</v>
      </c>
      <c r="NIR9954" s="4">
        <v>174298.32</v>
      </c>
    </row>
    <row r="9955" spans="9715:9730" ht="21.95" customHeight="1">
      <c r="NIS9955" s="4" t="s">
        <v>1307</v>
      </c>
      <c r="NIT9955" s="4">
        <v>732550</v>
      </c>
    </row>
    <row r="9956" spans="9715:9730" ht="21.95" customHeight="1">
      <c r="NIS9956" s="4" t="s">
        <v>596</v>
      </c>
      <c r="NIT9956" s="4">
        <v>174298.32</v>
      </c>
    </row>
    <row r="9957" spans="9715:9730" ht="21.95" customHeight="1">
      <c r="NIU9957" s="4" t="s">
        <v>1307</v>
      </c>
      <c r="NIV9957" s="4">
        <v>732550</v>
      </c>
    </row>
    <row r="9958" spans="9715:9730" ht="21.95" customHeight="1">
      <c r="NIU9958" s="4" t="s">
        <v>596</v>
      </c>
      <c r="NIV9958" s="4">
        <v>174298.32</v>
      </c>
    </row>
    <row r="9959" spans="9715:9730" ht="21.95" customHeight="1">
      <c r="NIW9959" s="4" t="s">
        <v>1307</v>
      </c>
      <c r="NIX9959" s="4">
        <v>732550</v>
      </c>
    </row>
    <row r="9960" spans="9715:9730" ht="21.95" customHeight="1">
      <c r="NIW9960" s="4" t="s">
        <v>596</v>
      </c>
      <c r="NIX9960" s="4">
        <v>174298.32</v>
      </c>
    </row>
    <row r="9961" spans="9715:9730" ht="21.95" customHeight="1">
      <c r="NIY9961" s="4" t="s">
        <v>1307</v>
      </c>
      <c r="NIZ9961" s="4">
        <v>732550</v>
      </c>
    </row>
    <row r="9962" spans="9715:9730" ht="21.95" customHeight="1">
      <c r="NIY9962" s="4" t="s">
        <v>596</v>
      </c>
      <c r="NIZ9962" s="4">
        <v>174298.32</v>
      </c>
    </row>
    <row r="9963" spans="9715:9730" ht="21.95" customHeight="1">
      <c r="NJA9963" s="4" t="s">
        <v>1307</v>
      </c>
      <c r="NJB9963" s="4">
        <v>732550</v>
      </c>
    </row>
    <row r="9964" spans="9715:9730" ht="21.95" customHeight="1">
      <c r="NJA9964" s="4" t="s">
        <v>596</v>
      </c>
      <c r="NJB9964" s="4">
        <v>174298.32</v>
      </c>
    </row>
    <row r="9965" spans="9715:9730" ht="21.95" customHeight="1">
      <c r="NJC9965" s="4" t="s">
        <v>1307</v>
      </c>
      <c r="NJD9965" s="4">
        <v>732550</v>
      </c>
    </row>
    <row r="9966" spans="9715:9730" ht="21.95" customHeight="1">
      <c r="NJC9966" s="4" t="s">
        <v>596</v>
      </c>
      <c r="NJD9966" s="4">
        <v>174298.32</v>
      </c>
    </row>
    <row r="9967" spans="9715:9730" ht="21.95" customHeight="1">
      <c r="NJE9967" s="4" t="s">
        <v>1307</v>
      </c>
      <c r="NJF9967" s="4">
        <v>732550</v>
      </c>
    </row>
    <row r="9968" spans="9715:9730" ht="21.95" customHeight="1">
      <c r="NJE9968" s="4" t="s">
        <v>596</v>
      </c>
      <c r="NJF9968" s="4">
        <v>174298.32</v>
      </c>
    </row>
    <row r="9969" spans="9731:9746" ht="21.95" customHeight="1">
      <c r="NJG9969" s="4" t="s">
        <v>1307</v>
      </c>
      <c r="NJH9969" s="4">
        <v>732550</v>
      </c>
    </row>
    <row r="9970" spans="9731:9746" ht="21.95" customHeight="1">
      <c r="NJG9970" s="4" t="s">
        <v>596</v>
      </c>
      <c r="NJH9970" s="4">
        <v>174298.32</v>
      </c>
    </row>
    <row r="9971" spans="9731:9746" ht="21.95" customHeight="1">
      <c r="NJI9971" s="4" t="s">
        <v>1307</v>
      </c>
      <c r="NJJ9971" s="4">
        <v>732550</v>
      </c>
    </row>
    <row r="9972" spans="9731:9746" ht="21.95" customHeight="1">
      <c r="NJI9972" s="4" t="s">
        <v>596</v>
      </c>
      <c r="NJJ9972" s="4">
        <v>174298.32</v>
      </c>
    </row>
    <row r="9973" spans="9731:9746" ht="21.95" customHeight="1">
      <c r="NJK9973" s="4" t="s">
        <v>1307</v>
      </c>
      <c r="NJL9973" s="4">
        <v>732550</v>
      </c>
    </row>
    <row r="9974" spans="9731:9746" ht="21.95" customHeight="1">
      <c r="NJK9974" s="4" t="s">
        <v>596</v>
      </c>
      <c r="NJL9974" s="4">
        <v>174298.32</v>
      </c>
    </row>
    <row r="9975" spans="9731:9746" ht="21.95" customHeight="1">
      <c r="NJM9975" s="4" t="s">
        <v>1307</v>
      </c>
      <c r="NJN9975" s="4">
        <v>732550</v>
      </c>
    </row>
    <row r="9976" spans="9731:9746" ht="21.95" customHeight="1">
      <c r="NJM9976" s="4" t="s">
        <v>596</v>
      </c>
      <c r="NJN9976" s="4">
        <v>174298.32</v>
      </c>
    </row>
    <row r="9977" spans="9731:9746" ht="21.95" customHeight="1">
      <c r="NJO9977" s="4" t="s">
        <v>1307</v>
      </c>
      <c r="NJP9977" s="4">
        <v>732550</v>
      </c>
    </row>
    <row r="9978" spans="9731:9746" ht="21.95" customHeight="1">
      <c r="NJO9978" s="4" t="s">
        <v>596</v>
      </c>
      <c r="NJP9978" s="4">
        <v>174298.32</v>
      </c>
    </row>
    <row r="9979" spans="9731:9746" ht="21.95" customHeight="1">
      <c r="NJQ9979" s="4" t="s">
        <v>1307</v>
      </c>
      <c r="NJR9979" s="4">
        <v>732550</v>
      </c>
    </row>
    <row r="9980" spans="9731:9746" ht="21.95" customHeight="1">
      <c r="NJQ9980" s="4" t="s">
        <v>596</v>
      </c>
      <c r="NJR9980" s="4">
        <v>174298.32</v>
      </c>
    </row>
    <row r="9981" spans="9731:9746" ht="21.95" customHeight="1">
      <c r="NJS9981" s="4" t="s">
        <v>1307</v>
      </c>
      <c r="NJT9981" s="4">
        <v>732550</v>
      </c>
    </row>
    <row r="9982" spans="9731:9746" ht="21.95" customHeight="1">
      <c r="NJS9982" s="4" t="s">
        <v>596</v>
      </c>
      <c r="NJT9982" s="4">
        <v>174298.32</v>
      </c>
    </row>
    <row r="9983" spans="9731:9746" ht="21.95" customHeight="1">
      <c r="NJU9983" s="4" t="s">
        <v>1307</v>
      </c>
      <c r="NJV9983" s="4">
        <v>732550</v>
      </c>
    </row>
    <row r="9984" spans="9731:9746" ht="21.95" customHeight="1">
      <c r="NJU9984" s="4" t="s">
        <v>596</v>
      </c>
      <c r="NJV9984" s="4">
        <v>174298.32</v>
      </c>
    </row>
    <row r="9985" spans="9747:9762" ht="21.95" customHeight="1">
      <c r="NJW9985" s="4" t="s">
        <v>1307</v>
      </c>
      <c r="NJX9985" s="4">
        <v>732550</v>
      </c>
    </row>
    <row r="9986" spans="9747:9762" ht="21.95" customHeight="1">
      <c r="NJW9986" s="4" t="s">
        <v>596</v>
      </c>
      <c r="NJX9986" s="4">
        <v>174298.32</v>
      </c>
    </row>
    <row r="9987" spans="9747:9762" ht="21.95" customHeight="1">
      <c r="NJY9987" s="4" t="s">
        <v>1307</v>
      </c>
      <c r="NJZ9987" s="4">
        <v>732550</v>
      </c>
    </row>
    <row r="9988" spans="9747:9762" ht="21.95" customHeight="1">
      <c r="NJY9988" s="4" t="s">
        <v>596</v>
      </c>
      <c r="NJZ9988" s="4">
        <v>174298.32</v>
      </c>
    </row>
    <row r="9989" spans="9747:9762" ht="21.95" customHeight="1">
      <c r="NKA9989" s="4" t="s">
        <v>1307</v>
      </c>
      <c r="NKB9989" s="4">
        <v>732550</v>
      </c>
    </row>
    <row r="9990" spans="9747:9762" ht="21.95" customHeight="1">
      <c r="NKA9990" s="4" t="s">
        <v>596</v>
      </c>
      <c r="NKB9990" s="4">
        <v>174298.32</v>
      </c>
    </row>
    <row r="9991" spans="9747:9762" ht="21.95" customHeight="1">
      <c r="NKC9991" s="4" t="s">
        <v>1307</v>
      </c>
      <c r="NKD9991" s="4">
        <v>732550</v>
      </c>
    </row>
    <row r="9992" spans="9747:9762" ht="21.95" customHeight="1">
      <c r="NKC9992" s="4" t="s">
        <v>596</v>
      </c>
      <c r="NKD9992" s="4">
        <v>174298.32</v>
      </c>
    </row>
    <row r="9993" spans="9747:9762" ht="21.95" customHeight="1">
      <c r="NKE9993" s="4" t="s">
        <v>1307</v>
      </c>
      <c r="NKF9993" s="4">
        <v>732550</v>
      </c>
    </row>
    <row r="9994" spans="9747:9762" ht="21.95" customHeight="1">
      <c r="NKE9994" s="4" t="s">
        <v>596</v>
      </c>
      <c r="NKF9994" s="4">
        <v>174298.32</v>
      </c>
    </row>
    <row r="9995" spans="9747:9762" ht="21.95" customHeight="1">
      <c r="NKG9995" s="4" t="s">
        <v>1307</v>
      </c>
      <c r="NKH9995" s="4">
        <v>732550</v>
      </c>
    </row>
    <row r="9996" spans="9747:9762" ht="21.95" customHeight="1">
      <c r="NKG9996" s="4" t="s">
        <v>596</v>
      </c>
      <c r="NKH9996" s="4">
        <v>174298.32</v>
      </c>
    </row>
    <row r="9997" spans="9747:9762" ht="21.95" customHeight="1">
      <c r="NKI9997" s="4" t="s">
        <v>1307</v>
      </c>
      <c r="NKJ9997" s="4">
        <v>732550</v>
      </c>
    </row>
    <row r="9998" spans="9747:9762" ht="21.95" customHeight="1">
      <c r="NKI9998" s="4" t="s">
        <v>596</v>
      </c>
      <c r="NKJ9998" s="4">
        <v>174298.32</v>
      </c>
    </row>
    <row r="9999" spans="9747:9762" ht="21.95" customHeight="1">
      <c r="NKK9999" s="4" t="s">
        <v>1307</v>
      </c>
      <c r="NKL9999" s="4">
        <v>732550</v>
      </c>
    </row>
    <row r="10000" spans="9747:9762" ht="21.95" customHeight="1">
      <c r="NKK10000" s="4" t="s">
        <v>596</v>
      </c>
      <c r="NKL10000" s="4">
        <v>174298.32</v>
      </c>
    </row>
    <row r="10001" spans="9763:9778" ht="21.95" customHeight="1">
      <c r="NKM10001" s="4" t="s">
        <v>1307</v>
      </c>
      <c r="NKN10001" s="4">
        <v>732550</v>
      </c>
    </row>
    <row r="10002" spans="9763:9778" ht="21.95" customHeight="1">
      <c r="NKM10002" s="4" t="s">
        <v>596</v>
      </c>
      <c r="NKN10002" s="4">
        <v>174298.32</v>
      </c>
    </row>
    <row r="10003" spans="9763:9778" ht="21.95" customHeight="1">
      <c r="NKO10003" s="4" t="s">
        <v>1307</v>
      </c>
      <c r="NKP10003" s="4">
        <v>732550</v>
      </c>
    </row>
    <row r="10004" spans="9763:9778" ht="21.95" customHeight="1">
      <c r="NKO10004" s="4" t="s">
        <v>596</v>
      </c>
      <c r="NKP10004" s="4">
        <v>174298.32</v>
      </c>
    </row>
    <row r="10005" spans="9763:9778" ht="21.95" customHeight="1">
      <c r="NKQ10005" s="4" t="s">
        <v>1307</v>
      </c>
      <c r="NKR10005" s="4">
        <v>732550</v>
      </c>
    </row>
    <row r="10006" spans="9763:9778" ht="21.95" customHeight="1">
      <c r="NKQ10006" s="4" t="s">
        <v>596</v>
      </c>
      <c r="NKR10006" s="4">
        <v>174298.32</v>
      </c>
    </row>
    <row r="10007" spans="9763:9778" ht="21.95" customHeight="1">
      <c r="NKS10007" s="4" t="s">
        <v>1307</v>
      </c>
      <c r="NKT10007" s="4">
        <v>732550</v>
      </c>
    </row>
    <row r="10008" spans="9763:9778" ht="21.95" customHeight="1">
      <c r="NKS10008" s="4" t="s">
        <v>596</v>
      </c>
      <c r="NKT10008" s="4">
        <v>174298.32</v>
      </c>
    </row>
    <row r="10009" spans="9763:9778" ht="21.95" customHeight="1">
      <c r="NKU10009" s="4" t="s">
        <v>1307</v>
      </c>
      <c r="NKV10009" s="4">
        <v>732550</v>
      </c>
    </row>
    <row r="10010" spans="9763:9778" ht="21.95" customHeight="1">
      <c r="NKU10010" s="4" t="s">
        <v>596</v>
      </c>
      <c r="NKV10010" s="4">
        <v>174298.32</v>
      </c>
    </row>
    <row r="10011" spans="9763:9778" ht="21.95" customHeight="1">
      <c r="NKW10011" s="4" t="s">
        <v>1307</v>
      </c>
      <c r="NKX10011" s="4">
        <v>732550</v>
      </c>
    </row>
    <row r="10012" spans="9763:9778" ht="21.95" customHeight="1">
      <c r="NKW10012" s="4" t="s">
        <v>596</v>
      </c>
      <c r="NKX10012" s="4">
        <v>174298.32</v>
      </c>
    </row>
    <row r="10013" spans="9763:9778" ht="21.95" customHeight="1">
      <c r="NKY10013" s="4" t="s">
        <v>1307</v>
      </c>
      <c r="NKZ10013" s="4">
        <v>732550</v>
      </c>
    </row>
    <row r="10014" spans="9763:9778" ht="21.95" customHeight="1">
      <c r="NKY10014" s="4" t="s">
        <v>596</v>
      </c>
      <c r="NKZ10014" s="4">
        <v>174298.32</v>
      </c>
    </row>
    <row r="10015" spans="9763:9778" ht="21.95" customHeight="1">
      <c r="NLA10015" s="4" t="s">
        <v>1307</v>
      </c>
      <c r="NLB10015" s="4">
        <v>732550</v>
      </c>
    </row>
    <row r="10016" spans="9763:9778" ht="21.95" customHeight="1">
      <c r="NLA10016" s="4" t="s">
        <v>596</v>
      </c>
      <c r="NLB10016" s="4">
        <v>174298.32</v>
      </c>
    </row>
    <row r="10017" spans="9779:9794" ht="21.95" customHeight="1">
      <c r="NLC10017" s="4" t="s">
        <v>1307</v>
      </c>
      <c r="NLD10017" s="4">
        <v>732550</v>
      </c>
    </row>
    <row r="10018" spans="9779:9794" ht="21.95" customHeight="1">
      <c r="NLC10018" s="4" t="s">
        <v>596</v>
      </c>
      <c r="NLD10018" s="4">
        <v>174298.32</v>
      </c>
    </row>
    <row r="10019" spans="9779:9794" ht="21.95" customHeight="1">
      <c r="NLE10019" s="4" t="s">
        <v>1307</v>
      </c>
      <c r="NLF10019" s="4">
        <v>732550</v>
      </c>
    </row>
    <row r="10020" spans="9779:9794" ht="21.95" customHeight="1">
      <c r="NLE10020" s="4" t="s">
        <v>596</v>
      </c>
      <c r="NLF10020" s="4">
        <v>174298.32</v>
      </c>
    </row>
    <row r="10021" spans="9779:9794" ht="21.95" customHeight="1">
      <c r="NLG10021" s="4" t="s">
        <v>1307</v>
      </c>
      <c r="NLH10021" s="4">
        <v>732550</v>
      </c>
    </row>
    <row r="10022" spans="9779:9794" ht="21.95" customHeight="1">
      <c r="NLG10022" s="4" t="s">
        <v>596</v>
      </c>
      <c r="NLH10022" s="4">
        <v>174298.32</v>
      </c>
    </row>
    <row r="10023" spans="9779:9794" ht="21.95" customHeight="1">
      <c r="NLI10023" s="4" t="s">
        <v>1307</v>
      </c>
      <c r="NLJ10023" s="4">
        <v>732550</v>
      </c>
    </row>
    <row r="10024" spans="9779:9794" ht="21.95" customHeight="1">
      <c r="NLI10024" s="4" t="s">
        <v>596</v>
      </c>
      <c r="NLJ10024" s="4">
        <v>174298.32</v>
      </c>
    </row>
    <row r="10025" spans="9779:9794" ht="21.95" customHeight="1">
      <c r="NLK10025" s="4" t="s">
        <v>1307</v>
      </c>
      <c r="NLL10025" s="4">
        <v>732550</v>
      </c>
    </row>
    <row r="10026" spans="9779:9794" ht="21.95" customHeight="1">
      <c r="NLK10026" s="4" t="s">
        <v>596</v>
      </c>
      <c r="NLL10026" s="4">
        <v>174298.32</v>
      </c>
    </row>
    <row r="10027" spans="9779:9794" ht="21.95" customHeight="1">
      <c r="NLM10027" s="4" t="s">
        <v>1307</v>
      </c>
      <c r="NLN10027" s="4">
        <v>732550</v>
      </c>
    </row>
    <row r="10028" spans="9779:9794" ht="21.95" customHeight="1">
      <c r="NLM10028" s="4" t="s">
        <v>596</v>
      </c>
      <c r="NLN10028" s="4">
        <v>174298.32</v>
      </c>
    </row>
    <row r="10029" spans="9779:9794" ht="21.95" customHeight="1">
      <c r="NLO10029" s="4" t="s">
        <v>1307</v>
      </c>
      <c r="NLP10029" s="4">
        <v>732550</v>
      </c>
    </row>
    <row r="10030" spans="9779:9794" ht="21.95" customHeight="1">
      <c r="NLO10030" s="4" t="s">
        <v>596</v>
      </c>
      <c r="NLP10030" s="4">
        <v>174298.32</v>
      </c>
    </row>
    <row r="10031" spans="9779:9794" ht="21.95" customHeight="1">
      <c r="NLQ10031" s="4" t="s">
        <v>1307</v>
      </c>
      <c r="NLR10031" s="4">
        <v>732550</v>
      </c>
    </row>
    <row r="10032" spans="9779:9794" ht="21.95" customHeight="1">
      <c r="NLQ10032" s="4" t="s">
        <v>596</v>
      </c>
      <c r="NLR10032" s="4">
        <v>174298.32</v>
      </c>
    </row>
    <row r="10033" spans="9795:9810" ht="21.95" customHeight="1">
      <c r="NLS10033" s="4" t="s">
        <v>1307</v>
      </c>
      <c r="NLT10033" s="4">
        <v>732550</v>
      </c>
    </row>
    <row r="10034" spans="9795:9810" ht="21.95" customHeight="1">
      <c r="NLS10034" s="4" t="s">
        <v>596</v>
      </c>
      <c r="NLT10034" s="4">
        <v>174298.32</v>
      </c>
    </row>
    <row r="10035" spans="9795:9810" ht="21.95" customHeight="1">
      <c r="NLU10035" s="4" t="s">
        <v>1307</v>
      </c>
      <c r="NLV10035" s="4">
        <v>732550</v>
      </c>
    </row>
    <row r="10036" spans="9795:9810" ht="21.95" customHeight="1">
      <c r="NLU10036" s="4" t="s">
        <v>596</v>
      </c>
      <c r="NLV10036" s="4">
        <v>174298.32</v>
      </c>
    </row>
    <row r="10037" spans="9795:9810" ht="21.95" customHeight="1">
      <c r="NLW10037" s="4" t="s">
        <v>1307</v>
      </c>
      <c r="NLX10037" s="4">
        <v>732550</v>
      </c>
    </row>
    <row r="10038" spans="9795:9810" ht="21.95" customHeight="1">
      <c r="NLW10038" s="4" t="s">
        <v>596</v>
      </c>
      <c r="NLX10038" s="4">
        <v>174298.32</v>
      </c>
    </row>
    <row r="10039" spans="9795:9810" ht="21.95" customHeight="1">
      <c r="NLY10039" s="4" t="s">
        <v>1307</v>
      </c>
      <c r="NLZ10039" s="4">
        <v>732550</v>
      </c>
    </row>
    <row r="10040" spans="9795:9810" ht="21.95" customHeight="1">
      <c r="NLY10040" s="4" t="s">
        <v>596</v>
      </c>
      <c r="NLZ10040" s="4">
        <v>174298.32</v>
      </c>
    </row>
    <row r="10041" spans="9795:9810" ht="21.95" customHeight="1">
      <c r="NMA10041" s="4" t="s">
        <v>1307</v>
      </c>
      <c r="NMB10041" s="4">
        <v>732550</v>
      </c>
    </row>
    <row r="10042" spans="9795:9810" ht="21.95" customHeight="1">
      <c r="NMA10042" s="4" t="s">
        <v>596</v>
      </c>
      <c r="NMB10042" s="4">
        <v>174298.32</v>
      </c>
    </row>
    <row r="10043" spans="9795:9810" ht="21.95" customHeight="1">
      <c r="NMC10043" s="4" t="s">
        <v>1307</v>
      </c>
      <c r="NMD10043" s="4">
        <v>732550</v>
      </c>
    </row>
    <row r="10044" spans="9795:9810" ht="21.95" customHeight="1">
      <c r="NMC10044" s="4" t="s">
        <v>596</v>
      </c>
      <c r="NMD10044" s="4">
        <v>174298.32</v>
      </c>
    </row>
    <row r="10045" spans="9795:9810" ht="21.95" customHeight="1">
      <c r="NME10045" s="4" t="s">
        <v>1307</v>
      </c>
      <c r="NMF10045" s="4">
        <v>732550</v>
      </c>
    </row>
    <row r="10046" spans="9795:9810" ht="21.95" customHeight="1">
      <c r="NME10046" s="4" t="s">
        <v>596</v>
      </c>
      <c r="NMF10046" s="4">
        <v>174298.32</v>
      </c>
    </row>
    <row r="10047" spans="9795:9810" ht="21.95" customHeight="1">
      <c r="NMG10047" s="4" t="s">
        <v>1307</v>
      </c>
      <c r="NMH10047" s="4">
        <v>732550</v>
      </c>
    </row>
    <row r="10048" spans="9795:9810" ht="21.95" customHeight="1">
      <c r="NMG10048" s="4" t="s">
        <v>596</v>
      </c>
      <c r="NMH10048" s="4">
        <v>174298.32</v>
      </c>
    </row>
    <row r="10049" spans="9811:9826" ht="21.95" customHeight="1">
      <c r="NMI10049" s="4" t="s">
        <v>1307</v>
      </c>
      <c r="NMJ10049" s="4">
        <v>732550</v>
      </c>
    </row>
    <row r="10050" spans="9811:9826" ht="21.95" customHeight="1">
      <c r="NMI10050" s="4" t="s">
        <v>596</v>
      </c>
      <c r="NMJ10050" s="4">
        <v>174298.32</v>
      </c>
    </row>
    <row r="10051" spans="9811:9826" ht="21.95" customHeight="1">
      <c r="NMK10051" s="4" t="s">
        <v>1307</v>
      </c>
      <c r="NML10051" s="4">
        <v>732550</v>
      </c>
    </row>
    <row r="10052" spans="9811:9826" ht="21.95" customHeight="1">
      <c r="NMK10052" s="4" t="s">
        <v>596</v>
      </c>
      <c r="NML10052" s="4">
        <v>174298.32</v>
      </c>
    </row>
    <row r="10053" spans="9811:9826" ht="21.95" customHeight="1">
      <c r="NMM10053" s="4" t="s">
        <v>1307</v>
      </c>
      <c r="NMN10053" s="4">
        <v>732550</v>
      </c>
    </row>
    <row r="10054" spans="9811:9826" ht="21.95" customHeight="1">
      <c r="NMM10054" s="4" t="s">
        <v>596</v>
      </c>
      <c r="NMN10054" s="4">
        <v>174298.32</v>
      </c>
    </row>
    <row r="10055" spans="9811:9826" ht="21.95" customHeight="1">
      <c r="NMO10055" s="4" t="s">
        <v>1307</v>
      </c>
      <c r="NMP10055" s="4">
        <v>732550</v>
      </c>
    </row>
    <row r="10056" spans="9811:9826" ht="21.95" customHeight="1">
      <c r="NMO10056" s="4" t="s">
        <v>596</v>
      </c>
      <c r="NMP10056" s="4">
        <v>174298.32</v>
      </c>
    </row>
    <row r="10057" spans="9811:9826" ht="21.95" customHeight="1">
      <c r="NMQ10057" s="4" t="s">
        <v>1307</v>
      </c>
      <c r="NMR10057" s="4">
        <v>732550</v>
      </c>
    </row>
    <row r="10058" spans="9811:9826" ht="21.95" customHeight="1">
      <c r="NMQ10058" s="4" t="s">
        <v>596</v>
      </c>
      <c r="NMR10058" s="4">
        <v>174298.32</v>
      </c>
    </row>
    <row r="10059" spans="9811:9826" ht="21.95" customHeight="1">
      <c r="NMS10059" s="4" t="s">
        <v>1307</v>
      </c>
      <c r="NMT10059" s="4">
        <v>732550</v>
      </c>
    </row>
    <row r="10060" spans="9811:9826" ht="21.95" customHeight="1">
      <c r="NMS10060" s="4" t="s">
        <v>596</v>
      </c>
      <c r="NMT10060" s="4">
        <v>174298.32</v>
      </c>
    </row>
    <row r="10061" spans="9811:9826" ht="21.95" customHeight="1">
      <c r="NMU10061" s="4" t="s">
        <v>1307</v>
      </c>
      <c r="NMV10061" s="4">
        <v>732550</v>
      </c>
    </row>
    <row r="10062" spans="9811:9826" ht="21.95" customHeight="1">
      <c r="NMU10062" s="4" t="s">
        <v>596</v>
      </c>
      <c r="NMV10062" s="4">
        <v>174298.32</v>
      </c>
    </row>
    <row r="10063" spans="9811:9826" ht="21.95" customHeight="1">
      <c r="NMW10063" s="4" t="s">
        <v>1307</v>
      </c>
      <c r="NMX10063" s="4">
        <v>732550</v>
      </c>
    </row>
    <row r="10064" spans="9811:9826" ht="21.95" customHeight="1">
      <c r="NMW10064" s="4" t="s">
        <v>596</v>
      </c>
      <c r="NMX10064" s="4">
        <v>174298.32</v>
      </c>
    </row>
    <row r="10065" spans="9827:9842" ht="21.95" customHeight="1">
      <c r="NMY10065" s="4" t="s">
        <v>1307</v>
      </c>
      <c r="NMZ10065" s="4">
        <v>732550</v>
      </c>
    </row>
    <row r="10066" spans="9827:9842" ht="21.95" customHeight="1">
      <c r="NMY10066" s="4" t="s">
        <v>596</v>
      </c>
      <c r="NMZ10066" s="4">
        <v>174298.32</v>
      </c>
    </row>
    <row r="10067" spans="9827:9842" ht="21.95" customHeight="1">
      <c r="NNA10067" s="4" t="s">
        <v>1307</v>
      </c>
      <c r="NNB10067" s="4">
        <v>732550</v>
      </c>
    </row>
    <row r="10068" spans="9827:9842" ht="21.95" customHeight="1">
      <c r="NNA10068" s="4" t="s">
        <v>596</v>
      </c>
      <c r="NNB10068" s="4">
        <v>174298.32</v>
      </c>
    </row>
    <row r="10069" spans="9827:9842" ht="21.95" customHeight="1">
      <c r="NNC10069" s="4" t="s">
        <v>1307</v>
      </c>
      <c r="NND10069" s="4">
        <v>732550</v>
      </c>
    </row>
    <row r="10070" spans="9827:9842" ht="21.95" customHeight="1">
      <c r="NNC10070" s="4" t="s">
        <v>596</v>
      </c>
      <c r="NND10070" s="4">
        <v>174298.32</v>
      </c>
    </row>
    <row r="10071" spans="9827:9842" ht="21.95" customHeight="1">
      <c r="NNE10071" s="4" t="s">
        <v>1307</v>
      </c>
      <c r="NNF10071" s="4">
        <v>732550</v>
      </c>
    </row>
    <row r="10072" spans="9827:9842" ht="21.95" customHeight="1">
      <c r="NNE10072" s="4" t="s">
        <v>596</v>
      </c>
      <c r="NNF10072" s="4">
        <v>174298.32</v>
      </c>
    </row>
    <row r="10073" spans="9827:9842" ht="21.95" customHeight="1">
      <c r="NNG10073" s="4" t="s">
        <v>1307</v>
      </c>
      <c r="NNH10073" s="4">
        <v>732550</v>
      </c>
    </row>
    <row r="10074" spans="9827:9842" ht="21.95" customHeight="1">
      <c r="NNG10074" s="4" t="s">
        <v>596</v>
      </c>
      <c r="NNH10074" s="4">
        <v>174298.32</v>
      </c>
    </row>
    <row r="10075" spans="9827:9842" ht="21.95" customHeight="1">
      <c r="NNI10075" s="4" t="s">
        <v>1307</v>
      </c>
      <c r="NNJ10075" s="4">
        <v>732550</v>
      </c>
    </row>
    <row r="10076" spans="9827:9842" ht="21.95" customHeight="1">
      <c r="NNI10076" s="4" t="s">
        <v>596</v>
      </c>
      <c r="NNJ10076" s="4">
        <v>174298.32</v>
      </c>
    </row>
    <row r="10077" spans="9827:9842" ht="21.95" customHeight="1">
      <c r="NNK10077" s="4" t="s">
        <v>1307</v>
      </c>
      <c r="NNL10077" s="4">
        <v>732550</v>
      </c>
    </row>
    <row r="10078" spans="9827:9842" ht="21.95" customHeight="1">
      <c r="NNK10078" s="4" t="s">
        <v>596</v>
      </c>
      <c r="NNL10078" s="4">
        <v>174298.32</v>
      </c>
    </row>
    <row r="10079" spans="9827:9842" ht="21.95" customHeight="1">
      <c r="NNM10079" s="4" t="s">
        <v>1307</v>
      </c>
      <c r="NNN10079" s="4">
        <v>732550</v>
      </c>
    </row>
    <row r="10080" spans="9827:9842" ht="21.95" customHeight="1">
      <c r="NNM10080" s="4" t="s">
        <v>596</v>
      </c>
      <c r="NNN10080" s="4">
        <v>174298.32</v>
      </c>
    </row>
    <row r="10081" spans="9843:9858" ht="21.95" customHeight="1">
      <c r="NNO10081" s="4" t="s">
        <v>1307</v>
      </c>
      <c r="NNP10081" s="4">
        <v>732550</v>
      </c>
    </row>
    <row r="10082" spans="9843:9858" ht="21.95" customHeight="1">
      <c r="NNO10082" s="4" t="s">
        <v>596</v>
      </c>
      <c r="NNP10082" s="4">
        <v>174298.32</v>
      </c>
    </row>
    <row r="10083" spans="9843:9858" ht="21.95" customHeight="1">
      <c r="NNQ10083" s="4" t="s">
        <v>1307</v>
      </c>
      <c r="NNR10083" s="4">
        <v>732550</v>
      </c>
    </row>
    <row r="10084" spans="9843:9858" ht="21.95" customHeight="1">
      <c r="NNQ10084" s="4" t="s">
        <v>596</v>
      </c>
      <c r="NNR10084" s="4">
        <v>174298.32</v>
      </c>
    </row>
    <row r="10085" spans="9843:9858" ht="21.95" customHeight="1">
      <c r="NNS10085" s="4" t="s">
        <v>1307</v>
      </c>
      <c r="NNT10085" s="4">
        <v>732550</v>
      </c>
    </row>
    <row r="10086" spans="9843:9858" ht="21.95" customHeight="1">
      <c r="NNS10086" s="4" t="s">
        <v>596</v>
      </c>
      <c r="NNT10086" s="4">
        <v>174298.32</v>
      </c>
    </row>
    <row r="10087" spans="9843:9858" ht="21.95" customHeight="1">
      <c r="NNU10087" s="4" t="s">
        <v>1307</v>
      </c>
      <c r="NNV10087" s="4">
        <v>732550</v>
      </c>
    </row>
    <row r="10088" spans="9843:9858" ht="21.95" customHeight="1">
      <c r="NNU10088" s="4" t="s">
        <v>596</v>
      </c>
      <c r="NNV10088" s="4">
        <v>174298.32</v>
      </c>
    </row>
    <row r="10089" spans="9843:9858" ht="21.95" customHeight="1">
      <c r="NNW10089" s="4" t="s">
        <v>1307</v>
      </c>
      <c r="NNX10089" s="4">
        <v>732550</v>
      </c>
    </row>
    <row r="10090" spans="9843:9858" ht="21.95" customHeight="1">
      <c r="NNW10090" s="4" t="s">
        <v>596</v>
      </c>
      <c r="NNX10090" s="4">
        <v>174298.32</v>
      </c>
    </row>
    <row r="10091" spans="9843:9858" ht="21.95" customHeight="1">
      <c r="NNY10091" s="4" t="s">
        <v>1307</v>
      </c>
      <c r="NNZ10091" s="4">
        <v>732550</v>
      </c>
    </row>
    <row r="10092" spans="9843:9858" ht="21.95" customHeight="1">
      <c r="NNY10092" s="4" t="s">
        <v>596</v>
      </c>
      <c r="NNZ10092" s="4">
        <v>174298.32</v>
      </c>
    </row>
    <row r="10093" spans="9843:9858" ht="21.95" customHeight="1">
      <c r="NOA10093" s="4" t="s">
        <v>1307</v>
      </c>
      <c r="NOB10093" s="4">
        <v>732550</v>
      </c>
    </row>
    <row r="10094" spans="9843:9858" ht="21.95" customHeight="1">
      <c r="NOA10094" s="4" t="s">
        <v>596</v>
      </c>
      <c r="NOB10094" s="4">
        <v>174298.32</v>
      </c>
    </row>
    <row r="10095" spans="9843:9858" ht="21.95" customHeight="1">
      <c r="NOC10095" s="4" t="s">
        <v>1307</v>
      </c>
      <c r="NOD10095" s="4">
        <v>732550</v>
      </c>
    </row>
    <row r="10096" spans="9843:9858" ht="21.95" customHeight="1">
      <c r="NOC10096" s="4" t="s">
        <v>596</v>
      </c>
      <c r="NOD10096" s="4">
        <v>174298.32</v>
      </c>
    </row>
    <row r="10097" spans="9859:9874" ht="21.95" customHeight="1">
      <c r="NOE10097" s="4" t="s">
        <v>1307</v>
      </c>
      <c r="NOF10097" s="4">
        <v>732550</v>
      </c>
    </row>
    <row r="10098" spans="9859:9874" ht="21.95" customHeight="1">
      <c r="NOE10098" s="4" t="s">
        <v>596</v>
      </c>
      <c r="NOF10098" s="4">
        <v>174298.32</v>
      </c>
    </row>
    <row r="10099" spans="9859:9874" ht="21.95" customHeight="1">
      <c r="NOG10099" s="4" t="s">
        <v>1307</v>
      </c>
      <c r="NOH10099" s="4">
        <v>732550</v>
      </c>
    </row>
    <row r="10100" spans="9859:9874" ht="21.95" customHeight="1">
      <c r="NOG10100" s="4" t="s">
        <v>596</v>
      </c>
      <c r="NOH10100" s="4">
        <v>174298.32</v>
      </c>
    </row>
    <row r="10101" spans="9859:9874" ht="21.95" customHeight="1">
      <c r="NOI10101" s="4" t="s">
        <v>1307</v>
      </c>
      <c r="NOJ10101" s="4">
        <v>732550</v>
      </c>
    </row>
    <row r="10102" spans="9859:9874" ht="21.95" customHeight="1">
      <c r="NOI10102" s="4" t="s">
        <v>596</v>
      </c>
      <c r="NOJ10102" s="4">
        <v>174298.32</v>
      </c>
    </row>
    <row r="10103" spans="9859:9874" ht="21.95" customHeight="1">
      <c r="NOK10103" s="4" t="s">
        <v>1307</v>
      </c>
      <c r="NOL10103" s="4">
        <v>732550</v>
      </c>
    </row>
    <row r="10104" spans="9859:9874" ht="21.95" customHeight="1">
      <c r="NOK10104" s="4" t="s">
        <v>596</v>
      </c>
      <c r="NOL10104" s="4">
        <v>174298.32</v>
      </c>
    </row>
    <row r="10105" spans="9859:9874" ht="21.95" customHeight="1">
      <c r="NOM10105" s="4" t="s">
        <v>1307</v>
      </c>
      <c r="NON10105" s="4">
        <v>732550</v>
      </c>
    </row>
    <row r="10106" spans="9859:9874" ht="21.95" customHeight="1">
      <c r="NOM10106" s="4" t="s">
        <v>596</v>
      </c>
      <c r="NON10106" s="4">
        <v>174298.32</v>
      </c>
    </row>
    <row r="10107" spans="9859:9874" ht="21.95" customHeight="1">
      <c r="NOO10107" s="4" t="s">
        <v>1307</v>
      </c>
      <c r="NOP10107" s="4">
        <v>732550</v>
      </c>
    </row>
    <row r="10108" spans="9859:9874" ht="21.95" customHeight="1">
      <c r="NOO10108" s="4" t="s">
        <v>596</v>
      </c>
      <c r="NOP10108" s="4">
        <v>174298.32</v>
      </c>
    </row>
    <row r="10109" spans="9859:9874" ht="21.95" customHeight="1">
      <c r="NOQ10109" s="4" t="s">
        <v>1307</v>
      </c>
      <c r="NOR10109" s="4">
        <v>732550</v>
      </c>
    </row>
    <row r="10110" spans="9859:9874" ht="21.95" customHeight="1">
      <c r="NOQ10110" s="4" t="s">
        <v>596</v>
      </c>
      <c r="NOR10110" s="4">
        <v>174298.32</v>
      </c>
    </row>
    <row r="10111" spans="9859:9874" ht="21.95" customHeight="1">
      <c r="NOS10111" s="4" t="s">
        <v>1307</v>
      </c>
      <c r="NOT10111" s="4">
        <v>732550</v>
      </c>
    </row>
    <row r="10112" spans="9859:9874" ht="21.95" customHeight="1">
      <c r="NOS10112" s="4" t="s">
        <v>596</v>
      </c>
      <c r="NOT10112" s="4">
        <v>174298.32</v>
      </c>
    </row>
    <row r="10113" spans="9875:9890" ht="21.95" customHeight="1">
      <c r="NOU10113" s="4" t="s">
        <v>1307</v>
      </c>
      <c r="NOV10113" s="4">
        <v>732550</v>
      </c>
    </row>
    <row r="10114" spans="9875:9890" ht="21.95" customHeight="1">
      <c r="NOU10114" s="4" t="s">
        <v>596</v>
      </c>
      <c r="NOV10114" s="4">
        <v>174298.32</v>
      </c>
    </row>
    <row r="10115" spans="9875:9890" ht="21.95" customHeight="1">
      <c r="NOW10115" s="4" t="s">
        <v>1307</v>
      </c>
      <c r="NOX10115" s="4">
        <v>732550</v>
      </c>
    </row>
    <row r="10116" spans="9875:9890" ht="21.95" customHeight="1">
      <c r="NOW10116" s="4" t="s">
        <v>596</v>
      </c>
      <c r="NOX10116" s="4">
        <v>174298.32</v>
      </c>
    </row>
    <row r="10117" spans="9875:9890" ht="21.95" customHeight="1">
      <c r="NOY10117" s="4" t="s">
        <v>1307</v>
      </c>
      <c r="NOZ10117" s="4">
        <v>732550</v>
      </c>
    </row>
    <row r="10118" spans="9875:9890" ht="21.95" customHeight="1">
      <c r="NOY10118" s="4" t="s">
        <v>596</v>
      </c>
      <c r="NOZ10118" s="4">
        <v>174298.32</v>
      </c>
    </row>
    <row r="10119" spans="9875:9890" ht="21.95" customHeight="1">
      <c r="NPA10119" s="4" t="s">
        <v>1307</v>
      </c>
      <c r="NPB10119" s="4">
        <v>732550</v>
      </c>
    </row>
    <row r="10120" spans="9875:9890" ht="21.95" customHeight="1">
      <c r="NPA10120" s="4" t="s">
        <v>596</v>
      </c>
      <c r="NPB10120" s="4">
        <v>174298.32</v>
      </c>
    </row>
    <row r="10121" spans="9875:9890" ht="21.95" customHeight="1">
      <c r="NPC10121" s="4" t="s">
        <v>1307</v>
      </c>
      <c r="NPD10121" s="4">
        <v>732550</v>
      </c>
    </row>
    <row r="10122" spans="9875:9890" ht="21.95" customHeight="1">
      <c r="NPC10122" s="4" t="s">
        <v>596</v>
      </c>
      <c r="NPD10122" s="4">
        <v>174298.32</v>
      </c>
    </row>
    <row r="10123" spans="9875:9890" ht="21.95" customHeight="1">
      <c r="NPE10123" s="4" t="s">
        <v>1307</v>
      </c>
      <c r="NPF10123" s="4">
        <v>732550</v>
      </c>
    </row>
    <row r="10124" spans="9875:9890" ht="21.95" customHeight="1">
      <c r="NPE10124" s="4" t="s">
        <v>596</v>
      </c>
      <c r="NPF10124" s="4">
        <v>174298.32</v>
      </c>
    </row>
    <row r="10125" spans="9875:9890" ht="21.95" customHeight="1">
      <c r="NPG10125" s="4" t="s">
        <v>1307</v>
      </c>
      <c r="NPH10125" s="4">
        <v>732550</v>
      </c>
    </row>
    <row r="10126" spans="9875:9890" ht="21.95" customHeight="1">
      <c r="NPG10126" s="4" t="s">
        <v>596</v>
      </c>
      <c r="NPH10126" s="4">
        <v>174298.32</v>
      </c>
    </row>
    <row r="10127" spans="9875:9890" ht="21.95" customHeight="1">
      <c r="NPI10127" s="4" t="s">
        <v>1307</v>
      </c>
      <c r="NPJ10127" s="4">
        <v>732550</v>
      </c>
    </row>
    <row r="10128" spans="9875:9890" ht="21.95" customHeight="1">
      <c r="NPI10128" s="4" t="s">
        <v>596</v>
      </c>
      <c r="NPJ10128" s="4">
        <v>174298.32</v>
      </c>
    </row>
    <row r="10129" spans="9891:9906" ht="21.95" customHeight="1">
      <c r="NPK10129" s="4" t="s">
        <v>1307</v>
      </c>
      <c r="NPL10129" s="4">
        <v>732550</v>
      </c>
    </row>
    <row r="10130" spans="9891:9906" ht="21.95" customHeight="1">
      <c r="NPK10130" s="4" t="s">
        <v>596</v>
      </c>
      <c r="NPL10130" s="4">
        <v>174298.32</v>
      </c>
    </row>
    <row r="10131" spans="9891:9906" ht="21.95" customHeight="1">
      <c r="NPM10131" s="4" t="s">
        <v>1307</v>
      </c>
      <c r="NPN10131" s="4">
        <v>732550</v>
      </c>
    </row>
    <row r="10132" spans="9891:9906" ht="21.95" customHeight="1">
      <c r="NPM10132" s="4" t="s">
        <v>596</v>
      </c>
      <c r="NPN10132" s="4">
        <v>174298.32</v>
      </c>
    </row>
    <row r="10133" spans="9891:9906" ht="21.95" customHeight="1">
      <c r="NPO10133" s="4" t="s">
        <v>1307</v>
      </c>
      <c r="NPP10133" s="4">
        <v>732550</v>
      </c>
    </row>
    <row r="10134" spans="9891:9906" ht="21.95" customHeight="1">
      <c r="NPO10134" s="4" t="s">
        <v>596</v>
      </c>
      <c r="NPP10134" s="4">
        <v>174298.32</v>
      </c>
    </row>
    <row r="10135" spans="9891:9906" ht="21.95" customHeight="1">
      <c r="NPQ10135" s="4" t="s">
        <v>1307</v>
      </c>
      <c r="NPR10135" s="4">
        <v>732550</v>
      </c>
    </row>
    <row r="10136" spans="9891:9906" ht="21.95" customHeight="1">
      <c r="NPQ10136" s="4" t="s">
        <v>596</v>
      </c>
      <c r="NPR10136" s="4">
        <v>174298.32</v>
      </c>
    </row>
    <row r="10137" spans="9891:9906" ht="21.95" customHeight="1">
      <c r="NPS10137" s="4" t="s">
        <v>1307</v>
      </c>
      <c r="NPT10137" s="4">
        <v>732550</v>
      </c>
    </row>
    <row r="10138" spans="9891:9906" ht="21.95" customHeight="1">
      <c r="NPS10138" s="4" t="s">
        <v>596</v>
      </c>
      <c r="NPT10138" s="4">
        <v>174298.32</v>
      </c>
    </row>
    <row r="10139" spans="9891:9906" ht="21.95" customHeight="1">
      <c r="NPU10139" s="4" t="s">
        <v>1307</v>
      </c>
      <c r="NPV10139" s="4">
        <v>732550</v>
      </c>
    </row>
    <row r="10140" spans="9891:9906" ht="21.95" customHeight="1">
      <c r="NPU10140" s="4" t="s">
        <v>596</v>
      </c>
      <c r="NPV10140" s="4">
        <v>174298.32</v>
      </c>
    </row>
    <row r="10141" spans="9891:9906" ht="21.95" customHeight="1">
      <c r="NPW10141" s="4" t="s">
        <v>1307</v>
      </c>
      <c r="NPX10141" s="4">
        <v>732550</v>
      </c>
    </row>
    <row r="10142" spans="9891:9906" ht="21.95" customHeight="1">
      <c r="NPW10142" s="4" t="s">
        <v>596</v>
      </c>
      <c r="NPX10142" s="4">
        <v>174298.32</v>
      </c>
    </row>
    <row r="10143" spans="9891:9906" ht="21.95" customHeight="1">
      <c r="NPY10143" s="4" t="s">
        <v>1307</v>
      </c>
      <c r="NPZ10143" s="4">
        <v>732550</v>
      </c>
    </row>
    <row r="10144" spans="9891:9906" ht="21.95" customHeight="1">
      <c r="NPY10144" s="4" t="s">
        <v>596</v>
      </c>
      <c r="NPZ10144" s="4">
        <v>174298.32</v>
      </c>
    </row>
    <row r="10145" spans="9907:9922" ht="21.95" customHeight="1">
      <c r="NQA10145" s="4" t="s">
        <v>1307</v>
      </c>
      <c r="NQB10145" s="4">
        <v>732550</v>
      </c>
    </row>
    <row r="10146" spans="9907:9922" ht="21.95" customHeight="1">
      <c r="NQA10146" s="4" t="s">
        <v>596</v>
      </c>
      <c r="NQB10146" s="4">
        <v>174298.32</v>
      </c>
    </row>
    <row r="10147" spans="9907:9922" ht="21.95" customHeight="1">
      <c r="NQC10147" s="4" t="s">
        <v>1307</v>
      </c>
      <c r="NQD10147" s="4">
        <v>732550</v>
      </c>
    </row>
    <row r="10148" spans="9907:9922" ht="21.95" customHeight="1">
      <c r="NQC10148" s="4" t="s">
        <v>596</v>
      </c>
      <c r="NQD10148" s="4">
        <v>174298.32</v>
      </c>
    </row>
    <row r="10149" spans="9907:9922" ht="21.95" customHeight="1">
      <c r="NQE10149" s="4" t="s">
        <v>1307</v>
      </c>
      <c r="NQF10149" s="4">
        <v>732550</v>
      </c>
    </row>
    <row r="10150" spans="9907:9922" ht="21.95" customHeight="1">
      <c r="NQE10150" s="4" t="s">
        <v>596</v>
      </c>
      <c r="NQF10150" s="4">
        <v>174298.32</v>
      </c>
    </row>
    <row r="10151" spans="9907:9922" ht="21.95" customHeight="1">
      <c r="NQG10151" s="4" t="s">
        <v>1307</v>
      </c>
      <c r="NQH10151" s="4">
        <v>732550</v>
      </c>
    </row>
    <row r="10152" spans="9907:9922" ht="21.95" customHeight="1">
      <c r="NQG10152" s="4" t="s">
        <v>596</v>
      </c>
      <c r="NQH10152" s="4">
        <v>174298.32</v>
      </c>
    </row>
    <row r="10153" spans="9907:9922" ht="21.95" customHeight="1">
      <c r="NQI10153" s="4" t="s">
        <v>1307</v>
      </c>
      <c r="NQJ10153" s="4">
        <v>732550</v>
      </c>
    </row>
    <row r="10154" spans="9907:9922" ht="21.95" customHeight="1">
      <c r="NQI10154" s="4" t="s">
        <v>596</v>
      </c>
      <c r="NQJ10154" s="4">
        <v>174298.32</v>
      </c>
    </row>
    <row r="10155" spans="9907:9922" ht="21.95" customHeight="1">
      <c r="NQK10155" s="4" t="s">
        <v>1307</v>
      </c>
      <c r="NQL10155" s="4">
        <v>732550</v>
      </c>
    </row>
    <row r="10156" spans="9907:9922" ht="21.95" customHeight="1">
      <c r="NQK10156" s="4" t="s">
        <v>596</v>
      </c>
      <c r="NQL10156" s="4">
        <v>174298.32</v>
      </c>
    </row>
    <row r="10157" spans="9907:9922" ht="21.95" customHeight="1">
      <c r="NQM10157" s="4" t="s">
        <v>1307</v>
      </c>
      <c r="NQN10157" s="4">
        <v>732550</v>
      </c>
    </row>
    <row r="10158" spans="9907:9922" ht="21.95" customHeight="1">
      <c r="NQM10158" s="4" t="s">
        <v>596</v>
      </c>
      <c r="NQN10158" s="4">
        <v>174298.32</v>
      </c>
    </row>
    <row r="10159" spans="9907:9922" ht="21.95" customHeight="1">
      <c r="NQO10159" s="4" t="s">
        <v>1307</v>
      </c>
      <c r="NQP10159" s="4">
        <v>732550</v>
      </c>
    </row>
    <row r="10160" spans="9907:9922" ht="21.95" customHeight="1">
      <c r="NQO10160" s="4" t="s">
        <v>596</v>
      </c>
      <c r="NQP10160" s="4">
        <v>174298.32</v>
      </c>
    </row>
    <row r="10161" spans="9923:9938" ht="21.95" customHeight="1">
      <c r="NQQ10161" s="4" t="s">
        <v>1307</v>
      </c>
      <c r="NQR10161" s="4">
        <v>732550</v>
      </c>
    </row>
    <row r="10162" spans="9923:9938" ht="21.95" customHeight="1">
      <c r="NQQ10162" s="4" t="s">
        <v>596</v>
      </c>
      <c r="NQR10162" s="4">
        <v>174298.32</v>
      </c>
    </row>
    <row r="10163" spans="9923:9938" ht="21.95" customHeight="1">
      <c r="NQS10163" s="4" t="s">
        <v>1307</v>
      </c>
      <c r="NQT10163" s="4">
        <v>732550</v>
      </c>
    </row>
    <row r="10164" spans="9923:9938" ht="21.95" customHeight="1">
      <c r="NQS10164" s="4" t="s">
        <v>596</v>
      </c>
      <c r="NQT10164" s="4">
        <v>174298.32</v>
      </c>
    </row>
    <row r="10165" spans="9923:9938" ht="21.95" customHeight="1">
      <c r="NQU10165" s="4" t="s">
        <v>1307</v>
      </c>
      <c r="NQV10165" s="4">
        <v>732550</v>
      </c>
    </row>
    <row r="10166" spans="9923:9938" ht="21.95" customHeight="1">
      <c r="NQU10166" s="4" t="s">
        <v>596</v>
      </c>
      <c r="NQV10166" s="4">
        <v>174298.32</v>
      </c>
    </row>
    <row r="10167" spans="9923:9938" ht="21.95" customHeight="1">
      <c r="NQW10167" s="4" t="s">
        <v>1307</v>
      </c>
      <c r="NQX10167" s="4">
        <v>732550</v>
      </c>
    </row>
    <row r="10168" spans="9923:9938" ht="21.95" customHeight="1">
      <c r="NQW10168" s="4" t="s">
        <v>596</v>
      </c>
      <c r="NQX10168" s="4">
        <v>174298.32</v>
      </c>
    </row>
    <row r="10169" spans="9923:9938" ht="21.95" customHeight="1">
      <c r="NQY10169" s="4" t="s">
        <v>1307</v>
      </c>
      <c r="NQZ10169" s="4">
        <v>732550</v>
      </c>
    </row>
    <row r="10170" spans="9923:9938" ht="21.95" customHeight="1">
      <c r="NQY10170" s="4" t="s">
        <v>596</v>
      </c>
      <c r="NQZ10170" s="4">
        <v>174298.32</v>
      </c>
    </row>
    <row r="10171" spans="9923:9938" ht="21.95" customHeight="1">
      <c r="NRA10171" s="4" t="s">
        <v>1307</v>
      </c>
      <c r="NRB10171" s="4">
        <v>732550</v>
      </c>
    </row>
    <row r="10172" spans="9923:9938" ht="21.95" customHeight="1">
      <c r="NRA10172" s="4" t="s">
        <v>596</v>
      </c>
      <c r="NRB10172" s="4">
        <v>174298.32</v>
      </c>
    </row>
    <row r="10173" spans="9923:9938" ht="21.95" customHeight="1">
      <c r="NRC10173" s="4" t="s">
        <v>1307</v>
      </c>
      <c r="NRD10173" s="4">
        <v>732550</v>
      </c>
    </row>
    <row r="10174" spans="9923:9938" ht="21.95" customHeight="1">
      <c r="NRC10174" s="4" t="s">
        <v>596</v>
      </c>
      <c r="NRD10174" s="4">
        <v>174298.32</v>
      </c>
    </row>
    <row r="10175" spans="9923:9938" ht="21.95" customHeight="1">
      <c r="NRE10175" s="4" t="s">
        <v>1307</v>
      </c>
      <c r="NRF10175" s="4">
        <v>732550</v>
      </c>
    </row>
    <row r="10176" spans="9923:9938" ht="21.95" customHeight="1">
      <c r="NRE10176" s="4" t="s">
        <v>596</v>
      </c>
      <c r="NRF10176" s="4">
        <v>174298.32</v>
      </c>
    </row>
    <row r="10177" spans="9939:9954" ht="21.95" customHeight="1">
      <c r="NRG10177" s="4" t="s">
        <v>1307</v>
      </c>
      <c r="NRH10177" s="4">
        <v>732550</v>
      </c>
    </row>
    <row r="10178" spans="9939:9954" ht="21.95" customHeight="1">
      <c r="NRG10178" s="4" t="s">
        <v>596</v>
      </c>
      <c r="NRH10178" s="4">
        <v>174298.32</v>
      </c>
    </row>
    <row r="10179" spans="9939:9954" ht="21.95" customHeight="1">
      <c r="NRI10179" s="4" t="s">
        <v>1307</v>
      </c>
      <c r="NRJ10179" s="4">
        <v>732550</v>
      </c>
    </row>
    <row r="10180" spans="9939:9954" ht="21.95" customHeight="1">
      <c r="NRI10180" s="4" t="s">
        <v>596</v>
      </c>
      <c r="NRJ10180" s="4">
        <v>174298.32</v>
      </c>
    </row>
    <row r="10181" spans="9939:9954" ht="21.95" customHeight="1">
      <c r="NRK10181" s="4" t="s">
        <v>1307</v>
      </c>
      <c r="NRL10181" s="4">
        <v>732550</v>
      </c>
    </row>
    <row r="10182" spans="9939:9954" ht="21.95" customHeight="1">
      <c r="NRK10182" s="4" t="s">
        <v>596</v>
      </c>
      <c r="NRL10182" s="4">
        <v>174298.32</v>
      </c>
    </row>
    <row r="10183" spans="9939:9954" ht="21.95" customHeight="1">
      <c r="NRM10183" s="4" t="s">
        <v>1307</v>
      </c>
      <c r="NRN10183" s="4">
        <v>732550</v>
      </c>
    </row>
    <row r="10184" spans="9939:9954" ht="21.95" customHeight="1">
      <c r="NRM10184" s="4" t="s">
        <v>596</v>
      </c>
      <c r="NRN10184" s="4">
        <v>174298.32</v>
      </c>
    </row>
    <row r="10185" spans="9939:9954" ht="21.95" customHeight="1">
      <c r="NRO10185" s="4" t="s">
        <v>1307</v>
      </c>
      <c r="NRP10185" s="4">
        <v>732550</v>
      </c>
    </row>
    <row r="10186" spans="9939:9954" ht="21.95" customHeight="1">
      <c r="NRO10186" s="4" t="s">
        <v>596</v>
      </c>
      <c r="NRP10186" s="4">
        <v>174298.32</v>
      </c>
    </row>
    <row r="10187" spans="9939:9954" ht="21.95" customHeight="1">
      <c r="NRQ10187" s="4" t="s">
        <v>1307</v>
      </c>
      <c r="NRR10187" s="4">
        <v>732550</v>
      </c>
    </row>
    <row r="10188" spans="9939:9954" ht="21.95" customHeight="1">
      <c r="NRQ10188" s="4" t="s">
        <v>596</v>
      </c>
      <c r="NRR10188" s="4">
        <v>174298.32</v>
      </c>
    </row>
    <row r="10189" spans="9939:9954" ht="21.95" customHeight="1">
      <c r="NRS10189" s="4" t="s">
        <v>1307</v>
      </c>
      <c r="NRT10189" s="4">
        <v>732550</v>
      </c>
    </row>
    <row r="10190" spans="9939:9954" ht="21.95" customHeight="1">
      <c r="NRS10190" s="4" t="s">
        <v>596</v>
      </c>
      <c r="NRT10190" s="4">
        <v>174298.32</v>
      </c>
    </row>
    <row r="10191" spans="9939:9954" ht="21.95" customHeight="1">
      <c r="NRU10191" s="4" t="s">
        <v>1307</v>
      </c>
      <c r="NRV10191" s="4">
        <v>732550</v>
      </c>
    </row>
    <row r="10192" spans="9939:9954" ht="21.95" customHeight="1">
      <c r="NRU10192" s="4" t="s">
        <v>596</v>
      </c>
      <c r="NRV10192" s="4">
        <v>174298.32</v>
      </c>
    </row>
    <row r="10193" spans="9955:9970" ht="21.95" customHeight="1">
      <c r="NRW10193" s="4" t="s">
        <v>1307</v>
      </c>
      <c r="NRX10193" s="4">
        <v>732550</v>
      </c>
    </row>
    <row r="10194" spans="9955:9970" ht="21.95" customHeight="1">
      <c r="NRW10194" s="4" t="s">
        <v>596</v>
      </c>
      <c r="NRX10194" s="4">
        <v>174298.32</v>
      </c>
    </row>
    <row r="10195" spans="9955:9970" ht="21.95" customHeight="1">
      <c r="NRY10195" s="4" t="s">
        <v>1307</v>
      </c>
      <c r="NRZ10195" s="4">
        <v>732550</v>
      </c>
    </row>
    <row r="10196" spans="9955:9970" ht="21.95" customHeight="1">
      <c r="NRY10196" s="4" t="s">
        <v>596</v>
      </c>
      <c r="NRZ10196" s="4">
        <v>174298.32</v>
      </c>
    </row>
    <row r="10197" spans="9955:9970" ht="21.95" customHeight="1">
      <c r="NSA10197" s="4" t="s">
        <v>1307</v>
      </c>
      <c r="NSB10197" s="4">
        <v>732550</v>
      </c>
    </row>
    <row r="10198" spans="9955:9970" ht="21.95" customHeight="1">
      <c r="NSA10198" s="4" t="s">
        <v>596</v>
      </c>
      <c r="NSB10198" s="4">
        <v>174298.32</v>
      </c>
    </row>
    <row r="10199" spans="9955:9970" ht="21.95" customHeight="1">
      <c r="NSC10199" s="4" t="s">
        <v>1307</v>
      </c>
      <c r="NSD10199" s="4">
        <v>732550</v>
      </c>
    </row>
    <row r="10200" spans="9955:9970" ht="21.95" customHeight="1">
      <c r="NSC10200" s="4" t="s">
        <v>596</v>
      </c>
      <c r="NSD10200" s="4">
        <v>174298.32</v>
      </c>
    </row>
    <row r="10201" spans="9955:9970" ht="21.95" customHeight="1">
      <c r="NSE10201" s="4" t="s">
        <v>1307</v>
      </c>
      <c r="NSF10201" s="4">
        <v>732550</v>
      </c>
    </row>
    <row r="10202" spans="9955:9970" ht="21.95" customHeight="1">
      <c r="NSE10202" s="4" t="s">
        <v>596</v>
      </c>
      <c r="NSF10202" s="4">
        <v>174298.32</v>
      </c>
    </row>
    <row r="10203" spans="9955:9970" ht="21.95" customHeight="1">
      <c r="NSG10203" s="4" t="s">
        <v>1307</v>
      </c>
      <c r="NSH10203" s="4">
        <v>732550</v>
      </c>
    </row>
    <row r="10204" spans="9955:9970" ht="21.95" customHeight="1">
      <c r="NSG10204" s="4" t="s">
        <v>596</v>
      </c>
      <c r="NSH10204" s="4">
        <v>174298.32</v>
      </c>
    </row>
    <row r="10205" spans="9955:9970" ht="21.95" customHeight="1">
      <c r="NSI10205" s="4" t="s">
        <v>1307</v>
      </c>
      <c r="NSJ10205" s="4">
        <v>732550</v>
      </c>
    </row>
    <row r="10206" spans="9955:9970" ht="21.95" customHeight="1">
      <c r="NSI10206" s="4" t="s">
        <v>596</v>
      </c>
      <c r="NSJ10206" s="4">
        <v>174298.32</v>
      </c>
    </row>
    <row r="10207" spans="9955:9970" ht="21.95" customHeight="1">
      <c r="NSK10207" s="4" t="s">
        <v>1307</v>
      </c>
      <c r="NSL10207" s="4">
        <v>732550</v>
      </c>
    </row>
    <row r="10208" spans="9955:9970" ht="21.95" customHeight="1">
      <c r="NSK10208" s="4" t="s">
        <v>596</v>
      </c>
      <c r="NSL10208" s="4">
        <v>174298.32</v>
      </c>
    </row>
    <row r="10209" spans="9971:9986" ht="21.95" customHeight="1">
      <c r="NSM10209" s="4" t="s">
        <v>1307</v>
      </c>
      <c r="NSN10209" s="4">
        <v>732550</v>
      </c>
    </row>
    <row r="10210" spans="9971:9986" ht="21.95" customHeight="1">
      <c r="NSM10210" s="4" t="s">
        <v>596</v>
      </c>
      <c r="NSN10210" s="4">
        <v>174298.32</v>
      </c>
    </row>
    <row r="10211" spans="9971:9986" ht="21.95" customHeight="1">
      <c r="NSO10211" s="4" t="s">
        <v>1307</v>
      </c>
      <c r="NSP10211" s="4">
        <v>732550</v>
      </c>
    </row>
    <row r="10212" spans="9971:9986" ht="21.95" customHeight="1">
      <c r="NSO10212" s="4" t="s">
        <v>596</v>
      </c>
      <c r="NSP10212" s="4">
        <v>174298.32</v>
      </c>
    </row>
    <row r="10213" spans="9971:9986" ht="21.95" customHeight="1">
      <c r="NSQ10213" s="4" t="s">
        <v>1307</v>
      </c>
      <c r="NSR10213" s="4">
        <v>732550</v>
      </c>
    </row>
    <row r="10214" spans="9971:9986" ht="21.95" customHeight="1">
      <c r="NSQ10214" s="4" t="s">
        <v>596</v>
      </c>
      <c r="NSR10214" s="4">
        <v>174298.32</v>
      </c>
    </row>
    <row r="10215" spans="9971:9986" ht="21.95" customHeight="1">
      <c r="NSS10215" s="4" t="s">
        <v>1307</v>
      </c>
      <c r="NST10215" s="4">
        <v>732550</v>
      </c>
    </row>
    <row r="10216" spans="9971:9986" ht="21.95" customHeight="1">
      <c r="NSS10216" s="4" t="s">
        <v>596</v>
      </c>
      <c r="NST10216" s="4">
        <v>174298.32</v>
      </c>
    </row>
    <row r="10217" spans="9971:9986" ht="21.95" customHeight="1">
      <c r="NSU10217" s="4" t="s">
        <v>1307</v>
      </c>
      <c r="NSV10217" s="4">
        <v>732550</v>
      </c>
    </row>
    <row r="10218" spans="9971:9986" ht="21.95" customHeight="1">
      <c r="NSU10218" s="4" t="s">
        <v>596</v>
      </c>
      <c r="NSV10218" s="4">
        <v>174298.32</v>
      </c>
    </row>
    <row r="10219" spans="9971:9986" ht="21.95" customHeight="1">
      <c r="NSW10219" s="4" t="s">
        <v>1307</v>
      </c>
      <c r="NSX10219" s="4">
        <v>732550</v>
      </c>
    </row>
    <row r="10220" spans="9971:9986" ht="21.95" customHeight="1">
      <c r="NSW10220" s="4" t="s">
        <v>596</v>
      </c>
      <c r="NSX10220" s="4">
        <v>174298.32</v>
      </c>
    </row>
    <row r="10221" spans="9971:9986" ht="21.95" customHeight="1">
      <c r="NSY10221" s="4" t="s">
        <v>1307</v>
      </c>
      <c r="NSZ10221" s="4">
        <v>732550</v>
      </c>
    </row>
    <row r="10222" spans="9971:9986" ht="21.95" customHeight="1">
      <c r="NSY10222" s="4" t="s">
        <v>596</v>
      </c>
      <c r="NSZ10222" s="4">
        <v>174298.32</v>
      </c>
    </row>
    <row r="10223" spans="9971:9986" ht="21.95" customHeight="1">
      <c r="NTA10223" s="4" t="s">
        <v>1307</v>
      </c>
      <c r="NTB10223" s="4">
        <v>732550</v>
      </c>
    </row>
    <row r="10224" spans="9971:9986" ht="21.95" customHeight="1">
      <c r="NTA10224" s="4" t="s">
        <v>596</v>
      </c>
      <c r="NTB10224" s="4">
        <v>174298.32</v>
      </c>
    </row>
    <row r="10225" spans="9987:10002" ht="21.95" customHeight="1">
      <c r="NTC10225" s="4" t="s">
        <v>1307</v>
      </c>
      <c r="NTD10225" s="4">
        <v>732550</v>
      </c>
    </row>
    <row r="10226" spans="9987:10002" ht="21.95" customHeight="1">
      <c r="NTC10226" s="4" t="s">
        <v>596</v>
      </c>
      <c r="NTD10226" s="4">
        <v>174298.32</v>
      </c>
    </row>
    <row r="10227" spans="9987:10002" ht="21.95" customHeight="1">
      <c r="NTE10227" s="4" t="s">
        <v>1307</v>
      </c>
      <c r="NTF10227" s="4">
        <v>732550</v>
      </c>
    </row>
    <row r="10228" spans="9987:10002" ht="21.95" customHeight="1">
      <c r="NTE10228" s="4" t="s">
        <v>596</v>
      </c>
      <c r="NTF10228" s="4">
        <v>174298.32</v>
      </c>
    </row>
    <row r="10229" spans="9987:10002" ht="21.95" customHeight="1">
      <c r="NTG10229" s="4" t="s">
        <v>1307</v>
      </c>
      <c r="NTH10229" s="4">
        <v>732550</v>
      </c>
    </row>
    <row r="10230" spans="9987:10002" ht="21.95" customHeight="1">
      <c r="NTG10230" s="4" t="s">
        <v>596</v>
      </c>
      <c r="NTH10230" s="4">
        <v>174298.32</v>
      </c>
    </row>
    <row r="10231" spans="9987:10002" ht="21.95" customHeight="1">
      <c r="NTI10231" s="4" t="s">
        <v>1307</v>
      </c>
      <c r="NTJ10231" s="4">
        <v>732550</v>
      </c>
    </row>
    <row r="10232" spans="9987:10002" ht="21.95" customHeight="1">
      <c r="NTI10232" s="4" t="s">
        <v>596</v>
      </c>
      <c r="NTJ10232" s="4">
        <v>174298.32</v>
      </c>
    </row>
    <row r="10233" spans="9987:10002" ht="21.95" customHeight="1">
      <c r="NTK10233" s="4" t="s">
        <v>1307</v>
      </c>
      <c r="NTL10233" s="4">
        <v>732550</v>
      </c>
    </row>
    <row r="10234" spans="9987:10002" ht="21.95" customHeight="1">
      <c r="NTK10234" s="4" t="s">
        <v>596</v>
      </c>
      <c r="NTL10234" s="4">
        <v>174298.32</v>
      </c>
    </row>
    <row r="10235" spans="9987:10002" ht="21.95" customHeight="1">
      <c r="NTM10235" s="4" t="s">
        <v>1307</v>
      </c>
      <c r="NTN10235" s="4">
        <v>732550</v>
      </c>
    </row>
    <row r="10236" spans="9987:10002" ht="21.95" customHeight="1">
      <c r="NTM10236" s="4" t="s">
        <v>596</v>
      </c>
      <c r="NTN10236" s="4">
        <v>174298.32</v>
      </c>
    </row>
    <row r="10237" spans="9987:10002" ht="21.95" customHeight="1">
      <c r="NTO10237" s="4" t="s">
        <v>1307</v>
      </c>
      <c r="NTP10237" s="4">
        <v>732550</v>
      </c>
    </row>
    <row r="10238" spans="9987:10002" ht="21.95" customHeight="1">
      <c r="NTO10238" s="4" t="s">
        <v>596</v>
      </c>
      <c r="NTP10238" s="4">
        <v>174298.32</v>
      </c>
    </row>
    <row r="10239" spans="9987:10002" ht="21.95" customHeight="1">
      <c r="NTQ10239" s="4" t="s">
        <v>1307</v>
      </c>
      <c r="NTR10239" s="4">
        <v>732550</v>
      </c>
    </row>
    <row r="10240" spans="9987:10002" ht="21.95" customHeight="1">
      <c r="NTQ10240" s="4" t="s">
        <v>596</v>
      </c>
      <c r="NTR10240" s="4">
        <v>174298.32</v>
      </c>
    </row>
    <row r="10241" spans="10003:10018" ht="21.95" customHeight="1">
      <c r="NTS10241" s="4" t="s">
        <v>1307</v>
      </c>
      <c r="NTT10241" s="4">
        <v>732550</v>
      </c>
    </row>
    <row r="10242" spans="10003:10018" ht="21.95" customHeight="1">
      <c r="NTS10242" s="4" t="s">
        <v>596</v>
      </c>
      <c r="NTT10242" s="4">
        <v>174298.32</v>
      </c>
    </row>
    <row r="10243" spans="10003:10018" ht="21.95" customHeight="1">
      <c r="NTU10243" s="4" t="s">
        <v>1307</v>
      </c>
      <c r="NTV10243" s="4">
        <v>732550</v>
      </c>
    </row>
    <row r="10244" spans="10003:10018" ht="21.95" customHeight="1">
      <c r="NTU10244" s="4" t="s">
        <v>596</v>
      </c>
      <c r="NTV10244" s="4">
        <v>174298.32</v>
      </c>
    </row>
    <row r="10245" spans="10003:10018" ht="21.95" customHeight="1">
      <c r="NTW10245" s="4" t="s">
        <v>1307</v>
      </c>
      <c r="NTX10245" s="4">
        <v>732550</v>
      </c>
    </row>
    <row r="10246" spans="10003:10018" ht="21.95" customHeight="1">
      <c r="NTW10246" s="4" t="s">
        <v>596</v>
      </c>
      <c r="NTX10246" s="4">
        <v>174298.32</v>
      </c>
    </row>
    <row r="10247" spans="10003:10018" ht="21.95" customHeight="1">
      <c r="NTY10247" s="4" t="s">
        <v>1307</v>
      </c>
      <c r="NTZ10247" s="4">
        <v>732550</v>
      </c>
    </row>
    <row r="10248" spans="10003:10018" ht="21.95" customHeight="1">
      <c r="NTY10248" s="4" t="s">
        <v>596</v>
      </c>
      <c r="NTZ10248" s="4">
        <v>174298.32</v>
      </c>
    </row>
    <row r="10249" spans="10003:10018" ht="21.95" customHeight="1">
      <c r="NUA10249" s="4" t="s">
        <v>1307</v>
      </c>
      <c r="NUB10249" s="4">
        <v>732550</v>
      </c>
    </row>
    <row r="10250" spans="10003:10018" ht="21.95" customHeight="1">
      <c r="NUA10250" s="4" t="s">
        <v>596</v>
      </c>
      <c r="NUB10250" s="4">
        <v>174298.32</v>
      </c>
    </row>
    <row r="10251" spans="10003:10018" ht="21.95" customHeight="1">
      <c r="NUC10251" s="4" t="s">
        <v>1307</v>
      </c>
      <c r="NUD10251" s="4">
        <v>732550</v>
      </c>
    </row>
    <row r="10252" spans="10003:10018" ht="21.95" customHeight="1">
      <c r="NUC10252" s="4" t="s">
        <v>596</v>
      </c>
      <c r="NUD10252" s="4">
        <v>174298.32</v>
      </c>
    </row>
    <row r="10253" spans="10003:10018" ht="21.95" customHeight="1">
      <c r="NUE10253" s="4" t="s">
        <v>1307</v>
      </c>
      <c r="NUF10253" s="4">
        <v>732550</v>
      </c>
    </row>
    <row r="10254" spans="10003:10018" ht="21.95" customHeight="1">
      <c r="NUE10254" s="4" t="s">
        <v>596</v>
      </c>
      <c r="NUF10254" s="4">
        <v>174298.32</v>
      </c>
    </row>
    <row r="10255" spans="10003:10018" ht="21.95" customHeight="1">
      <c r="NUG10255" s="4" t="s">
        <v>1307</v>
      </c>
      <c r="NUH10255" s="4">
        <v>732550</v>
      </c>
    </row>
    <row r="10256" spans="10003:10018" ht="21.95" customHeight="1">
      <c r="NUG10256" s="4" t="s">
        <v>596</v>
      </c>
      <c r="NUH10256" s="4">
        <v>174298.32</v>
      </c>
    </row>
    <row r="10257" spans="10019:10034" ht="21.95" customHeight="1">
      <c r="NUI10257" s="4" t="s">
        <v>1307</v>
      </c>
      <c r="NUJ10257" s="4">
        <v>732550</v>
      </c>
    </row>
    <row r="10258" spans="10019:10034" ht="21.95" customHeight="1">
      <c r="NUI10258" s="4" t="s">
        <v>596</v>
      </c>
      <c r="NUJ10258" s="4">
        <v>174298.32</v>
      </c>
    </row>
    <row r="10259" spans="10019:10034" ht="21.95" customHeight="1">
      <c r="NUK10259" s="4" t="s">
        <v>1307</v>
      </c>
      <c r="NUL10259" s="4">
        <v>732550</v>
      </c>
    </row>
    <row r="10260" spans="10019:10034" ht="21.95" customHeight="1">
      <c r="NUK10260" s="4" t="s">
        <v>596</v>
      </c>
      <c r="NUL10260" s="4">
        <v>174298.32</v>
      </c>
    </row>
    <row r="10261" spans="10019:10034" ht="21.95" customHeight="1">
      <c r="NUM10261" s="4" t="s">
        <v>1307</v>
      </c>
      <c r="NUN10261" s="4">
        <v>732550</v>
      </c>
    </row>
    <row r="10262" spans="10019:10034" ht="21.95" customHeight="1">
      <c r="NUM10262" s="4" t="s">
        <v>596</v>
      </c>
      <c r="NUN10262" s="4">
        <v>174298.32</v>
      </c>
    </row>
    <row r="10263" spans="10019:10034" ht="21.95" customHeight="1">
      <c r="NUO10263" s="4" t="s">
        <v>1307</v>
      </c>
      <c r="NUP10263" s="4">
        <v>732550</v>
      </c>
    </row>
    <row r="10264" spans="10019:10034" ht="21.95" customHeight="1">
      <c r="NUO10264" s="4" t="s">
        <v>596</v>
      </c>
      <c r="NUP10264" s="4">
        <v>174298.32</v>
      </c>
    </row>
    <row r="10265" spans="10019:10034" ht="21.95" customHeight="1">
      <c r="NUQ10265" s="4" t="s">
        <v>1307</v>
      </c>
      <c r="NUR10265" s="4">
        <v>732550</v>
      </c>
    </row>
    <row r="10266" spans="10019:10034" ht="21.95" customHeight="1">
      <c r="NUQ10266" s="4" t="s">
        <v>596</v>
      </c>
      <c r="NUR10266" s="4">
        <v>174298.32</v>
      </c>
    </row>
    <row r="10267" spans="10019:10034" ht="21.95" customHeight="1">
      <c r="NUS10267" s="4" t="s">
        <v>1307</v>
      </c>
      <c r="NUT10267" s="4">
        <v>732550</v>
      </c>
    </row>
    <row r="10268" spans="10019:10034" ht="21.95" customHeight="1">
      <c r="NUS10268" s="4" t="s">
        <v>596</v>
      </c>
      <c r="NUT10268" s="4">
        <v>174298.32</v>
      </c>
    </row>
    <row r="10269" spans="10019:10034" ht="21.95" customHeight="1">
      <c r="NUU10269" s="4" t="s">
        <v>1307</v>
      </c>
      <c r="NUV10269" s="4">
        <v>732550</v>
      </c>
    </row>
    <row r="10270" spans="10019:10034" ht="21.95" customHeight="1">
      <c r="NUU10270" s="4" t="s">
        <v>596</v>
      </c>
      <c r="NUV10270" s="4">
        <v>174298.32</v>
      </c>
    </row>
    <row r="10271" spans="10019:10034" ht="21.95" customHeight="1">
      <c r="NUW10271" s="4" t="s">
        <v>1307</v>
      </c>
      <c r="NUX10271" s="4">
        <v>732550</v>
      </c>
    </row>
    <row r="10272" spans="10019:10034" ht="21.95" customHeight="1">
      <c r="NUW10272" s="4" t="s">
        <v>596</v>
      </c>
      <c r="NUX10272" s="4">
        <v>174298.32</v>
      </c>
    </row>
    <row r="10273" spans="10035:10050" ht="21.95" customHeight="1">
      <c r="NUY10273" s="4" t="s">
        <v>1307</v>
      </c>
      <c r="NUZ10273" s="4">
        <v>732550</v>
      </c>
    </row>
    <row r="10274" spans="10035:10050" ht="21.95" customHeight="1">
      <c r="NUY10274" s="4" t="s">
        <v>596</v>
      </c>
      <c r="NUZ10274" s="4">
        <v>174298.32</v>
      </c>
    </row>
    <row r="10275" spans="10035:10050" ht="21.95" customHeight="1">
      <c r="NVA10275" s="4" t="s">
        <v>1307</v>
      </c>
      <c r="NVB10275" s="4">
        <v>732550</v>
      </c>
    </row>
    <row r="10276" spans="10035:10050" ht="21.95" customHeight="1">
      <c r="NVA10276" s="4" t="s">
        <v>596</v>
      </c>
      <c r="NVB10276" s="4">
        <v>174298.32</v>
      </c>
    </row>
    <row r="10277" spans="10035:10050" ht="21.95" customHeight="1">
      <c r="NVC10277" s="4" t="s">
        <v>1307</v>
      </c>
      <c r="NVD10277" s="4">
        <v>732550</v>
      </c>
    </row>
    <row r="10278" spans="10035:10050" ht="21.95" customHeight="1">
      <c r="NVC10278" s="4" t="s">
        <v>596</v>
      </c>
      <c r="NVD10278" s="4">
        <v>174298.32</v>
      </c>
    </row>
    <row r="10279" spans="10035:10050" ht="21.95" customHeight="1">
      <c r="NVE10279" s="4" t="s">
        <v>1307</v>
      </c>
      <c r="NVF10279" s="4">
        <v>732550</v>
      </c>
    </row>
    <row r="10280" spans="10035:10050" ht="21.95" customHeight="1">
      <c r="NVE10280" s="4" t="s">
        <v>596</v>
      </c>
      <c r="NVF10280" s="4">
        <v>174298.32</v>
      </c>
    </row>
    <row r="10281" spans="10035:10050" ht="21.95" customHeight="1">
      <c r="NVG10281" s="4" t="s">
        <v>1307</v>
      </c>
      <c r="NVH10281" s="4">
        <v>732550</v>
      </c>
    </row>
    <row r="10282" spans="10035:10050" ht="21.95" customHeight="1">
      <c r="NVG10282" s="4" t="s">
        <v>596</v>
      </c>
      <c r="NVH10282" s="4">
        <v>174298.32</v>
      </c>
    </row>
    <row r="10283" spans="10035:10050" ht="21.95" customHeight="1">
      <c r="NVI10283" s="4" t="s">
        <v>1307</v>
      </c>
      <c r="NVJ10283" s="4">
        <v>732550</v>
      </c>
    </row>
    <row r="10284" spans="10035:10050" ht="21.95" customHeight="1">
      <c r="NVI10284" s="4" t="s">
        <v>596</v>
      </c>
      <c r="NVJ10284" s="4">
        <v>174298.32</v>
      </c>
    </row>
    <row r="10285" spans="10035:10050" ht="21.95" customHeight="1">
      <c r="NVK10285" s="4" t="s">
        <v>1307</v>
      </c>
      <c r="NVL10285" s="4">
        <v>732550</v>
      </c>
    </row>
    <row r="10286" spans="10035:10050" ht="21.95" customHeight="1">
      <c r="NVK10286" s="4" t="s">
        <v>596</v>
      </c>
      <c r="NVL10286" s="4">
        <v>174298.32</v>
      </c>
    </row>
    <row r="10287" spans="10035:10050" ht="21.95" customHeight="1">
      <c r="NVM10287" s="4" t="s">
        <v>1307</v>
      </c>
      <c r="NVN10287" s="4">
        <v>732550</v>
      </c>
    </row>
    <row r="10288" spans="10035:10050" ht="21.95" customHeight="1">
      <c r="NVM10288" s="4" t="s">
        <v>596</v>
      </c>
      <c r="NVN10288" s="4">
        <v>174298.32</v>
      </c>
    </row>
    <row r="10289" spans="10051:10066" ht="21.95" customHeight="1">
      <c r="NVO10289" s="4" t="s">
        <v>1307</v>
      </c>
      <c r="NVP10289" s="4">
        <v>732550</v>
      </c>
    </row>
    <row r="10290" spans="10051:10066" ht="21.95" customHeight="1">
      <c r="NVO10290" s="4" t="s">
        <v>596</v>
      </c>
      <c r="NVP10290" s="4">
        <v>174298.32</v>
      </c>
    </row>
    <row r="10291" spans="10051:10066" ht="21.95" customHeight="1">
      <c r="NVQ10291" s="4" t="s">
        <v>1307</v>
      </c>
      <c r="NVR10291" s="4">
        <v>732550</v>
      </c>
    </row>
    <row r="10292" spans="10051:10066" ht="21.95" customHeight="1">
      <c r="NVQ10292" s="4" t="s">
        <v>596</v>
      </c>
      <c r="NVR10292" s="4">
        <v>174298.32</v>
      </c>
    </row>
    <row r="10293" spans="10051:10066" ht="21.95" customHeight="1">
      <c r="NVS10293" s="4" t="s">
        <v>1307</v>
      </c>
      <c r="NVT10293" s="4">
        <v>732550</v>
      </c>
    </row>
    <row r="10294" spans="10051:10066" ht="21.95" customHeight="1">
      <c r="NVS10294" s="4" t="s">
        <v>596</v>
      </c>
      <c r="NVT10294" s="4">
        <v>174298.32</v>
      </c>
    </row>
    <row r="10295" spans="10051:10066" ht="21.95" customHeight="1">
      <c r="NVU10295" s="4" t="s">
        <v>1307</v>
      </c>
      <c r="NVV10295" s="4">
        <v>732550</v>
      </c>
    </row>
    <row r="10296" spans="10051:10066" ht="21.95" customHeight="1">
      <c r="NVU10296" s="4" t="s">
        <v>596</v>
      </c>
      <c r="NVV10296" s="4">
        <v>174298.32</v>
      </c>
    </row>
    <row r="10297" spans="10051:10066" ht="21.95" customHeight="1">
      <c r="NVW10297" s="4" t="s">
        <v>1307</v>
      </c>
      <c r="NVX10297" s="4">
        <v>732550</v>
      </c>
    </row>
    <row r="10298" spans="10051:10066" ht="21.95" customHeight="1">
      <c r="NVW10298" s="4" t="s">
        <v>596</v>
      </c>
      <c r="NVX10298" s="4">
        <v>174298.32</v>
      </c>
    </row>
    <row r="10299" spans="10051:10066" ht="21.95" customHeight="1">
      <c r="NVY10299" s="4" t="s">
        <v>1307</v>
      </c>
      <c r="NVZ10299" s="4">
        <v>732550</v>
      </c>
    </row>
    <row r="10300" spans="10051:10066" ht="21.95" customHeight="1">
      <c r="NVY10300" s="4" t="s">
        <v>596</v>
      </c>
      <c r="NVZ10300" s="4">
        <v>174298.32</v>
      </c>
    </row>
    <row r="10301" spans="10051:10066" ht="21.95" customHeight="1">
      <c r="NWA10301" s="4" t="s">
        <v>1307</v>
      </c>
      <c r="NWB10301" s="4">
        <v>732550</v>
      </c>
    </row>
    <row r="10302" spans="10051:10066" ht="21.95" customHeight="1">
      <c r="NWA10302" s="4" t="s">
        <v>596</v>
      </c>
      <c r="NWB10302" s="4">
        <v>174298.32</v>
      </c>
    </row>
    <row r="10303" spans="10051:10066" ht="21.95" customHeight="1">
      <c r="NWC10303" s="4" t="s">
        <v>1307</v>
      </c>
      <c r="NWD10303" s="4">
        <v>732550</v>
      </c>
    </row>
    <row r="10304" spans="10051:10066" ht="21.95" customHeight="1">
      <c r="NWC10304" s="4" t="s">
        <v>596</v>
      </c>
      <c r="NWD10304" s="4">
        <v>174298.32</v>
      </c>
    </row>
    <row r="10305" spans="10067:10082" ht="21.95" customHeight="1">
      <c r="NWE10305" s="4" t="s">
        <v>1307</v>
      </c>
      <c r="NWF10305" s="4">
        <v>732550</v>
      </c>
    </row>
    <row r="10306" spans="10067:10082" ht="21.95" customHeight="1">
      <c r="NWE10306" s="4" t="s">
        <v>596</v>
      </c>
      <c r="NWF10306" s="4">
        <v>174298.32</v>
      </c>
    </row>
    <row r="10307" spans="10067:10082" ht="21.95" customHeight="1">
      <c r="NWG10307" s="4" t="s">
        <v>1307</v>
      </c>
      <c r="NWH10307" s="4">
        <v>732550</v>
      </c>
    </row>
    <row r="10308" spans="10067:10082" ht="21.95" customHeight="1">
      <c r="NWG10308" s="4" t="s">
        <v>596</v>
      </c>
      <c r="NWH10308" s="4">
        <v>174298.32</v>
      </c>
    </row>
    <row r="10309" spans="10067:10082" ht="21.95" customHeight="1">
      <c r="NWI10309" s="4" t="s">
        <v>1307</v>
      </c>
      <c r="NWJ10309" s="4">
        <v>732550</v>
      </c>
    </row>
    <row r="10310" spans="10067:10082" ht="21.95" customHeight="1">
      <c r="NWI10310" s="4" t="s">
        <v>596</v>
      </c>
      <c r="NWJ10310" s="4">
        <v>174298.32</v>
      </c>
    </row>
    <row r="10311" spans="10067:10082" ht="21.95" customHeight="1">
      <c r="NWK10311" s="4" t="s">
        <v>1307</v>
      </c>
      <c r="NWL10311" s="4">
        <v>732550</v>
      </c>
    </row>
    <row r="10312" spans="10067:10082" ht="21.95" customHeight="1">
      <c r="NWK10312" s="4" t="s">
        <v>596</v>
      </c>
      <c r="NWL10312" s="4">
        <v>174298.32</v>
      </c>
    </row>
    <row r="10313" spans="10067:10082" ht="21.95" customHeight="1">
      <c r="NWM10313" s="4" t="s">
        <v>1307</v>
      </c>
      <c r="NWN10313" s="4">
        <v>732550</v>
      </c>
    </row>
    <row r="10314" spans="10067:10082" ht="21.95" customHeight="1">
      <c r="NWM10314" s="4" t="s">
        <v>596</v>
      </c>
      <c r="NWN10314" s="4">
        <v>174298.32</v>
      </c>
    </row>
    <row r="10315" spans="10067:10082" ht="21.95" customHeight="1">
      <c r="NWO10315" s="4" t="s">
        <v>1307</v>
      </c>
      <c r="NWP10315" s="4">
        <v>732550</v>
      </c>
    </row>
    <row r="10316" spans="10067:10082" ht="21.95" customHeight="1">
      <c r="NWO10316" s="4" t="s">
        <v>596</v>
      </c>
      <c r="NWP10316" s="4">
        <v>174298.32</v>
      </c>
    </row>
    <row r="10317" spans="10067:10082" ht="21.95" customHeight="1">
      <c r="NWQ10317" s="4" t="s">
        <v>1307</v>
      </c>
      <c r="NWR10317" s="4">
        <v>732550</v>
      </c>
    </row>
    <row r="10318" spans="10067:10082" ht="21.95" customHeight="1">
      <c r="NWQ10318" s="4" t="s">
        <v>596</v>
      </c>
      <c r="NWR10318" s="4">
        <v>174298.32</v>
      </c>
    </row>
    <row r="10319" spans="10067:10082" ht="21.95" customHeight="1">
      <c r="NWS10319" s="4" t="s">
        <v>1307</v>
      </c>
      <c r="NWT10319" s="4">
        <v>732550</v>
      </c>
    </row>
    <row r="10320" spans="10067:10082" ht="21.95" customHeight="1">
      <c r="NWS10320" s="4" t="s">
        <v>596</v>
      </c>
      <c r="NWT10320" s="4">
        <v>174298.32</v>
      </c>
    </row>
    <row r="10321" spans="10083:10098" ht="21.95" customHeight="1">
      <c r="NWU10321" s="4" t="s">
        <v>1307</v>
      </c>
      <c r="NWV10321" s="4">
        <v>732550</v>
      </c>
    </row>
    <row r="10322" spans="10083:10098" ht="21.95" customHeight="1">
      <c r="NWU10322" s="4" t="s">
        <v>596</v>
      </c>
      <c r="NWV10322" s="4">
        <v>174298.32</v>
      </c>
    </row>
    <row r="10323" spans="10083:10098" ht="21.95" customHeight="1">
      <c r="NWW10323" s="4" t="s">
        <v>1307</v>
      </c>
      <c r="NWX10323" s="4">
        <v>732550</v>
      </c>
    </row>
    <row r="10324" spans="10083:10098" ht="21.95" customHeight="1">
      <c r="NWW10324" s="4" t="s">
        <v>596</v>
      </c>
      <c r="NWX10324" s="4">
        <v>174298.32</v>
      </c>
    </row>
    <row r="10325" spans="10083:10098" ht="21.95" customHeight="1">
      <c r="NWY10325" s="4" t="s">
        <v>1307</v>
      </c>
      <c r="NWZ10325" s="4">
        <v>732550</v>
      </c>
    </row>
    <row r="10326" spans="10083:10098" ht="21.95" customHeight="1">
      <c r="NWY10326" s="4" t="s">
        <v>596</v>
      </c>
      <c r="NWZ10326" s="4">
        <v>174298.32</v>
      </c>
    </row>
    <row r="10327" spans="10083:10098" ht="21.95" customHeight="1">
      <c r="NXA10327" s="4" t="s">
        <v>1307</v>
      </c>
      <c r="NXB10327" s="4">
        <v>732550</v>
      </c>
    </row>
    <row r="10328" spans="10083:10098" ht="21.95" customHeight="1">
      <c r="NXA10328" s="4" t="s">
        <v>596</v>
      </c>
      <c r="NXB10328" s="4">
        <v>174298.32</v>
      </c>
    </row>
    <row r="10329" spans="10083:10098" ht="21.95" customHeight="1">
      <c r="NXC10329" s="4" t="s">
        <v>1307</v>
      </c>
      <c r="NXD10329" s="4">
        <v>732550</v>
      </c>
    </row>
    <row r="10330" spans="10083:10098" ht="21.95" customHeight="1">
      <c r="NXC10330" s="4" t="s">
        <v>596</v>
      </c>
      <c r="NXD10330" s="4">
        <v>174298.32</v>
      </c>
    </row>
    <row r="10331" spans="10083:10098" ht="21.95" customHeight="1">
      <c r="NXE10331" s="4" t="s">
        <v>1307</v>
      </c>
      <c r="NXF10331" s="4">
        <v>732550</v>
      </c>
    </row>
    <row r="10332" spans="10083:10098" ht="21.95" customHeight="1">
      <c r="NXE10332" s="4" t="s">
        <v>596</v>
      </c>
      <c r="NXF10332" s="4">
        <v>174298.32</v>
      </c>
    </row>
    <row r="10333" spans="10083:10098" ht="21.95" customHeight="1">
      <c r="NXG10333" s="4" t="s">
        <v>1307</v>
      </c>
      <c r="NXH10333" s="4">
        <v>732550</v>
      </c>
    </row>
    <row r="10334" spans="10083:10098" ht="21.95" customHeight="1">
      <c r="NXG10334" s="4" t="s">
        <v>596</v>
      </c>
      <c r="NXH10334" s="4">
        <v>174298.32</v>
      </c>
    </row>
    <row r="10335" spans="10083:10098" ht="21.95" customHeight="1">
      <c r="NXI10335" s="4" t="s">
        <v>1307</v>
      </c>
      <c r="NXJ10335" s="4">
        <v>732550</v>
      </c>
    </row>
    <row r="10336" spans="10083:10098" ht="21.95" customHeight="1">
      <c r="NXI10336" s="4" t="s">
        <v>596</v>
      </c>
      <c r="NXJ10336" s="4">
        <v>174298.32</v>
      </c>
    </row>
    <row r="10337" spans="10099:10114" ht="21.95" customHeight="1">
      <c r="NXK10337" s="4" t="s">
        <v>1307</v>
      </c>
      <c r="NXL10337" s="4">
        <v>732550</v>
      </c>
    </row>
    <row r="10338" spans="10099:10114" ht="21.95" customHeight="1">
      <c r="NXK10338" s="4" t="s">
        <v>596</v>
      </c>
      <c r="NXL10338" s="4">
        <v>174298.32</v>
      </c>
    </row>
    <row r="10339" spans="10099:10114" ht="21.95" customHeight="1">
      <c r="NXM10339" s="4" t="s">
        <v>1307</v>
      </c>
      <c r="NXN10339" s="4">
        <v>732550</v>
      </c>
    </row>
    <row r="10340" spans="10099:10114" ht="21.95" customHeight="1">
      <c r="NXM10340" s="4" t="s">
        <v>596</v>
      </c>
      <c r="NXN10340" s="4">
        <v>174298.32</v>
      </c>
    </row>
    <row r="10341" spans="10099:10114" ht="21.95" customHeight="1">
      <c r="NXO10341" s="4" t="s">
        <v>1307</v>
      </c>
      <c r="NXP10341" s="4">
        <v>732550</v>
      </c>
    </row>
    <row r="10342" spans="10099:10114" ht="21.95" customHeight="1">
      <c r="NXO10342" s="4" t="s">
        <v>596</v>
      </c>
      <c r="NXP10342" s="4">
        <v>174298.32</v>
      </c>
    </row>
    <row r="10343" spans="10099:10114" ht="21.95" customHeight="1">
      <c r="NXQ10343" s="4" t="s">
        <v>1307</v>
      </c>
      <c r="NXR10343" s="4">
        <v>732550</v>
      </c>
    </row>
    <row r="10344" spans="10099:10114" ht="21.95" customHeight="1">
      <c r="NXQ10344" s="4" t="s">
        <v>596</v>
      </c>
      <c r="NXR10344" s="4">
        <v>174298.32</v>
      </c>
    </row>
    <row r="10345" spans="10099:10114" ht="21.95" customHeight="1">
      <c r="NXS10345" s="4" t="s">
        <v>1307</v>
      </c>
      <c r="NXT10345" s="4">
        <v>732550</v>
      </c>
    </row>
    <row r="10346" spans="10099:10114" ht="21.95" customHeight="1">
      <c r="NXS10346" s="4" t="s">
        <v>596</v>
      </c>
      <c r="NXT10346" s="4">
        <v>174298.32</v>
      </c>
    </row>
    <row r="10347" spans="10099:10114" ht="21.95" customHeight="1">
      <c r="NXU10347" s="4" t="s">
        <v>1307</v>
      </c>
      <c r="NXV10347" s="4">
        <v>732550</v>
      </c>
    </row>
    <row r="10348" spans="10099:10114" ht="21.95" customHeight="1">
      <c r="NXU10348" s="4" t="s">
        <v>596</v>
      </c>
      <c r="NXV10348" s="4">
        <v>174298.32</v>
      </c>
    </row>
    <row r="10349" spans="10099:10114" ht="21.95" customHeight="1">
      <c r="NXW10349" s="4" t="s">
        <v>1307</v>
      </c>
      <c r="NXX10349" s="4">
        <v>732550</v>
      </c>
    </row>
    <row r="10350" spans="10099:10114" ht="21.95" customHeight="1">
      <c r="NXW10350" s="4" t="s">
        <v>596</v>
      </c>
      <c r="NXX10350" s="4">
        <v>174298.32</v>
      </c>
    </row>
    <row r="10351" spans="10099:10114" ht="21.95" customHeight="1">
      <c r="NXY10351" s="4" t="s">
        <v>1307</v>
      </c>
      <c r="NXZ10351" s="4">
        <v>732550</v>
      </c>
    </row>
    <row r="10352" spans="10099:10114" ht="21.95" customHeight="1">
      <c r="NXY10352" s="4" t="s">
        <v>596</v>
      </c>
      <c r="NXZ10352" s="4">
        <v>174298.32</v>
      </c>
    </row>
    <row r="10353" spans="10115:10130" ht="21.95" customHeight="1">
      <c r="NYA10353" s="4" t="s">
        <v>1307</v>
      </c>
      <c r="NYB10353" s="4">
        <v>732550</v>
      </c>
    </row>
    <row r="10354" spans="10115:10130" ht="21.95" customHeight="1">
      <c r="NYA10354" s="4" t="s">
        <v>596</v>
      </c>
      <c r="NYB10354" s="4">
        <v>174298.32</v>
      </c>
    </row>
    <row r="10355" spans="10115:10130" ht="21.95" customHeight="1">
      <c r="NYC10355" s="4" t="s">
        <v>1307</v>
      </c>
      <c r="NYD10355" s="4">
        <v>732550</v>
      </c>
    </row>
    <row r="10356" spans="10115:10130" ht="21.95" customHeight="1">
      <c r="NYC10356" s="4" t="s">
        <v>596</v>
      </c>
      <c r="NYD10356" s="4">
        <v>174298.32</v>
      </c>
    </row>
    <row r="10357" spans="10115:10130" ht="21.95" customHeight="1">
      <c r="NYE10357" s="4" t="s">
        <v>1307</v>
      </c>
      <c r="NYF10357" s="4">
        <v>732550</v>
      </c>
    </row>
    <row r="10358" spans="10115:10130" ht="21.95" customHeight="1">
      <c r="NYE10358" s="4" t="s">
        <v>596</v>
      </c>
      <c r="NYF10358" s="4">
        <v>174298.32</v>
      </c>
    </row>
    <row r="10359" spans="10115:10130" ht="21.95" customHeight="1">
      <c r="NYG10359" s="4" t="s">
        <v>1307</v>
      </c>
      <c r="NYH10359" s="4">
        <v>732550</v>
      </c>
    </row>
    <row r="10360" spans="10115:10130" ht="21.95" customHeight="1">
      <c r="NYG10360" s="4" t="s">
        <v>596</v>
      </c>
      <c r="NYH10360" s="4">
        <v>174298.32</v>
      </c>
    </row>
    <row r="10361" spans="10115:10130" ht="21.95" customHeight="1">
      <c r="NYI10361" s="4" t="s">
        <v>1307</v>
      </c>
      <c r="NYJ10361" s="4">
        <v>732550</v>
      </c>
    </row>
    <row r="10362" spans="10115:10130" ht="21.95" customHeight="1">
      <c r="NYI10362" s="4" t="s">
        <v>596</v>
      </c>
      <c r="NYJ10362" s="4">
        <v>174298.32</v>
      </c>
    </row>
    <row r="10363" spans="10115:10130" ht="21.95" customHeight="1">
      <c r="NYK10363" s="4" t="s">
        <v>1307</v>
      </c>
      <c r="NYL10363" s="4">
        <v>732550</v>
      </c>
    </row>
    <row r="10364" spans="10115:10130" ht="21.95" customHeight="1">
      <c r="NYK10364" s="4" t="s">
        <v>596</v>
      </c>
      <c r="NYL10364" s="4">
        <v>174298.32</v>
      </c>
    </row>
    <row r="10365" spans="10115:10130" ht="21.95" customHeight="1">
      <c r="NYM10365" s="4" t="s">
        <v>1307</v>
      </c>
      <c r="NYN10365" s="4">
        <v>732550</v>
      </c>
    </row>
    <row r="10366" spans="10115:10130" ht="21.95" customHeight="1">
      <c r="NYM10366" s="4" t="s">
        <v>596</v>
      </c>
      <c r="NYN10366" s="4">
        <v>174298.32</v>
      </c>
    </row>
    <row r="10367" spans="10115:10130" ht="21.95" customHeight="1">
      <c r="NYO10367" s="4" t="s">
        <v>1307</v>
      </c>
      <c r="NYP10367" s="4">
        <v>732550</v>
      </c>
    </row>
    <row r="10368" spans="10115:10130" ht="21.95" customHeight="1">
      <c r="NYO10368" s="4" t="s">
        <v>596</v>
      </c>
      <c r="NYP10368" s="4">
        <v>174298.32</v>
      </c>
    </row>
    <row r="10369" spans="10131:10146" ht="21.95" customHeight="1">
      <c r="NYQ10369" s="4" t="s">
        <v>1307</v>
      </c>
      <c r="NYR10369" s="4">
        <v>732550</v>
      </c>
    </row>
    <row r="10370" spans="10131:10146" ht="21.95" customHeight="1">
      <c r="NYQ10370" s="4" t="s">
        <v>596</v>
      </c>
      <c r="NYR10370" s="4">
        <v>174298.32</v>
      </c>
    </row>
    <row r="10371" spans="10131:10146" ht="21.95" customHeight="1">
      <c r="NYS10371" s="4" t="s">
        <v>1307</v>
      </c>
      <c r="NYT10371" s="4">
        <v>732550</v>
      </c>
    </row>
    <row r="10372" spans="10131:10146" ht="21.95" customHeight="1">
      <c r="NYS10372" s="4" t="s">
        <v>596</v>
      </c>
      <c r="NYT10372" s="4">
        <v>174298.32</v>
      </c>
    </row>
    <row r="10373" spans="10131:10146" ht="21.95" customHeight="1">
      <c r="NYU10373" s="4" t="s">
        <v>1307</v>
      </c>
      <c r="NYV10373" s="4">
        <v>732550</v>
      </c>
    </row>
    <row r="10374" spans="10131:10146" ht="21.95" customHeight="1">
      <c r="NYU10374" s="4" t="s">
        <v>596</v>
      </c>
      <c r="NYV10374" s="4">
        <v>174298.32</v>
      </c>
    </row>
    <row r="10375" spans="10131:10146" ht="21.95" customHeight="1">
      <c r="NYW10375" s="4" t="s">
        <v>1307</v>
      </c>
      <c r="NYX10375" s="4">
        <v>732550</v>
      </c>
    </row>
    <row r="10376" spans="10131:10146" ht="21.95" customHeight="1">
      <c r="NYW10376" s="4" t="s">
        <v>596</v>
      </c>
      <c r="NYX10376" s="4">
        <v>174298.32</v>
      </c>
    </row>
    <row r="10377" spans="10131:10146" ht="21.95" customHeight="1">
      <c r="NYY10377" s="4" t="s">
        <v>1307</v>
      </c>
      <c r="NYZ10377" s="4">
        <v>732550</v>
      </c>
    </row>
    <row r="10378" spans="10131:10146" ht="21.95" customHeight="1">
      <c r="NYY10378" s="4" t="s">
        <v>596</v>
      </c>
      <c r="NYZ10378" s="4">
        <v>174298.32</v>
      </c>
    </row>
    <row r="10379" spans="10131:10146" ht="21.95" customHeight="1">
      <c r="NZA10379" s="4" t="s">
        <v>1307</v>
      </c>
      <c r="NZB10379" s="4">
        <v>732550</v>
      </c>
    </row>
    <row r="10380" spans="10131:10146" ht="21.95" customHeight="1">
      <c r="NZA10380" s="4" t="s">
        <v>596</v>
      </c>
      <c r="NZB10380" s="4">
        <v>174298.32</v>
      </c>
    </row>
    <row r="10381" spans="10131:10146" ht="21.95" customHeight="1">
      <c r="NZC10381" s="4" t="s">
        <v>1307</v>
      </c>
      <c r="NZD10381" s="4">
        <v>732550</v>
      </c>
    </row>
    <row r="10382" spans="10131:10146" ht="21.95" customHeight="1">
      <c r="NZC10382" s="4" t="s">
        <v>596</v>
      </c>
      <c r="NZD10382" s="4">
        <v>174298.32</v>
      </c>
    </row>
    <row r="10383" spans="10131:10146" ht="21.95" customHeight="1">
      <c r="NZE10383" s="4" t="s">
        <v>1307</v>
      </c>
      <c r="NZF10383" s="4">
        <v>732550</v>
      </c>
    </row>
    <row r="10384" spans="10131:10146" ht="21.95" customHeight="1">
      <c r="NZE10384" s="4" t="s">
        <v>596</v>
      </c>
      <c r="NZF10384" s="4">
        <v>174298.32</v>
      </c>
    </row>
    <row r="10385" spans="10147:10162" ht="21.95" customHeight="1">
      <c r="NZG10385" s="4" t="s">
        <v>1307</v>
      </c>
      <c r="NZH10385" s="4">
        <v>732550</v>
      </c>
    </row>
    <row r="10386" spans="10147:10162" ht="21.95" customHeight="1">
      <c r="NZG10386" s="4" t="s">
        <v>596</v>
      </c>
      <c r="NZH10386" s="4">
        <v>174298.32</v>
      </c>
    </row>
    <row r="10387" spans="10147:10162" ht="21.95" customHeight="1">
      <c r="NZI10387" s="4" t="s">
        <v>1307</v>
      </c>
      <c r="NZJ10387" s="4">
        <v>732550</v>
      </c>
    </row>
    <row r="10388" spans="10147:10162" ht="21.95" customHeight="1">
      <c r="NZI10388" s="4" t="s">
        <v>596</v>
      </c>
      <c r="NZJ10388" s="4">
        <v>174298.32</v>
      </c>
    </row>
    <row r="10389" spans="10147:10162" ht="21.95" customHeight="1">
      <c r="NZK10389" s="4" t="s">
        <v>1307</v>
      </c>
      <c r="NZL10389" s="4">
        <v>732550</v>
      </c>
    </row>
    <row r="10390" spans="10147:10162" ht="21.95" customHeight="1">
      <c r="NZK10390" s="4" t="s">
        <v>596</v>
      </c>
      <c r="NZL10390" s="4">
        <v>174298.32</v>
      </c>
    </row>
    <row r="10391" spans="10147:10162" ht="21.95" customHeight="1">
      <c r="NZM10391" s="4" t="s">
        <v>1307</v>
      </c>
      <c r="NZN10391" s="4">
        <v>732550</v>
      </c>
    </row>
    <row r="10392" spans="10147:10162" ht="21.95" customHeight="1">
      <c r="NZM10392" s="4" t="s">
        <v>596</v>
      </c>
      <c r="NZN10392" s="4">
        <v>174298.32</v>
      </c>
    </row>
    <row r="10393" spans="10147:10162" ht="21.95" customHeight="1">
      <c r="NZO10393" s="4" t="s">
        <v>1307</v>
      </c>
      <c r="NZP10393" s="4">
        <v>732550</v>
      </c>
    </row>
    <row r="10394" spans="10147:10162" ht="21.95" customHeight="1">
      <c r="NZO10394" s="4" t="s">
        <v>596</v>
      </c>
      <c r="NZP10394" s="4">
        <v>174298.32</v>
      </c>
    </row>
    <row r="10395" spans="10147:10162" ht="21.95" customHeight="1">
      <c r="NZQ10395" s="4" t="s">
        <v>1307</v>
      </c>
      <c r="NZR10395" s="4">
        <v>732550</v>
      </c>
    </row>
    <row r="10396" spans="10147:10162" ht="21.95" customHeight="1">
      <c r="NZQ10396" s="4" t="s">
        <v>596</v>
      </c>
      <c r="NZR10396" s="4">
        <v>174298.32</v>
      </c>
    </row>
    <row r="10397" spans="10147:10162" ht="21.95" customHeight="1">
      <c r="NZS10397" s="4" t="s">
        <v>1307</v>
      </c>
      <c r="NZT10397" s="4">
        <v>732550</v>
      </c>
    </row>
    <row r="10398" spans="10147:10162" ht="21.95" customHeight="1">
      <c r="NZS10398" s="4" t="s">
        <v>596</v>
      </c>
      <c r="NZT10398" s="4">
        <v>174298.32</v>
      </c>
    </row>
    <row r="10399" spans="10147:10162" ht="21.95" customHeight="1">
      <c r="NZU10399" s="4" t="s">
        <v>1307</v>
      </c>
      <c r="NZV10399" s="4">
        <v>732550</v>
      </c>
    </row>
    <row r="10400" spans="10147:10162" ht="21.95" customHeight="1">
      <c r="NZU10400" s="4" t="s">
        <v>596</v>
      </c>
      <c r="NZV10400" s="4">
        <v>174298.32</v>
      </c>
    </row>
    <row r="10401" spans="10163:10178" ht="21.95" customHeight="1">
      <c r="NZW10401" s="4" t="s">
        <v>1307</v>
      </c>
      <c r="NZX10401" s="4">
        <v>732550</v>
      </c>
    </row>
    <row r="10402" spans="10163:10178" ht="21.95" customHeight="1">
      <c r="NZW10402" s="4" t="s">
        <v>596</v>
      </c>
      <c r="NZX10402" s="4">
        <v>174298.32</v>
      </c>
    </row>
    <row r="10403" spans="10163:10178" ht="21.95" customHeight="1">
      <c r="NZY10403" s="4" t="s">
        <v>1307</v>
      </c>
      <c r="NZZ10403" s="4">
        <v>732550</v>
      </c>
    </row>
    <row r="10404" spans="10163:10178" ht="21.95" customHeight="1">
      <c r="NZY10404" s="4" t="s">
        <v>596</v>
      </c>
      <c r="NZZ10404" s="4">
        <v>174298.32</v>
      </c>
    </row>
    <row r="10405" spans="10163:10178" ht="21.95" customHeight="1">
      <c r="OAA10405" s="4" t="s">
        <v>1307</v>
      </c>
      <c r="OAB10405" s="4">
        <v>732550</v>
      </c>
    </row>
    <row r="10406" spans="10163:10178" ht="21.95" customHeight="1">
      <c r="OAA10406" s="4" t="s">
        <v>596</v>
      </c>
      <c r="OAB10406" s="4">
        <v>174298.32</v>
      </c>
    </row>
    <row r="10407" spans="10163:10178" ht="21.95" customHeight="1">
      <c r="OAC10407" s="4" t="s">
        <v>1307</v>
      </c>
      <c r="OAD10407" s="4">
        <v>732550</v>
      </c>
    </row>
    <row r="10408" spans="10163:10178" ht="21.95" customHeight="1">
      <c r="OAC10408" s="4" t="s">
        <v>596</v>
      </c>
      <c r="OAD10408" s="4">
        <v>174298.32</v>
      </c>
    </row>
    <row r="10409" spans="10163:10178" ht="21.95" customHeight="1">
      <c r="OAE10409" s="4" t="s">
        <v>1307</v>
      </c>
      <c r="OAF10409" s="4">
        <v>732550</v>
      </c>
    </row>
    <row r="10410" spans="10163:10178" ht="21.95" customHeight="1">
      <c r="OAE10410" s="4" t="s">
        <v>596</v>
      </c>
      <c r="OAF10410" s="4">
        <v>174298.32</v>
      </c>
    </row>
    <row r="10411" spans="10163:10178" ht="21.95" customHeight="1">
      <c r="OAG10411" s="4" t="s">
        <v>1307</v>
      </c>
      <c r="OAH10411" s="4">
        <v>732550</v>
      </c>
    </row>
    <row r="10412" spans="10163:10178" ht="21.95" customHeight="1">
      <c r="OAG10412" s="4" t="s">
        <v>596</v>
      </c>
      <c r="OAH10412" s="4">
        <v>174298.32</v>
      </c>
    </row>
    <row r="10413" spans="10163:10178" ht="21.95" customHeight="1">
      <c r="OAI10413" s="4" t="s">
        <v>1307</v>
      </c>
      <c r="OAJ10413" s="4">
        <v>732550</v>
      </c>
    </row>
    <row r="10414" spans="10163:10178" ht="21.95" customHeight="1">
      <c r="OAI10414" s="4" t="s">
        <v>596</v>
      </c>
      <c r="OAJ10414" s="4">
        <v>174298.32</v>
      </c>
    </row>
    <row r="10415" spans="10163:10178" ht="21.95" customHeight="1">
      <c r="OAK10415" s="4" t="s">
        <v>1307</v>
      </c>
      <c r="OAL10415" s="4">
        <v>732550</v>
      </c>
    </row>
    <row r="10416" spans="10163:10178" ht="21.95" customHeight="1">
      <c r="OAK10416" s="4" t="s">
        <v>596</v>
      </c>
      <c r="OAL10416" s="4">
        <v>174298.32</v>
      </c>
    </row>
    <row r="10417" spans="10179:10194" ht="21.95" customHeight="1">
      <c r="OAM10417" s="4" t="s">
        <v>1307</v>
      </c>
      <c r="OAN10417" s="4">
        <v>732550</v>
      </c>
    </row>
    <row r="10418" spans="10179:10194" ht="21.95" customHeight="1">
      <c r="OAM10418" s="4" t="s">
        <v>596</v>
      </c>
      <c r="OAN10418" s="4">
        <v>174298.32</v>
      </c>
    </row>
    <row r="10419" spans="10179:10194" ht="21.95" customHeight="1">
      <c r="OAO10419" s="4" t="s">
        <v>1307</v>
      </c>
      <c r="OAP10419" s="4">
        <v>732550</v>
      </c>
    </row>
    <row r="10420" spans="10179:10194" ht="21.95" customHeight="1">
      <c r="OAO10420" s="4" t="s">
        <v>596</v>
      </c>
      <c r="OAP10420" s="4">
        <v>174298.32</v>
      </c>
    </row>
    <row r="10421" spans="10179:10194" ht="21.95" customHeight="1">
      <c r="OAQ10421" s="4" t="s">
        <v>1307</v>
      </c>
      <c r="OAR10421" s="4">
        <v>732550</v>
      </c>
    </row>
    <row r="10422" spans="10179:10194" ht="21.95" customHeight="1">
      <c r="OAQ10422" s="4" t="s">
        <v>596</v>
      </c>
      <c r="OAR10422" s="4">
        <v>174298.32</v>
      </c>
    </row>
    <row r="10423" spans="10179:10194" ht="21.95" customHeight="1">
      <c r="OAS10423" s="4" t="s">
        <v>1307</v>
      </c>
      <c r="OAT10423" s="4">
        <v>732550</v>
      </c>
    </row>
    <row r="10424" spans="10179:10194" ht="21.95" customHeight="1">
      <c r="OAS10424" s="4" t="s">
        <v>596</v>
      </c>
      <c r="OAT10424" s="4">
        <v>174298.32</v>
      </c>
    </row>
    <row r="10425" spans="10179:10194" ht="21.95" customHeight="1">
      <c r="OAU10425" s="4" t="s">
        <v>1307</v>
      </c>
      <c r="OAV10425" s="4">
        <v>732550</v>
      </c>
    </row>
    <row r="10426" spans="10179:10194" ht="21.95" customHeight="1">
      <c r="OAU10426" s="4" t="s">
        <v>596</v>
      </c>
      <c r="OAV10426" s="4">
        <v>174298.32</v>
      </c>
    </row>
    <row r="10427" spans="10179:10194" ht="21.95" customHeight="1">
      <c r="OAW10427" s="4" t="s">
        <v>1307</v>
      </c>
      <c r="OAX10427" s="4">
        <v>732550</v>
      </c>
    </row>
    <row r="10428" spans="10179:10194" ht="21.95" customHeight="1">
      <c r="OAW10428" s="4" t="s">
        <v>596</v>
      </c>
      <c r="OAX10428" s="4">
        <v>174298.32</v>
      </c>
    </row>
    <row r="10429" spans="10179:10194" ht="21.95" customHeight="1">
      <c r="OAY10429" s="4" t="s">
        <v>1307</v>
      </c>
      <c r="OAZ10429" s="4">
        <v>732550</v>
      </c>
    </row>
    <row r="10430" spans="10179:10194" ht="21.95" customHeight="1">
      <c r="OAY10430" s="4" t="s">
        <v>596</v>
      </c>
      <c r="OAZ10430" s="4">
        <v>174298.32</v>
      </c>
    </row>
    <row r="10431" spans="10179:10194" ht="21.95" customHeight="1">
      <c r="OBA10431" s="4" t="s">
        <v>1307</v>
      </c>
      <c r="OBB10431" s="4">
        <v>732550</v>
      </c>
    </row>
    <row r="10432" spans="10179:10194" ht="21.95" customHeight="1">
      <c r="OBA10432" s="4" t="s">
        <v>596</v>
      </c>
      <c r="OBB10432" s="4">
        <v>174298.32</v>
      </c>
    </row>
    <row r="10433" spans="10195:10210" ht="21.95" customHeight="1">
      <c r="OBC10433" s="4" t="s">
        <v>1307</v>
      </c>
      <c r="OBD10433" s="4">
        <v>732550</v>
      </c>
    </row>
    <row r="10434" spans="10195:10210" ht="21.95" customHeight="1">
      <c r="OBC10434" s="4" t="s">
        <v>596</v>
      </c>
      <c r="OBD10434" s="4">
        <v>174298.32</v>
      </c>
    </row>
    <row r="10435" spans="10195:10210" ht="21.95" customHeight="1">
      <c r="OBE10435" s="4" t="s">
        <v>1307</v>
      </c>
      <c r="OBF10435" s="4">
        <v>732550</v>
      </c>
    </row>
    <row r="10436" spans="10195:10210" ht="21.95" customHeight="1">
      <c r="OBE10436" s="4" t="s">
        <v>596</v>
      </c>
      <c r="OBF10436" s="4">
        <v>174298.32</v>
      </c>
    </row>
    <row r="10437" spans="10195:10210" ht="21.95" customHeight="1">
      <c r="OBG10437" s="4" t="s">
        <v>1307</v>
      </c>
      <c r="OBH10437" s="4">
        <v>732550</v>
      </c>
    </row>
    <row r="10438" spans="10195:10210" ht="21.95" customHeight="1">
      <c r="OBG10438" s="4" t="s">
        <v>596</v>
      </c>
      <c r="OBH10438" s="4">
        <v>174298.32</v>
      </c>
    </row>
    <row r="10439" spans="10195:10210" ht="21.95" customHeight="1">
      <c r="OBI10439" s="4" t="s">
        <v>1307</v>
      </c>
      <c r="OBJ10439" s="4">
        <v>732550</v>
      </c>
    </row>
    <row r="10440" spans="10195:10210" ht="21.95" customHeight="1">
      <c r="OBI10440" s="4" t="s">
        <v>596</v>
      </c>
      <c r="OBJ10440" s="4">
        <v>174298.32</v>
      </c>
    </row>
    <row r="10441" spans="10195:10210" ht="21.95" customHeight="1">
      <c r="OBK10441" s="4" t="s">
        <v>1307</v>
      </c>
      <c r="OBL10441" s="4">
        <v>732550</v>
      </c>
    </row>
    <row r="10442" spans="10195:10210" ht="21.95" customHeight="1">
      <c r="OBK10442" s="4" t="s">
        <v>596</v>
      </c>
      <c r="OBL10442" s="4">
        <v>174298.32</v>
      </c>
    </row>
    <row r="10443" spans="10195:10210" ht="21.95" customHeight="1">
      <c r="OBM10443" s="4" t="s">
        <v>1307</v>
      </c>
      <c r="OBN10443" s="4">
        <v>732550</v>
      </c>
    </row>
    <row r="10444" spans="10195:10210" ht="21.95" customHeight="1">
      <c r="OBM10444" s="4" t="s">
        <v>596</v>
      </c>
      <c r="OBN10444" s="4">
        <v>174298.32</v>
      </c>
    </row>
    <row r="10445" spans="10195:10210" ht="21.95" customHeight="1">
      <c r="OBO10445" s="4" t="s">
        <v>1307</v>
      </c>
      <c r="OBP10445" s="4">
        <v>732550</v>
      </c>
    </row>
    <row r="10446" spans="10195:10210" ht="21.95" customHeight="1">
      <c r="OBO10446" s="4" t="s">
        <v>596</v>
      </c>
      <c r="OBP10446" s="4">
        <v>174298.32</v>
      </c>
    </row>
    <row r="10447" spans="10195:10210" ht="21.95" customHeight="1">
      <c r="OBQ10447" s="4" t="s">
        <v>1307</v>
      </c>
      <c r="OBR10447" s="4">
        <v>732550</v>
      </c>
    </row>
    <row r="10448" spans="10195:10210" ht="21.95" customHeight="1">
      <c r="OBQ10448" s="4" t="s">
        <v>596</v>
      </c>
      <c r="OBR10448" s="4">
        <v>174298.32</v>
      </c>
    </row>
    <row r="10449" spans="10211:10226" ht="21.95" customHeight="1">
      <c r="OBS10449" s="4" t="s">
        <v>1307</v>
      </c>
      <c r="OBT10449" s="4">
        <v>732550</v>
      </c>
    </row>
    <row r="10450" spans="10211:10226" ht="21.95" customHeight="1">
      <c r="OBS10450" s="4" t="s">
        <v>596</v>
      </c>
      <c r="OBT10450" s="4">
        <v>174298.32</v>
      </c>
    </row>
    <row r="10451" spans="10211:10226" ht="21.95" customHeight="1">
      <c r="OBU10451" s="4" t="s">
        <v>1307</v>
      </c>
      <c r="OBV10451" s="4">
        <v>732550</v>
      </c>
    </row>
    <row r="10452" spans="10211:10226" ht="21.95" customHeight="1">
      <c r="OBU10452" s="4" t="s">
        <v>596</v>
      </c>
      <c r="OBV10452" s="4">
        <v>174298.32</v>
      </c>
    </row>
    <row r="10453" spans="10211:10226" ht="21.95" customHeight="1">
      <c r="OBW10453" s="4" t="s">
        <v>1307</v>
      </c>
      <c r="OBX10453" s="4">
        <v>732550</v>
      </c>
    </row>
    <row r="10454" spans="10211:10226" ht="21.95" customHeight="1">
      <c r="OBW10454" s="4" t="s">
        <v>596</v>
      </c>
      <c r="OBX10454" s="4">
        <v>174298.32</v>
      </c>
    </row>
    <row r="10455" spans="10211:10226" ht="21.95" customHeight="1">
      <c r="OBY10455" s="4" t="s">
        <v>1307</v>
      </c>
      <c r="OBZ10455" s="4">
        <v>732550</v>
      </c>
    </row>
    <row r="10456" spans="10211:10226" ht="21.95" customHeight="1">
      <c r="OBY10456" s="4" t="s">
        <v>596</v>
      </c>
      <c r="OBZ10456" s="4">
        <v>174298.32</v>
      </c>
    </row>
    <row r="10457" spans="10211:10226" ht="21.95" customHeight="1">
      <c r="OCA10457" s="4" t="s">
        <v>1307</v>
      </c>
      <c r="OCB10457" s="4">
        <v>732550</v>
      </c>
    </row>
    <row r="10458" spans="10211:10226" ht="21.95" customHeight="1">
      <c r="OCA10458" s="4" t="s">
        <v>596</v>
      </c>
      <c r="OCB10458" s="4">
        <v>174298.32</v>
      </c>
    </row>
    <row r="10459" spans="10211:10226" ht="21.95" customHeight="1">
      <c r="OCC10459" s="4" t="s">
        <v>1307</v>
      </c>
      <c r="OCD10459" s="4">
        <v>732550</v>
      </c>
    </row>
    <row r="10460" spans="10211:10226" ht="21.95" customHeight="1">
      <c r="OCC10460" s="4" t="s">
        <v>596</v>
      </c>
      <c r="OCD10460" s="4">
        <v>174298.32</v>
      </c>
    </row>
    <row r="10461" spans="10211:10226" ht="21.95" customHeight="1">
      <c r="OCE10461" s="4" t="s">
        <v>1307</v>
      </c>
      <c r="OCF10461" s="4">
        <v>732550</v>
      </c>
    </row>
    <row r="10462" spans="10211:10226" ht="21.95" customHeight="1">
      <c r="OCE10462" s="4" t="s">
        <v>596</v>
      </c>
      <c r="OCF10462" s="4">
        <v>174298.32</v>
      </c>
    </row>
    <row r="10463" spans="10211:10226" ht="21.95" customHeight="1">
      <c r="OCG10463" s="4" t="s">
        <v>1307</v>
      </c>
      <c r="OCH10463" s="4">
        <v>732550</v>
      </c>
    </row>
    <row r="10464" spans="10211:10226" ht="21.95" customHeight="1">
      <c r="OCG10464" s="4" t="s">
        <v>596</v>
      </c>
      <c r="OCH10464" s="4">
        <v>174298.32</v>
      </c>
    </row>
    <row r="10465" spans="10227:10242" ht="21.95" customHeight="1">
      <c r="OCI10465" s="4" t="s">
        <v>1307</v>
      </c>
      <c r="OCJ10465" s="4">
        <v>732550</v>
      </c>
    </row>
    <row r="10466" spans="10227:10242" ht="21.95" customHeight="1">
      <c r="OCI10466" s="4" t="s">
        <v>596</v>
      </c>
      <c r="OCJ10466" s="4">
        <v>174298.32</v>
      </c>
    </row>
    <row r="10467" spans="10227:10242" ht="21.95" customHeight="1">
      <c r="OCK10467" s="4" t="s">
        <v>1307</v>
      </c>
      <c r="OCL10467" s="4">
        <v>732550</v>
      </c>
    </row>
    <row r="10468" spans="10227:10242" ht="21.95" customHeight="1">
      <c r="OCK10468" s="4" t="s">
        <v>596</v>
      </c>
      <c r="OCL10468" s="4">
        <v>174298.32</v>
      </c>
    </row>
    <row r="10469" spans="10227:10242" ht="21.95" customHeight="1">
      <c r="OCM10469" s="4" t="s">
        <v>1307</v>
      </c>
      <c r="OCN10469" s="4">
        <v>732550</v>
      </c>
    </row>
    <row r="10470" spans="10227:10242" ht="21.95" customHeight="1">
      <c r="OCM10470" s="4" t="s">
        <v>596</v>
      </c>
      <c r="OCN10470" s="4">
        <v>174298.32</v>
      </c>
    </row>
    <row r="10471" spans="10227:10242" ht="21.95" customHeight="1">
      <c r="OCO10471" s="4" t="s">
        <v>1307</v>
      </c>
      <c r="OCP10471" s="4">
        <v>732550</v>
      </c>
    </row>
    <row r="10472" spans="10227:10242" ht="21.95" customHeight="1">
      <c r="OCO10472" s="4" t="s">
        <v>596</v>
      </c>
      <c r="OCP10472" s="4">
        <v>174298.32</v>
      </c>
    </row>
    <row r="10473" spans="10227:10242" ht="21.95" customHeight="1">
      <c r="OCQ10473" s="4" t="s">
        <v>1307</v>
      </c>
      <c r="OCR10473" s="4">
        <v>732550</v>
      </c>
    </row>
    <row r="10474" spans="10227:10242" ht="21.95" customHeight="1">
      <c r="OCQ10474" s="4" t="s">
        <v>596</v>
      </c>
      <c r="OCR10474" s="4">
        <v>174298.32</v>
      </c>
    </row>
    <row r="10475" spans="10227:10242" ht="21.95" customHeight="1">
      <c r="OCS10475" s="4" t="s">
        <v>1307</v>
      </c>
      <c r="OCT10475" s="4">
        <v>732550</v>
      </c>
    </row>
    <row r="10476" spans="10227:10242" ht="21.95" customHeight="1">
      <c r="OCS10476" s="4" t="s">
        <v>596</v>
      </c>
      <c r="OCT10476" s="4">
        <v>174298.32</v>
      </c>
    </row>
    <row r="10477" spans="10227:10242" ht="21.95" customHeight="1">
      <c r="OCU10477" s="4" t="s">
        <v>1307</v>
      </c>
      <c r="OCV10477" s="4">
        <v>732550</v>
      </c>
    </row>
    <row r="10478" spans="10227:10242" ht="21.95" customHeight="1">
      <c r="OCU10478" s="4" t="s">
        <v>596</v>
      </c>
      <c r="OCV10478" s="4">
        <v>174298.32</v>
      </c>
    </row>
    <row r="10479" spans="10227:10242" ht="21.95" customHeight="1">
      <c r="OCW10479" s="4" t="s">
        <v>1307</v>
      </c>
      <c r="OCX10479" s="4">
        <v>732550</v>
      </c>
    </row>
    <row r="10480" spans="10227:10242" ht="21.95" customHeight="1">
      <c r="OCW10480" s="4" t="s">
        <v>596</v>
      </c>
      <c r="OCX10480" s="4">
        <v>174298.32</v>
      </c>
    </row>
    <row r="10481" spans="10243:10258" ht="21.95" customHeight="1">
      <c r="OCY10481" s="4" t="s">
        <v>1307</v>
      </c>
      <c r="OCZ10481" s="4">
        <v>732550</v>
      </c>
    </row>
    <row r="10482" spans="10243:10258" ht="21.95" customHeight="1">
      <c r="OCY10482" s="4" t="s">
        <v>596</v>
      </c>
      <c r="OCZ10482" s="4">
        <v>174298.32</v>
      </c>
    </row>
    <row r="10483" spans="10243:10258" ht="21.95" customHeight="1">
      <c r="ODA10483" s="4" t="s">
        <v>1307</v>
      </c>
      <c r="ODB10483" s="4">
        <v>732550</v>
      </c>
    </row>
    <row r="10484" spans="10243:10258" ht="21.95" customHeight="1">
      <c r="ODA10484" s="4" t="s">
        <v>596</v>
      </c>
      <c r="ODB10484" s="4">
        <v>174298.32</v>
      </c>
    </row>
    <row r="10485" spans="10243:10258" ht="21.95" customHeight="1">
      <c r="ODC10485" s="4" t="s">
        <v>1307</v>
      </c>
      <c r="ODD10485" s="4">
        <v>732550</v>
      </c>
    </row>
    <row r="10486" spans="10243:10258" ht="21.95" customHeight="1">
      <c r="ODC10486" s="4" t="s">
        <v>596</v>
      </c>
      <c r="ODD10486" s="4">
        <v>174298.32</v>
      </c>
    </row>
    <row r="10487" spans="10243:10258" ht="21.95" customHeight="1">
      <c r="ODE10487" s="4" t="s">
        <v>1307</v>
      </c>
      <c r="ODF10487" s="4">
        <v>732550</v>
      </c>
    </row>
    <row r="10488" spans="10243:10258" ht="21.95" customHeight="1">
      <c r="ODE10488" s="4" t="s">
        <v>596</v>
      </c>
      <c r="ODF10488" s="4">
        <v>174298.32</v>
      </c>
    </row>
    <row r="10489" spans="10243:10258" ht="21.95" customHeight="1">
      <c r="ODG10489" s="4" t="s">
        <v>1307</v>
      </c>
      <c r="ODH10489" s="4">
        <v>732550</v>
      </c>
    </row>
    <row r="10490" spans="10243:10258" ht="21.95" customHeight="1">
      <c r="ODG10490" s="4" t="s">
        <v>596</v>
      </c>
      <c r="ODH10490" s="4">
        <v>174298.32</v>
      </c>
    </row>
    <row r="10491" spans="10243:10258" ht="21.95" customHeight="1">
      <c r="ODI10491" s="4" t="s">
        <v>1307</v>
      </c>
      <c r="ODJ10491" s="4">
        <v>732550</v>
      </c>
    </row>
    <row r="10492" spans="10243:10258" ht="21.95" customHeight="1">
      <c r="ODI10492" s="4" t="s">
        <v>596</v>
      </c>
      <c r="ODJ10492" s="4">
        <v>174298.32</v>
      </c>
    </row>
    <row r="10493" spans="10243:10258" ht="21.95" customHeight="1">
      <c r="ODK10493" s="4" t="s">
        <v>1307</v>
      </c>
      <c r="ODL10493" s="4">
        <v>732550</v>
      </c>
    </row>
    <row r="10494" spans="10243:10258" ht="21.95" customHeight="1">
      <c r="ODK10494" s="4" t="s">
        <v>596</v>
      </c>
      <c r="ODL10494" s="4">
        <v>174298.32</v>
      </c>
    </row>
    <row r="10495" spans="10243:10258" ht="21.95" customHeight="1">
      <c r="ODM10495" s="4" t="s">
        <v>1307</v>
      </c>
      <c r="ODN10495" s="4">
        <v>732550</v>
      </c>
    </row>
    <row r="10496" spans="10243:10258" ht="21.95" customHeight="1">
      <c r="ODM10496" s="4" t="s">
        <v>596</v>
      </c>
      <c r="ODN10496" s="4">
        <v>174298.32</v>
      </c>
    </row>
    <row r="10497" spans="10259:10274" ht="21.95" customHeight="1">
      <c r="ODO10497" s="4" t="s">
        <v>1307</v>
      </c>
      <c r="ODP10497" s="4">
        <v>732550</v>
      </c>
    </row>
    <row r="10498" spans="10259:10274" ht="21.95" customHeight="1">
      <c r="ODO10498" s="4" t="s">
        <v>596</v>
      </c>
      <c r="ODP10498" s="4">
        <v>174298.32</v>
      </c>
    </row>
    <row r="10499" spans="10259:10274" ht="21.95" customHeight="1">
      <c r="ODQ10499" s="4" t="s">
        <v>1307</v>
      </c>
      <c r="ODR10499" s="4">
        <v>732550</v>
      </c>
    </row>
    <row r="10500" spans="10259:10274" ht="21.95" customHeight="1">
      <c r="ODQ10500" s="4" t="s">
        <v>596</v>
      </c>
      <c r="ODR10500" s="4">
        <v>174298.32</v>
      </c>
    </row>
    <row r="10501" spans="10259:10274" ht="21.95" customHeight="1">
      <c r="ODS10501" s="4" t="s">
        <v>1307</v>
      </c>
      <c r="ODT10501" s="4">
        <v>732550</v>
      </c>
    </row>
    <row r="10502" spans="10259:10274" ht="21.95" customHeight="1">
      <c r="ODS10502" s="4" t="s">
        <v>596</v>
      </c>
      <c r="ODT10502" s="4">
        <v>174298.32</v>
      </c>
    </row>
    <row r="10503" spans="10259:10274" ht="21.95" customHeight="1">
      <c r="ODU10503" s="4" t="s">
        <v>1307</v>
      </c>
      <c r="ODV10503" s="4">
        <v>732550</v>
      </c>
    </row>
    <row r="10504" spans="10259:10274" ht="21.95" customHeight="1">
      <c r="ODU10504" s="4" t="s">
        <v>596</v>
      </c>
      <c r="ODV10504" s="4">
        <v>174298.32</v>
      </c>
    </row>
    <row r="10505" spans="10259:10274" ht="21.95" customHeight="1">
      <c r="ODW10505" s="4" t="s">
        <v>1307</v>
      </c>
      <c r="ODX10505" s="4">
        <v>732550</v>
      </c>
    </row>
    <row r="10506" spans="10259:10274" ht="21.95" customHeight="1">
      <c r="ODW10506" s="4" t="s">
        <v>596</v>
      </c>
      <c r="ODX10506" s="4">
        <v>174298.32</v>
      </c>
    </row>
    <row r="10507" spans="10259:10274" ht="21.95" customHeight="1">
      <c r="ODY10507" s="4" t="s">
        <v>1307</v>
      </c>
      <c r="ODZ10507" s="4">
        <v>732550</v>
      </c>
    </row>
    <row r="10508" spans="10259:10274" ht="21.95" customHeight="1">
      <c r="ODY10508" s="4" t="s">
        <v>596</v>
      </c>
      <c r="ODZ10508" s="4">
        <v>174298.32</v>
      </c>
    </row>
    <row r="10509" spans="10259:10274" ht="21.95" customHeight="1">
      <c r="OEA10509" s="4" t="s">
        <v>1307</v>
      </c>
      <c r="OEB10509" s="4">
        <v>732550</v>
      </c>
    </row>
    <row r="10510" spans="10259:10274" ht="21.95" customHeight="1">
      <c r="OEA10510" s="4" t="s">
        <v>596</v>
      </c>
      <c r="OEB10510" s="4">
        <v>174298.32</v>
      </c>
    </row>
    <row r="10511" spans="10259:10274" ht="21.95" customHeight="1">
      <c r="OEC10511" s="4" t="s">
        <v>1307</v>
      </c>
      <c r="OED10511" s="4">
        <v>732550</v>
      </c>
    </row>
    <row r="10512" spans="10259:10274" ht="21.95" customHeight="1">
      <c r="OEC10512" s="4" t="s">
        <v>596</v>
      </c>
      <c r="OED10512" s="4">
        <v>174298.32</v>
      </c>
    </row>
    <row r="10513" spans="10275:10290" ht="21.95" customHeight="1">
      <c r="OEE10513" s="4" t="s">
        <v>1307</v>
      </c>
      <c r="OEF10513" s="4">
        <v>732550</v>
      </c>
    </row>
    <row r="10514" spans="10275:10290" ht="21.95" customHeight="1">
      <c r="OEE10514" s="4" t="s">
        <v>596</v>
      </c>
      <c r="OEF10514" s="4">
        <v>174298.32</v>
      </c>
    </row>
    <row r="10515" spans="10275:10290" ht="21.95" customHeight="1">
      <c r="OEG10515" s="4" t="s">
        <v>1307</v>
      </c>
      <c r="OEH10515" s="4">
        <v>732550</v>
      </c>
    </row>
    <row r="10516" spans="10275:10290" ht="21.95" customHeight="1">
      <c r="OEG10516" s="4" t="s">
        <v>596</v>
      </c>
      <c r="OEH10516" s="4">
        <v>174298.32</v>
      </c>
    </row>
    <row r="10517" spans="10275:10290" ht="21.95" customHeight="1">
      <c r="OEI10517" s="4" t="s">
        <v>1307</v>
      </c>
      <c r="OEJ10517" s="4">
        <v>732550</v>
      </c>
    </row>
    <row r="10518" spans="10275:10290" ht="21.95" customHeight="1">
      <c r="OEI10518" s="4" t="s">
        <v>596</v>
      </c>
      <c r="OEJ10518" s="4">
        <v>174298.32</v>
      </c>
    </row>
    <row r="10519" spans="10275:10290" ht="21.95" customHeight="1">
      <c r="OEK10519" s="4" t="s">
        <v>1307</v>
      </c>
      <c r="OEL10519" s="4">
        <v>732550</v>
      </c>
    </row>
    <row r="10520" spans="10275:10290" ht="21.95" customHeight="1">
      <c r="OEK10520" s="4" t="s">
        <v>596</v>
      </c>
      <c r="OEL10520" s="4">
        <v>174298.32</v>
      </c>
    </row>
    <row r="10521" spans="10275:10290" ht="21.95" customHeight="1">
      <c r="OEM10521" s="4" t="s">
        <v>1307</v>
      </c>
      <c r="OEN10521" s="4">
        <v>732550</v>
      </c>
    </row>
    <row r="10522" spans="10275:10290" ht="21.95" customHeight="1">
      <c r="OEM10522" s="4" t="s">
        <v>596</v>
      </c>
      <c r="OEN10522" s="4">
        <v>174298.32</v>
      </c>
    </row>
    <row r="10523" spans="10275:10290" ht="21.95" customHeight="1">
      <c r="OEO10523" s="4" t="s">
        <v>1307</v>
      </c>
      <c r="OEP10523" s="4">
        <v>732550</v>
      </c>
    </row>
    <row r="10524" spans="10275:10290" ht="21.95" customHeight="1">
      <c r="OEO10524" s="4" t="s">
        <v>596</v>
      </c>
      <c r="OEP10524" s="4">
        <v>174298.32</v>
      </c>
    </row>
    <row r="10525" spans="10275:10290" ht="21.95" customHeight="1">
      <c r="OEQ10525" s="4" t="s">
        <v>1307</v>
      </c>
      <c r="OER10525" s="4">
        <v>732550</v>
      </c>
    </row>
    <row r="10526" spans="10275:10290" ht="21.95" customHeight="1">
      <c r="OEQ10526" s="4" t="s">
        <v>596</v>
      </c>
      <c r="OER10526" s="4">
        <v>174298.32</v>
      </c>
    </row>
    <row r="10527" spans="10275:10290" ht="21.95" customHeight="1">
      <c r="OES10527" s="4" t="s">
        <v>1307</v>
      </c>
      <c r="OET10527" s="4">
        <v>732550</v>
      </c>
    </row>
    <row r="10528" spans="10275:10290" ht="21.95" customHeight="1">
      <c r="OES10528" s="4" t="s">
        <v>596</v>
      </c>
      <c r="OET10528" s="4">
        <v>174298.32</v>
      </c>
    </row>
    <row r="10529" spans="10291:10306" ht="21.95" customHeight="1">
      <c r="OEU10529" s="4" t="s">
        <v>1307</v>
      </c>
      <c r="OEV10529" s="4">
        <v>732550</v>
      </c>
    </row>
    <row r="10530" spans="10291:10306" ht="21.95" customHeight="1">
      <c r="OEU10530" s="4" t="s">
        <v>596</v>
      </c>
      <c r="OEV10530" s="4">
        <v>174298.32</v>
      </c>
    </row>
    <row r="10531" spans="10291:10306" ht="21.95" customHeight="1">
      <c r="OEW10531" s="4" t="s">
        <v>1307</v>
      </c>
      <c r="OEX10531" s="4">
        <v>732550</v>
      </c>
    </row>
    <row r="10532" spans="10291:10306" ht="21.95" customHeight="1">
      <c r="OEW10532" s="4" t="s">
        <v>596</v>
      </c>
      <c r="OEX10532" s="4">
        <v>174298.32</v>
      </c>
    </row>
    <row r="10533" spans="10291:10306" ht="21.95" customHeight="1">
      <c r="OEY10533" s="4" t="s">
        <v>1307</v>
      </c>
      <c r="OEZ10533" s="4">
        <v>732550</v>
      </c>
    </row>
    <row r="10534" spans="10291:10306" ht="21.95" customHeight="1">
      <c r="OEY10534" s="4" t="s">
        <v>596</v>
      </c>
      <c r="OEZ10534" s="4">
        <v>174298.32</v>
      </c>
    </row>
    <row r="10535" spans="10291:10306" ht="21.95" customHeight="1">
      <c r="OFA10535" s="4" t="s">
        <v>1307</v>
      </c>
      <c r="OFB10535" s="4">
        <v>732550</v>
      </c>
    </row>
    <row r="10536" spans="10291:10306" ht="21.95" customHeight="1">
      <c r="OFA10536" s="4" t="s">
        <v>596</v>
      </c>
      <c r="OFB10536" s="4">
        <v>174298.32</v>
      </c>
    </row>
    <row r="10537" spans="10291:10306" ht="21.95" customHeight="1">
      <c r="OFC10537" s="4" t="s">
        <v>1307</v>
      </c>
      <c r="OFD10537" s="4">
        <v>732550</v>
      </c>
    </row>
    <row r="10538" spans="10291:10306" ht="21.95" customHeight="1">
      <c r="OFC10538" s="4" t="s">
        <v>596</v>
      </c>
      <c r="OFD10538" s="4">
        <v>174298.32</v>
      </c>
    </row>
    <row r="10539" spans="10291:10306" ht="21.95" customHeight="1">
      <c r="OFE10539" s="4" t="s">
        <v>1307</v>
      </c>
      <c r="OFF10539" s="4">
        <v>732550</v>
      </c>
    </row>
    <row r="10540" spans="10291:10306" ht="21.95" customHeight="1">
      <c r="OFE10540" s="4" t="s">
        <v>596</v>
      </c>
      <c r="OFF10540" s="4">
        <v>174298.32</v>
      </c>
    </row>
    <row r="10541" spans="10291:10306" ht="21.95" customHeight="1">
      <c r="OFG10541" s="4" t="s">
        <v>1307</v>
      </c>
      <c r="OFH10541" s="4">
        <v>732550</v>
      </c>
    </row>
    <row r="10542" spans="10291:10306" ht="21.95" customHeight="1">
      <c r="OFG10542" s="4" t="s">
        <v>596</v>
      </c>
      <c r="OFH10542" s="4">
        <v>174298.32</v>
      </c>
    </row>
    <row r="10543" spans="10291:10306" ht="21.95" customHeight="1">
      <c r="OFI10543" s="4" t="s">
        <v>1307</v>
      </c>
      <c r="OFJ10543" s="4">
        <v>732550</v>
      </c>
    </row>
    <row r="10544" spans="10291:10306" ht="21.95" customHeight="1">
      <c r="OFI10544" s="4" t="s">
        <v>596</v>
      </c>
      <c r="OFJ10544" s="4">
        <v>174298.32</v>
      </c>
    </row>
    <row r="10545" spans="10307:10322" ht="21.95" customHeight="1">
      <c r="OFK10545" s="4" t="s">
        <v>1307</v>
      </c>
      <c r="OFL10545" s="4">
        <v>732550</v>
      </c>
    </row>
    <row r="10546" spans="10307:10322" ht="21.95" customHeight="1">
      <c r="OFK10546" s="4" t="s">
        <v>596</v>
      </c>
      <c r="OFL10546" s="4">
        <v>174298.32</v>
      </c>
    </row>
    <row r="10547" spans="10307:10322" ht="21.95" customHeight="1">
      <c r="OFM10547" s="4" t="s">
        <v>1307</v>
      </c>
      <c r="OFN10547" s="4">
        <v>732550</v>
      </c>
    </row>
    <row r="10548" spans="10307:10322" ht="21.95" customHeight="1">
      <c r="OFM10548" s="4" t="s">
        <v>596</v>
      </c>
      <c r="OFN10548" s="4">
        <v>174298.32</v>
      </c>
    </row>
    <row r="10549" spans="10307:10322" ht="21.95" customHeight="1">
      <c r="OFO10549" s="4" t="s">
        <v>1307</v>
      </c>
      <c r="OFP10549" s="4">
        <v>732550</v>
      </c>
    </row>
    <row r="10550" spans="10307:10322" ht="21.95" customHeight="1">
      <c r="OFO10550" s="4" t="s">
        <v>596</v>
      </c>
      <c r="OFP10550" s="4">
        <v>174298.32</v>
      </c>
    </row>
    <row r="10551" spans="10307:10322" ht="21.95" customHeight="1">
      <c r="OFQ10551" s="4" t="s">
        <v>1307</v>
      </c>
      <c r="OFR10551" s="4">
        <v>732550</v>
      </c>
    </row>
    <row r="10552" spans="10307:10322" ht="21.95" customHeight="1">
      <c r="OFQ10552" s="4" t="s">
        <v>596</v>
      </c>
      <c r="OFR10552" s="4">
        <v>174298.32</v>
      </c>
    </row>
    <row r="10553" spans="10307:10322" ht="21.95" customHeight="1">
      <c r="OFS10553" s="4" t="s">
        <v>1307</v>
      </c>
      <c r="OFT10553" s="4">
        <v>732550</v>
      </c>
    </row>
    <row r="10554" spans="10307:10322" ht="21.95" customHeight="1">
      <c r="OFS10554" s="4" t="s">
        <v>596</v>
      </c>
      <c r="OFT10554" s="4">
        <v>174298.32</v>
      </c>
    </row>
    <row r="10555" spans="10307:10322" ht="21.95" customHeight="1">
      <c r="OFU10555" s="4" t="s">
        <v>1307</v>
      </c>
      <c r="OFV10555" s="4">
        <v>732550</v>
      </c>
    </row>
    <row r="10556" spans="10307:10322" ht="21.95" customHeight="1">
      <c r="OFU10556" s="4" t="s">
        <v>596</v>
      </c>
      <c r="OFV10556" s="4">
        <v>174298.32</v>
      </c>
    </row>
    <row r="10557" spans="10307:10322" ht="21.95" customHeight="1">
      <c r="OFW10557" s="4" t="s">
        <v>1307</v>
      </c>
      <c r="OFX10557" s="4">
        <v>732550</v>
      </c>
    </row>
    <row r="10558" spans="10307:10322" ht="21.95" customHeight="1">
      <c r="OFW10558" s="4" t="s">
        <v>596</v>
      </c>
      <c r="OFX10558" s="4">
        <v>174298.32</v>
      </c>
    </row>
    <row r="10559" spans="10307:10322" ht="21.95" customHeight="1">
      <c r="OFY10559" s="4" t="s">
        <v>1307</v>
      </c>
      <c r="OFZ10559" s="4">
        <v>732550</v>
      </c>
    </row>
    <row r="10560" spans="10307:10322" ht="21.95" customHeight="1">
      <c r="OFY10560" s="4" t="s">
        <v>596</v>
      </c>
      <c r="OFZ10560" s="4">
        <v>174298.32</v>
      </c>
    </row>
    <row r="10561" spans="10323:10338" ht="21.95" customHeight="1">
      <c r="OGA10561" s="4" t="s">
        <v>1307</v>
      </c>
      <c r="OGB10561" s="4">
        <v>732550</v>
      </c>
    </row>
    <row r="10562" spans="10323:10338" ht="21.95" customHeight="1">
      <c r="OGA10562" s="4" t="s">
        <v>596</v>
      </c>
      <c r="OGB10562" s="4">
        <v>174298.32</v>
      </c>
    </row>
    <row r="10563" spans="10323:10338" ht="21.95" customHeight="1">
      <c r="OGC10563" s="4" t="s">
        <v>1307</v>
      </c>
      <c r="OGD10563" s="4">
        <v>732550</v>
      </c>
    </row>
    <row r="10564" spans="10323:10338" ht="21.95" customHeight="1">
      <c r="OGC10564" s="4" t="s">
        <v>596</v>
      </c>
      <c r="OGD10564" s="4">
        <v>174298.32</v>
      </c>
    </row>
    <row r="10565" spans="10323:10338" ht="21.95" customHeight="1">
      <c r="OGE10565" s="4" t="s">
        <v>1307</v>
      </c>
      <c r="OGF10565" s="4">
        <v>732550</v>
      </c>
    </row>
    <row r="10566" spans="10323:10338" ht="21.95" customHeight="1">
      <c r="OGE10566" s="4" t="s">
        <v>596</v>
      </c>
      <c r="OGF10566" s="4">
        <v>174298.32</v>
      </c>
    </row>
    <row r="10567" spans="10323:10338" ht="21.95" customHeight="1">
      <c r="OGG10567" s="4" t="s">
        <v>1307</v>
      </c>
      <c r="OGH10567" s="4">
        <v>732550</v>
      </c>
    </row>
    <row r="10568" spans="10323:10338" ht="21.95" customHeight="1">
      <c r="OGG10568" s="4" t="s">
        <v>596</v>
      </c>
      <c r="OGH10568" s="4">
        <v>174298.32</v>
      </c>
    </row>
    <row r="10569" spans="10323:10338" ht="21.95" customHeight="1">
      <c r="OGI10569" s="4" t="s">
        <v>1307</v>
      </c>
      <c r="OGJ10569" s="4">
        <v>732550</v>
      </c>
    </row>
    <row r="10570" spans="10323:10338" ht="21.95" customHeight="1">
      <c r="OGI10570" s="4" t="s">
        <v>596</v>
      </c>
      <c r="OGJ10570" s="4">
        <v>174298.32</v>
      </c>
    </row>
    <row r="10571" spans="10323:10338" ht="21.95" customHeight="1">
      <c r="OGK10571" s="4" t="s">
        <v>1307</v>
      </c>
      <c r="OGL10571" s="4">
        <v>732550</v>
      </c>
    </row>
    <row r="10572" spans="10323:10338" ht="21.95" customHeight="1">
      <c r="OGK10572" s="4" t="s">
        <v>596</v>
      </c>
      <c r="OGL10572" s="4">
        <v>174298.32</v>
      </c>
    </row>
    <row r="10573" spans="10323:10338" ht="21.95" customHeight="1">
      <c r="OGM10573" s="4" t="s">
        <v>1307</v>
      </c>
      <c r="OGN10573" s="4">
        <v>732550</v>
      </c>
    </row>
    <row r="10574" spans="10323:10338" ht="21.95" customHeight="1">
      <c r="OGM10574" s="4" t="s">
        <v>596</v>
      </c>
      <c r="OGN10574" s="4">
        <v>174298.32</v>
      </c>
    </row>
    <row r="10575" spans="10323:10338" ht="21.95" customHeight="1">
      <c r="OGO10575" s="4" t="s">
        <v>1307</v>
      </c>
      <c r="OGP10575" s="4">
        <v>732550</v>
      </c>
    </row>
    <row r="10576" spans="10323:10338" ht="21.95" customHeight="1">
      <c r="OGO10576" s="4" t="s">
        <v>596</v>
      </c>
      <c r="OGP10576" s="4">
        <v>174298.32</v>
      </c>
    </row>
    <row r="10577" spans="10339:10354" ht="21.95" customHeight="1">
      <c r="OGQ10577" s="4" t="s">
        <v>1307</v>
      </c>
      <c r="OGR10577" s="4">
        <v>732550</v>
      </c>
    </row>
    <row r="10578" spans="10339:10354" ht="21.95" customHeight="1">
      <c r="OGQ10578" s="4" t="s">
        <v>596</v>
      </c>
      <c r="OGR10578" s="4">
        <v>174298.32</v>
      </c>
    </row>
    <row r="10579" spans="10339:10354" ht="21.95" customHeight="1">
      <c r="OGS10579" s="4" t="s">
        <v>1307</v>
      </c>
      <c r="OGT10579" s="4">
        <v>732550</v>
      </c>
    </row>
    <row r="10580" spans="10339:10354" ht="21.95" customHeight="1">
      <c r="OGS10580" s="4" t="s">
        <v>596</v>
      </c>
      <c r="OGT10580" s="4">
        <v>174298.32</v>
      </c>
    </row>
    <row r="10581" spans="10339:10354" ht="21.95" customHeight="1">
      <c r="OGU10581" s="4" t="s">
        <v>1307</v>
      </c>
      <c r="OGV10581" s="4">
        <v>732550</v>
      </c>
    </row>
    <row r="10582" spans="10339:10354" ht="21.95" customHeight="1">
      <c r="OGU10582" s="4" t="s">
        <v>596</v>
      </c>
      <c r="OGV10582" s="4">
        <v>174298.32</v>
      </c>
    </row>
    <row r="10583" spans="10339:10354" ht="21.95" customHeight="1">
      <c r="OGW10583" s="4" t="s">
        <v>1307</v>
      </c>
      <c r="OGX10583" s="4">
        <v>732550</v>
      </c>
    </row>
    <row r="10584" spans="10339:10354" ht="21.95" customHeight="1">
      <c r="OGW10584" s="4" t="s">
        <v>596</v>
      </c>
      <c r="OGX10584" s="4">
        <v>174298.32</v>
      </c>
    </row>
    <row r="10585" spans="10339:10354" ht="21.95" customHeight="1">
      <c r="OGY10585" s="4" t="s">
        <v>1307</v>
      </c>
      <c r="OGZ10585" s="4">
        <v>732550</v>
      </c>
    </row>
    <row r="10586" spans="10339:10354" ht="21.95" customHeight="1">
      <c r="OGY10586" s="4" t="s">
        <v>596</v>
      </c>
      <c r="OGZ10586" s="4">
        <v>174298.32</v>
      </c>
    </row>
    <row r="10587" spans="10339:10354" ht="21.95" customHeight="1">
      <c r="OHA10587" s="4" t="s">
        <v>1307</v>
      </c>
      <c r="OHB10587" s="4">
        <v>732550</v>
      </c>
    </row>
    <row r="10588" spans="10339:10354" ht="21.95" customHeight="1">
      <c r="OHA10588" s="4" t="s">
        <v>596</v>
      </c>
      <c r="OHB10588" s="4">
        <v>174298.32</v>
      </c>
    </row>
    <row r="10589" spans="10339:10354" ht="21.95" customHeight="1">
      <c r="OHC10589" s="4" t="s">
        <v>1307</v>
      </c>
      <c r="OHD10589" s="4">
        <v>732550</v>
      </c>
    </row>
    <row r="10590" spans="10339:10354" ht="21.95" customHeight="1">
      <c r="OHC10590" s="4" t="s">
        <v>596</v>
      </c>
      <c r="OHD10590" s="4">
        <v>174298.32</v>
      </c>
    </row>
    <row r="10591" spans="10339:10354" ht="21.95" customHeight="1">
      <c r="OHE10591" s="4" t="s">
        <v>1307</v>
      </c>
      <c r="OHF10591" s="4">
        <v>732550</v>
      </c>
    </row>
    <row r="10592" spans="10339:10354" ht="21.95" customHeight="1">
      <c r="OHE10592" s="4" t="s">
        <v>596</v>
      </c>
      <c r="OHF10592" s="4">
        <v>174298.32</v>
      </c>
    </row>
    <row r="10593" spans="10355:10370" ht="21.95" customHeight="1">
      <c r="OHG10593" s="4" t="s">
        <v>1307</v>
      </c>
      <c r="OHH10593" s="4">
        <v>732550</v>
      </c>
    </row>
    <row r="10594" spans="10355:10370" ht="21.95" customHeight="1">
      <c r="OHG10594" s="4" t="s">
        <v>596</v>
      </c>
      <c r="OHH10594" s="4">
        <v>174298.32</v>
      </c>
    </row>
    <row r="10595" spans="10355:10370" ht="21.95" customHeight="1">
      <c r="OHI10595" s="4" t="s">
        <v>1307</v>
      </c>
      <c r="OHJ10595" s="4">
        <v>732550</v>
      </c>
    </row>
    <row r="10596" spans="10355:10370" ht="21.95" customHeight="1">
      <c r="OHI10596" s="4" t="s">
        <v>596</v>
      </c>
      <c r="OHJ10596" s="4">
        <v>174298.32</v>
      </c>
    </row>
    <row r="10597" spans="10355:10370" ht="21.95" customHeight="1">
      <c r="OHK10597" s="4" t="s">
        <v>1307</v>
      </c>
      <c r="OHL10597" s="4">
        <v>732550</v>
      </c>
    </row>
    <row r="10598" spans="10355:10370" ht="21.95" customHeight="1">
      <c r="OHK10598" s="4" t="s">
        <v>596</v>
      </c>
      <c r="OHL10598" s="4">
        <v>174298.32</v>
      </c>
    </row>
    <row r="10599" spans="10355:10370" ht="21.95" customHeight="1">
      <c r="OHM10599" s="4" t="s">
        <v>1307</v>
      </c>
      <c r="OHN10599" s="4">
        <v>732550</v>
      </c>
    </row>
    <row r="10600" spans="10355:10370" ht="21.95" customHeight="1">
      <c r="OHM10600" s="4" t="s">
        <v>596</v>
      </c>
      <c r="OHN10600" s="4">
        <v>174298.32</v>
      </c>
    </row>
    <row r="10601" spans="10355:10370" ht="21.95" customHeight="1">
      <c r="OHO10601" s="4" t="s">
        <v>1307</v>
      </c>
      <c r="OHP10601" s="4">
        <v>732550</v>
      </c>
    </row>
    <row r="10602" spans="10355:10370" ht="21.95" customHeight="1">
      <c r="OHO10602" s="4" t="s">
        <v>596</v>
      </c>
      <c r="OHP10602" s="4">
        <v>174298.32</v>
      </c>
    </row>
    <row r="10603" spans="10355:10370" ht="21.95" customHeight="1">
      <c r="OHQ10603" s="4" t="s">
        <v>1307</v>
      </c>
      <c r="OHR10603" s="4">
        <v>732550</v>
      </c>
    </row>
    <row r="10604" spans="10355:10370" ht="21.95" customHeight="1">
      <c r="OHQ10604" s="4" t="s">
        <v>596</v>
      </c>
      <c r="OHR10604" s="4">
        <v>174298.32</v>
      </c>
    </row>
    <row r="10605" spans="10355:10370" ht="21.95" customHeight="1">
      <c r="OHS10605" s="4" t="s">
        <v>1307</v>
      </c>
      <c r="OHT10605" s="4">
        <v>732550</v>
      </c>
    </row>
    <row r="10606" spans="10355:10370" ht="21.95" customHeight="1">
      <c r="OHS10606" s="4" t="s">
        <v>596</v>
      </c>
      <c r="OHT10606" s="4">
        <v>174298.32</v>
      </c>
    </row>
    <row r="10607" spans="10355:10370" ht="21.95" customHeight="1">
      <c r="OHU10607" s="4" t="s">
        <v>1307</v>
      </c>
      <c r="OHV10607" s="4">
        <v>732550</v>
      </c>
    </row>
    <row r="10608" spans="10355:10370" ht="21.95" customHeight="1">
      <c r="OHU10608" s="4" t="s">
        <v>596</v>
      </c>
      <c r="OHV10608" s="4">
        <v>174298.32</v>
      </c>
    </row>
    <row r="10609" spans="10371:10386" ht="21.95" customHeight="1">
      <c r="OHW10609" s="4" t="s">
        <v>1307</v>
      </c>
      <c r="OHX10609" s="4">
        <v>732550</v>
      </c>
    </row>
    <row r="10610" spans="10371:10386" ht="21.95" customHeight="1">
      <c r="OHW10610" s="4" t="s">
        <v>596</v>
      </c>
      <c r="OHX10610" s="4">
        <v>174298.32</v>
      </c>
    </row>
    <row r="10611" spans="10371:10386" ht="21.95" customHeight="1">
      <c r="OHY10611" s="4" t="s">
        <v>1307</v>
      </c>
      <c r="OHZ10611" s="4">
        <v>732550</v>
      </c>
    </row>
    <row r="10612" spans="10371:10386" ht="21.95" customHeight="1">
      <c r="OHY10612" s="4" t="s">
        <v>596</v>
      </c>
      <c r="OHZ10612" s="4">
        <v>174298.32</v>
      </c>
    </row>
    <row r="10613" spans="10371:10386" ht="21.95" customHeight="1">
      <c r="OIA10613" s="4" t="s">
        <v>1307</v>
      </c>
      <c r="OIB10613" s="4">
        <v>732550</v>
      </c>
    </row>
    <row r="10614" spans="10371:10386" ht="21.95" customHeight="1">
      <c r="OIA10614" s="4" t="s">
        <v>596</v>
      </c>
      <c r="OIB10614" s="4">
        <v>174298.32</v>
      </c>
    </row>
    <row r="10615" spans="10371:10386" ht="21.95" customHeight="1">
      <c r="OIC10615" s="4" t="s">
        <v>1307</v>
      </c>
      <c r="OID10615" s="4">
        <v>732550</v>
      </c>
    </row>
    <row r="10616" spans="10371:10386" ht="21.95" customHeight="1">
      <c r="OIC10616" s="4" t="s">
        <v>596</v>
      </c>
      <c r="OID10616" s="4">
        <v>174298.32</v>
      </c>
    </row>
    <row r="10617" spans="10371:10386" ht="21.95" customHeight="1">
      <c r="OIE10617" s="4" t="s">
        <v>1307</v>
      </c>
      <c r="OIF10617" s="4">
        <v>732550</v>
      </c>
    </row>
    <row r="10618" spans="10371:10386" ht="21.95" customHeight="1">
      <c r="OIE10618" s="4" t="s">
        <v>596</v>
      </c>
      <c r="OIF10618" s="4">
        <v>174298.32</v>
      </c>
    </row>
    <row r="10619" spans="10371:10386" ht="21.95" customHeight="1">
      <c r="OIG10619" s="4" t="s">
        <v>1307</v>
      </c>
      <c r="OIH10619" s="4">
        <v>732550</v>
      </c>
    </row>
    <row r="10620" spans="10371:10386" ht="21.95" customHeight="1">
      <c r="OIG10620" s="4" t="s">
        <v>596</v>
      </c>
      <c r="OIH10620" s="4">
        <v>174298.32</v>
      </c>
    </row>
    <row r="10621" spans="10371:10386" ht="21.95" customHeight="1">
      <c r="OII10621" s="4" t="s">
        <v>1307</v>
      </c>
      <c r="OIJ10621" s="4">
        <v>732550</v>
      </c>
    </row>
    <row r="10622" spans="10371:10386" ht="21.95" customHeight="1">
      <c r="OII10622" s="4" t="s">
        <v>596</v>
      </c>
      <c r="OIJ10622" s="4">
        <v>174298.32</v>
      </c>
    </row>
    <row r="10623" spans="10371:10386" ht="21.95" customHeight="1">
      <c r="OIK10623" s="4" t="s">
        <v>1307</v>
      </c>
      <c r="OIL10623" s="4">
        <v>732550</v>
      </c>
    </row>
    <row r="10624" spans="10371:10386" ht="21.95" customHeight="1">
      <c r="OIK10624" s="4" t="s">
        <v>596</v>
      </c>
      <c r="OIL10624" s="4">
        <v>174298.32</v>
      </c>
    </row>
    <row r="10625" spans="10387:10402" ht="21.95" customHeight="1">
      <c r="OIM10625" s="4" t="s">
        <v>1307</v>
      </c>
      <c r="OIN10625" s="4">
        <v>732550</v>
      </c>
    </row>
    <row r="10626" spans="10387:10402" ht="21.95" customHeight="1">
      <c r="OIM10626" s="4" t="s">
        <v>596</v>
      </c>
      <c r="OIN10626" s="4">
        <v>174298.32</v>
      </c>
    </row>
    <row r="10627" spans="10387:10402" ht="21.95" customHeight="1">
      <c r="OIO10627" s="4" t="s">
        <v>1307</v>
      </c>
      <c r="OIP10627" s="4">
        <v>732550</v>
      </c>
    </row>
    <row r="10628" spans="10387:10402" ht="21.95" customHeight="1">
      <c r="OIO10628" s="4" t="s">
        <v>596</v>
      </c>
      <c r="OIP10628" s="4">
        <v>174298.32</v>
      </c>
    </row>
    <row r="10629" spans="10387:10402" ht="21.95" customHeight="1">
      <c r="OIQ10629" s="4" t="s">
        <v>1307</v>
      </c>
      <c r="OIR10629" s="4">
        <v>732550</v>
      </c>
    </row>
    <row r="10630" spans="10387:10402" ht="21.95" customHeight="1">
      <c r="OIQ10630" s="4" t="s">
        <v>596</v>
      </c>
      <c r="OIR10630" s="4">
        <v>174298.32</v>
      </c>
    </row>
    <row r="10631" spans="10387:10402" ht="21.95" customHeight="1">
      <c r="OIS10631" s="4" t="s">
        <v>1307</v>
      </c>
      <c r="OIT10631" s="4">
        <v>732550</v>
      </c>
    </row>
    <row r="10632" spans="10387:10402" ht="21.95" customHeight="1">
      <c r="OIS10632" s="4" t="s">
        <v>596</v>
      </c>
      <c r="OIT10632" s="4">
        <v>174298.32</v>
      </c>
    </row>
    <row r="10633" spans="10387:10402" ht="21.95" customHeight="1">
      <c r="OIU10633" s="4" t="s">
        <v>1307</v>
      </c>
      <c r="OIV10633" s="4">
        <v>732550</v>
      </c>
    </row>
    <row r="10634" spans="10387:10402" ht="21.95" customHeight="1">
      <c r="OIU10634" s="4" t="s">
        <v>596</v>
      </c>
      <c r="OIV10634" s="4">
        <v>174298.32</v>
      </c>
    </row>
    <row r="10635" spans="10387:10402" ht="21.95" customHeight="1">
      <c r="OIW10635" s="4" t="s">
        <v>1307</v>
      </c>
      <c r="OIX10635" s="4">
        <v>732550</v>
      </c>
    </row>
    <row r="10636" spans="10387:10402" ht="21.95" customHeight="1">
      <c r="OIW10636" s="4" t="s">
        <v>596</v>
      </c>
      <c r="OIX10636" s="4">
        <v>174298.32</v>
      </c>
    </row>
    <row r="10637" spans="10387:10402" ht="21.95" customHeight="1">
      <c r="OIY10637" s="4" t="s">
        <v>1307</v>
      </c>
      <c r="OIZ10637" s="4">
        <v>732550</v>
      </c>
    </row>
    <row r="10638" spans="10387:10402" ht="21.95" customHeight="1">
      <c r="OIY10638" s="4" t="s">
        <v>596</v>
      </c>
      <c r="OIZ10638" s="4">
        <v>174298.32</v>
      </c>
    </row>
    <row r="10639" spans="10387:10402" ht="21.95" customHeight="1">
      <c r="OJA10639" s="4" t="s">
        <v>1307</v>
      </c>
      <c r="OJB10639" s="4">
        <v>732550</v>
      </c>
    </row>
    <row r="10640" spans="10387:10402" ht="21.95" customHeight="1">
      <c r="OJA10640" s="4" t="s">
        <v>596</v>
      </c>
      <c r="OJB10640" s="4">
        <v>174298.32</v>
      </c>
    </row>
    <row r="10641" spans="10403:10418" ht="21.95" customHeight="1">
      <c r="OJC10641" s="4" t="s">
        <v>1307</v>
      </c>
      <c r="OJD10641" s="4">
        <v>732550</v>
      </c>
    </row>
    <row r="10642" spans="10403:10418" ht="21.95" customHeight="1">
      <c r="OJC10642" s="4" t="s">
        <v>596</v>
      </c>
      <c r="OJD10642" s="4">
        <v>174298.32</v>
      </c>
    </row>
    <row r="10643" spans="10403:10418" ht="21.95" customHeight="1">
      <c r="OJE10643" s="4" t="s">
        <v>1307</v>
      </c>
      <c r="OJF10643" s="4">
        <v>732550</v>
      </c>
    </row>
    <row r="10644" spans="10403:10418" ht="21.95" customHeight="1">
      <c r="OJE10644" s="4" t="s">
        <v>596</v>
      </c>
      <c r="OJF10644" s="4">
        <v>174298.32</v>
      </c>
    </row>
    <row r="10645" spans="10403:10418" ht="21.95" customHeight="1">
      <c r="OJG10645" s="4" t="s">
        <v>1307</v>
      </c>
      <c r="OJH10645" s="4">
        <v>732550</v>
      </c>
    </row>
    <row r="10646" spans="10403:10418" ht="21.95" customHeight="1">
      <c r="OJG10646" s="4" t="s">
        <v>596</v>
      </c>
      <c r="OJH10646" s="4">
        <v>174298.32</v>
      </c>
    </row>
    <row r="10647" spans="10403:10418" ht="21.95" customHeight="1">
      <c r="OJI10647" s="4" t="s">
        <v>1307</v>
      </c>
      <c r="OJJ10647" s="4">
        <v>732550</v>
      </c>
    </row>
    <row r="10648" spans="10403:10418" ht="21.95" customHeight="1">
      <c r="OJI10648" s="4" t="s">
        <v>596</v>
      </c>
      <c r="OJJ10648" s="4">
        <v>174298.32</v>
      </c>
    </row>
    <row r="10649" spans="10403:10418" ht="21.95" customHeight="1">
      <c r="OJK10649" s="4" t="s">
        <v>1307</v>
      </c>
      <c r="OJL10649" s="4">
        <v>732550</v>
      </c>
    </row>
    <row r="10650" spans="10403:10418" ht="21.95" customHeight="1">
      <c r="OJK10650" s="4" t="s">
        <v>596</v>
      </c>
      <c r="OJL10650" s="4">
        <v>174298.32</v>
      </c>
    </row>
    <row r="10651" spans="10403:10418" ht="21.95" customHeight="1">
      <c r="OJM10651" s="4" t="s">
        <v>1307</v>
      </c>
      <c r="OJN10651" s="4">
        <v>732550</v>
      </c>
    </row>
    <row r="10652" spans="10403:10418" ht="21.95" customHeight="1">
      <c r="OJM10652" s="4" t="s">
        <v>596</v>
      </c>
      <c r="OJN10652" s="4">
        <v>174298.32</v>
      </c>
    </row>
    <row r="10653" spans="10403:10418" ht="21.95" customHeight="1">
      <c r="OJO10653" s="4" t="s">
        <v>1307</v>
      </c>
      <c r="OJP10653" s="4">
        <v>732550</v>
      </c>
    </row>
    <row r="10654" spans="10403:10418" ht="21.95" customHeight="1">
      <c r="OJO10654" s="4" t="s">
        <v>596</v>
      </c>
      <c r="OJP10654" s="4">
        <v>174298.32</v>
      </c>
    </row>
    <row r="10655" spans="10403:10418" ht="21.95" customHeight="1">
      <c r="OJQ10655" s="4" t="s">
        <v>1307</v>
      </c>
      <c r="OJR10655" s="4">
        <v>732550</v>
      </c>
    </row>
    <row r="10656" spans="10403:10418" ht="21.95" customHeight="1">
      <c r="OJQ10656" s="4" t="s">
        <v>596</v>
      </c>
      <c r="OJR10656" s="4">
        <v>174298.32</v>
      </c>
    </row>
    <row r="10657" spans="10419:10434" ht="21.95" customHeight="1">
      <c r="OJS10657" s="4" t="s">
        <v>1307</v>
      </c>
      <c r="OJT10657" s="4">
        <v>732550</v>
      </c>
    </row>
    <row r="10658" spans="10419:10434" ht="21.95" customHeight="1">
      <c r="OJS10658" s="4" t="s">
        <v>596</v>
      </c>
      <c r="OJT10658" s="4">
        <v>174298.32</v>
      </c>
    </row>
    <row r="10659" spans="10419:10434" ht="21.95" customHeight="1">
      <c r="OJU10659" s="4" t="s">
        <v>1307</v>
      </c>
      <c r="OJV10659" s="4">
        <v>732550</v>
      </c>
    </row>
    <row r="10660" spans="10419:10434" ht="21.95" customHeight="1">
      <c r="OJU10660" s="4" t="s">
        <v>596</v>
      </c>
      <c r="OJV10660" s="4">
        <v>174298.32</v>
      </c>
    </row>
    <row r="10661" spans="10419:10434" ht="21.95" customHeight="1">
      <c r="OJW10661" s="4" t="s">
        <v>1307</v>
      </c>
      <c r="OJX10661" s="4">
        <v>732550</v>
      </c>
    </row>
    <row r="10662" spans="10419:10434" ht="21.95" customHeight="1">
      <c r="OJW10662" s="4" t="s">
        <v>596</v>
      </c>
      <c r="OJX10662" s="4">
        <v>174298.32</v>
      </c>
    </row>
    <row r="10663" spans="10419:10434" ht="21.95" customHeight="1">
      <c r="OJY10663" s="4" t="s">
        <v>1307</v>
      </c>
      <c r="OJZ10663" s="4">
        <v>732550</v>
      </c>
    </row>
    <row r="10664" spans="10419:10434" ht="21.95" customHeight="1">
      <c r="OJY10664" s="4" t="s">
        <v>596</v>
      </c>
      <c r="OJZ10664" s="4">
        <v>174298.32</v>
      </c>
    </row>
    <row r="10665" spans="10419:10434" ht="21.95" customHeight="1">
      <c r="OKA10665" s="4" t="s">
        <v>1307</v>
      </c>
      <c r="OKB10665" s="4">
        <v>732550</v>
      </c>
    </row>
    <row r="10666" spans="10419:10434" ht="21.95" customHeight="1">
      <c r="OKA10666" s="4" t="s">
        <v>596</v>
      </c>
      <c r="OKB10666" s="4">
        <v>174298.32</v>
      </c>
    </row>
    <row r="10667" spans="10419:10434" ht="21.95" customHeight="1">
      <c r="OKC10667" s="4" t="s">
        <v>1307</v>
      </c>
      <c r="OKD10667" s="4">
        <v>732550</v>
      </c>
    </row>
    <row r="10668" spans="10419:10434" ht="21.95" customHeight="1">
      <c r="OKC10668" s="4" t="s">
        <v>596</v>
      </c>
      <c r="OKD10668" s="4">
        <v>174298.32</v>
      </c>
    </row>
    <row r="10669" spans="10419:10434" ht="21.95" customHeight="1">
      <c r="OKE10669" s="4" t="s">
        <v>1307</v>
      </c>
      <c r="OKF10669" s="4">
        <v>732550</v>
      </c>
    </row>
    <row r="10670" spans="10419:10434" ht="21.95" customHeight="1">
      <c r="OKE10670" s="4" t="s">
        <v>596</v>
      </c>
      <c r="OKF10670" s="4">
        <v>174298.32</v>
      </c>
    </row>
    <row r="10671" spans="10419:10434" ht="21.95" customHeight="1">
      <c r="OKG10671" s="4" t="s">
        <v>1307</v>
      </c>
      <c r="OKH10671" s="4">
        <v>732550</v>
      </c>
    </row>
    <row r="10672" spans="10419:10434" ht="21.95" customHeight="1">
      <c r="OKG10672" s="4" t="s">
        <v>596</v>
      </c>
      <c r="OKH10672" s="4">
        <v>174298.32</v>
      </c>
    </row>
    <row r="10673" spans="10435:10450" ht="21.95" customHeight="1">
      <c r="OKI10673" s="4" t="s">
        <v>1307</v>
      </c>
      <c r="OKJ10673" s="4">
        <v>732550</v>
      </c>
    </row>
    <row r="10674" spans="10435:10450" ht="21.95" customHeight="1">
      <c r="OKI10674" s="4" t="s">
        <v>596</v>
      </c>
      <c r="OKJ10674" s="4">
        <v>174298.32</v>
      </c>
    </row>
    <row r="10675" spans="10435:10450" ht="21.95" customHeight="1">
      <c r="OKK10675" s="4" t="s">
        <v>1307</v>
      </c>
      <c r="OKL10675" s="4">
        <v>732550</v>
      </c>
    </row>
    <row r="10676" spans="10435:10450" ht="21.95" customHeight="1">
      <c r="OKK10676" s="4" t="s">
        <v>596</v>
      </c>
      <c r="OKL10676" s="4">
        <v>174298.32</v>
      </c>
    </row>
    <row r="10677" spans="10435:10450" ht="21.95" customHeight="1">
      <c r="OKM10677" s="4" t="s">
        <v>1307</v>
      </c>
      <c r="OKN10677" s="4">
        <v>732550</v>
      </c>
    </row>
    <row r="10678" spans="10435:10450" ht="21.95" customHeight="1">
      <c r="OKM10678" s="4" t="s">
        <v>596</v>
      </c>
      <c r="OKN10678" s="4">
        <v>174298.32</v>
      </c>
    </row>
    <row r="10679" spans="10435:10450" ht="21.95" customHeight="1">
      <c r="OKO10679" s="4" t="s">
        <v>1307</v>
      </c>
      <c r="OKP10679" s="4">
        <v>732550</v>
      </c>
    </row>
    <row r="10680" spans="10435:10450" ht="21.95" customHeight="1">
      <c r="OKO10680" s="4" t="s">
        <v>596</v>
      </c>
      <c r="OKP10680" s="4">
        <v>174298.32</v>
      </c>
    </row>
    <row r="10681" spans="10435:10450" ht="21.95" customHeight="1">
      <c r="OKQ10681" s="4" t="s">
        <v>1307</v>
      </c>
      <c r="OKR10681" s="4">
        <v>732550</v>
      </c>
    </row>
    <row r="10682" spans="10435:10450" ht="21.95" customHeight="1">
      <c r="OKQ10682" s="4" t="s">
        <v>596</v>
      </c>
      <c r="OKR10682" s="4">
        <v>174298.32</v>
      </c>
    </row>
    <row r="10683" spans="10435:10450" ht="21.95" customHeight="1">
      <c r="OKS10683" s="4" t="s">
        <v>1307</v>
      </c>
      <c r="OKT10683" s="4">
        <v>732550</v>
      </c>
    </row>
    <row r="10684" spans="10435:10450" ht="21.95" customHeight="1">
      <c r="OKS10684" s="4" t="s">
        <v>596</v>
      </c>
      <c r="OKT10684" s="4">
        <v>174298.32</v>
      </c>
    </row>
    <row r="10685" spans="10435:10450" ht="21.95" customHeight="1">
      <c r="OKU10685" s="4" t="s">
        <v>1307</v>
      </c>
      <c r="OKV10685" s="4">
        <v>732550</v>
      </c>
    </row>
    <row r="10686" spans="10435:10450" ht="21.95" customHeight="1">
      <c r="OKU10686" s="4" t="s">
        <v>596</v>
      </c>
      <c r="OKV10686" s="4">
        <v>174298.32</v>
      </c>
    </row>
    <row r="10687" spans="10435:10450" ht="21.95" customHeight="1">
      <c r="OKW10687" s="4" t="s">
        <v>1307</v>
      </c>
      <c r="OKX10687" s="4">
        <v>732550</v>
      </c>
    </row>
    <row r="10688" spans="10435:10450" ht="21.95" customHeight="1">
      <c r="OKW10688" s="4" t="s">
        <v>596</v>
      </c>
      <c r="OKX10688" s="4">
        <v>174298.32</v>
      </c>
    </row>
    <row r="10689" spans="10451:10466" ht="21.95" customHeight="1">
      <c r="OKY10689" s="4" t="s">
        <v>1307</v>
      </c>
      <c r="OKZ10689" s="4">
        <v>732550</v>
      </c>
    </row>
    <row r="10690" spans="10451:10466" ht="21.95" customHeight="1">
      <c r="OKY10690" s="4" t="s">
        <v>596</v>
      </c>
      <c r="OKZ10690" s="4">
        <v>174298.32</v>
      </c>
    </row>
    <row r="10691" spans="10451:10466" ht="21.95" customHeight="1">
      <c r="OLA10691" s="4" t="s">
        <v>1307</v>
      </c>
      <c r="OLB10691" s="4">
        <v>732550</v>
      </c>
    </row>
    <row r="10692" spans="10451:10466" ht="21.95" customHeight="1">
      <c r="OLA10692" s="4" t="s">
        <v>596</v>
      </c>
      <c r="OLB10692" s="4">
        <v>174298.32</v>
      </c>
    </row>
    <row r="10693" spans="10451:10466" ht="21.95" customHeight="1">
      <c r="OLC10693" s="4" t="s">
        <v>1307</v>
      </c>
      <c r="OLD10693" s="4">
        <v>732550</v>
      </c>
    </row>
    <row r="10694" spans="10451:10466" ht="21.95" customHeight="1">
      <c r="OLC10694" s="4" t="s">
        <v>596</v>
      </c>
      <c r="OLD10694" s="4">
        <v>174298.32</v>
      </c>
    </row>
    <row r="10695" spans="10451:10466" ht="21.95" customHeight="1">
      <c r="OLE10695" s="4" t="s">
        <v>1307</v>
      </c>
      <c r="OLF10695" s="4">
        <v>732550</v>
      </c>
    </row>
    <row r="10696" spans="10451:10466" ht="21.95" customHeight="1">
      <c r="OLE10696" s="4" t="s">
        <v>596</v>
      </c>
      <c r="OLF10696" s="4">
        <v>174298.32</v>
      </c>
    </row>
    <row r="10697" spans="10451:10466" ht="21.95" customHeight="1">
      <c r="OLG10697" s="4" t="s">
        <v>1307</v>
      </c>
      <c r="OLH10697" s="4">
        <v>732550</v>
      </c>
    </row>
    <row r="10698" spans="10451:10466" ht="21.95" customHeight="1">
      <c r="OLG10698" s="4" t="s">
        <v>596</v>
      </c>
      <c r="OLH10698" s="4">
        <v>174298.32</v>
      </c>
    </row>
    <row r="10699" spans="10451:10466" ht="21.95" customHeight="1">
      <c r="OLI10699" s="4" t="s">
        <v>1307</v>
      </c>
      <c r="OLJ10699" s="4">
        <v>732550</v>
      </c>
    </row>
    <row r="10700" spans="10451:10466" ht="21.95" customHeight="1">
      <c r="OLI10700" s="4" t="s">
        <v>596</v>
      </c>
      <c r="OLJ10700" s="4">
        <v>174298.32</v>
      </c>
    </row>
    <row r="10701" spans="10451:10466" ht="21.95" customHeight="1">
      <c r="OLK10701" s="4" t="s">
        <v>1307</v>
      </c>
      <c r="OLL10701" s="4">
        <v>732550</v>
      </c>
    </row>
    <row r="10702" spans="10451:10466" ht="21.95" customHeight="1">
      <c r="OLK10702" s="4" t="s">
        <v>596</v>
      </c>
      <c r="OLL10702" s="4">
        <v>174298.32</v>
      </c>
    </row>
    <row r="10703" spans="10451:10466" ht="21.95" customHeight="1">
      <c r="OLM10703" s="4" t="s">
        <v>1307</v>
      </c>
      <c r="OLN10703" s="4">
        <v>732550</v>
      </c>
    </row>
    <row r="10704" spans="10451:10466" ht="21.95" customHeight="1">
      <c r="OLM10704" s="4" t="s">
        <v>596</v>
      </c>
      <c r="OLN10704" s="4">
        <v>174298.32</v>
      </c>
    </row>
    <row r="10705" spans="10467:10482" ht="21.95" customHeight="1">
      <c r="OLO10705" s="4" t="s">
        <v>1307</v>
      </c>
      <c r="OLP10705" s="4">
        <v>732550</v>
      </c>
    </row>
    <row r="10706" spans="10467:10482" ht="21.95" customHeight="1">
      <c r="OLO10706" s="4" t="s">
        <v>596</v>
      </c>
      <c r="OLP10706" s="4">
        <v>174298.32</v>
      </c>
    </row>
    <row r="10707" spans="10467:10482" ht="21.95" customHeight="1">
      <c r="OLQ10707" s="4" t="s">
        <v>1307</v>
      </c>
      <c r="OLR10707" s="4">
        <v>732550</v>
      </c>
    </row>
    <row r="10708" spans="10467:10482" ht="21.95" customHeight="1">
      <c r="OLQ10708" s="4" t="s">
        <v>596</v>
      </c>
      <c r="OLR10708" s="4">
        <v>174298.32</v>
      </c>
    </row>
    <row r="10709" spans="10467:10482" ht="21.95" customHeight="1">
      <c r="OLS10709" s="4" t="s">
        <v>1307</v>
      </c>
      <c r="OLT10709" s="4">
        <v>732550</v>
      </c>
    </row>
    <row r="10710" spans="10467:10482" ht="21.95" customHeight="1">
      <c r="OLS10710" s="4" t="s">
        <v>596</v>
      </c>
      <c r="OLT10710" s="4">
        <v>174298.32</v>
      </c>
    </row>
    <row r="10711" spans="10467:10482" ht="21.95" customHeight="1">
      <c r="OLU10711" s="4" t="s">
        <v>1307</v>
      </c>
      <c r="OLV10711" s="4">
        <v>732550</v>
      </c>
    </row>
    <row r="10712" spans="10467:10482" ht="21.95" customHeight="1">
      <c r="OLU10712" s="4" t="s">
        <v>596</v>
      </c>
      <c r="OLV10712" s="4">
        <v>174298.32</v>
      </c>
    </row>
    <row r="10713" spans="10467:10482" ht="21.95" customHeight="1">
      <c r="OLW10713" s="4" t="s">
        <v>1307</v>
      </c>
      <c r="OLX10713" s="4">
        <v>732550</v>
      </c>
    </row>
    <row r="10714" spans="10467:10482" ht="21.95" customHeight="1">
      <c r="OLW10714" s="4" t="s">
        <v>596</v>
      </c>
      <c r="OLX10714" s="4">
        <v>174298.32</v>
      </c>
    </row>
    <row r="10715" spans="10467:10482" ht="21.95" customHeight="1">
      <c r="OLY10715" s="4" t="s">
        <v>1307</v>
      </c>
      <c r="OLZ10715" s="4">
        <v>732550</v>
      </c>
    </row>
    <row r="10716" spans="10467:10482" ht="21.95" customHeight="1">
      <c r="OLY10716" s="4" t="s">
        <v>596</v>
      </c>
      <c r="OLZ10716" s="4">
        <v>174298.32</v>
      </c>
    </row>
    <row r="10717" spans="10467:10482" ht="21.95" customHeight="1">
      <c r="OMA10717" s="4" t="s">
        <v>1307</v>
      </c>
      <c r="OMB10717" s="4">
        <v>732550</v>
      </c>
    </row>
    <row r="10718" spans="10467:10482" ht="21.95" customHeight="1">
      <c r="OMA10718" s="4" t="s">
        <v>596</v>
      </c>
      <c r="OMB10718" s="4">
        <v>174298.32</v>
      </c>
    </row>
    <row r="10719" spans="10467:10482" ht="21.95" customHeight="1">
      <c r="OMC10719" s="4" t="s">
        <v>1307</v>
      </c>
      <c r="OMD10719" s="4">
        <v>732550</v>
      </c>
    </row>
    <row r="10720" spans="10467:10482" ht="21.95" customHeight="1">
      <c r="OMC10720" s="4" t="s">
        <v>596</v>
      </c>
      <c r="OMD10720" s="4">
        <v>174298.32</v>
      </c>
    </row>
    <row r="10721" spans="10483:10498" ht="21.95" customHeight="1">
      <c r="OME10721" s="4" t="s">
        <v>1307</v>
      </c>
      <c r="OMF10721" s="4">
        <v>732550</v>
      </c>
    </row>
    <row r="10722" spans="10483:10498" ht="21.95" customHeight="1">
      <c r="OME10722" s="4" t="s">
        <v>596</v>
      </c>
      <c r="OMF10722" s="4">
        <v>174298.32</v>
      </c>
    </row>
    <row r="10723" spans="10483:10498" ht="21.95" customHeight="1">
      <c r="OMG10723" s="4" t="s">
        <v>1307</v>
      </c>
      <c r="OMH10723" s="4">
        <v>732550</v>
      </c>
    </row>
    <row r="10724" spans="10483:10498" ht="21.95" customHeight="1">
      <c r="OMG10724" s="4" t="s">
        <v>596</v>
      </c>
      <c r="OMH10724" s="4">
        <v>174298.32</v>
      </c>
    </row>
    <row r="10725" spans="10483:10498" ht="21.95" customHeight="1">
      <c r="OMI10725" s="4" t="s">
        <v>1307</v>
      </c>
      <c r="OMJ10725" s="4">
        <v>732550</v>
      </c>
    </row>
    <row r="10726" spans="10483:10498" ht="21.95" customHeight="1">
      <c r="OMI10726" s="4" t="s">
        <v>596</v>
      </c>
      <c r="OMJ10726" s="4">
        <v>174298.32</v>
      </c>
    </row>
    <row r="10727" spans="10483:10498" ht="21.95" customHeight="1">
      <c r="OMK10727" s="4" t="s">
        <v>1307</v>
      </c>
      <c r="OML10727" s="4">
        <v>732550</v>
      </c>
    </row>
    <row r="10728" spans="10483:10498" ht="21.95" customHeight="1">
      <c r="OMK10728" s="4" t="s">
        <v>596</v>
      </c>
      <c r="OML10728" s="4">
        <v>174298.32</v>
      </c>
    </row>
    <row r="10729" spans="10483:10498" ht="21.95" customHeight="1">
      <c r="OMM10729" s="4" t="s">
        <v>1307</v>
      </c>
      <c r="OMN10729" s="4">
        <v>732550</v>
      </c>
    </row>
    <row r="10730" spans="10483:10498" ht="21.95" customHeight="1">
      <c r="OMM10730" s="4" t="s">
        <v>596</v>
      </c>
      <c r="OMN10730" s="4">
        <v>174298.32</v>
      </c>
    </row>
    <row r="10731" spans="10483:10498" ht="21.95" customHeight="1">
      <c r="OMO10731" s="4" t="s">
        <v>1307</v>
      </c>
      <c r="OMP10731" s="4">
        <v>732550</v>
      </c>
    </row>
    <row r="10732" spans="10483:10498" ht="21.95" customHeight="1">
      <c r="OMO10732" s="4" t="s">
        <v>596</v>
      </c>
      <c r="OMP10732" s="4">
        <v>174298.32</v>
      </c>
    </row>
    <row r="10733" spans="10483:10498" ht="21.95" customHeight="1">
      <c r="OMQ10733" s="4" t="s">
        <v>1307</v>
      </c>
      <c r="OMR10733" s="4">
        <v>732550</v>
      </c>
    </row>
    <row r="10734" spans="10483:10498" ht="21.95" customHeight="1">
      <c r="OMQ10734" s="4" t="s">
        <v>596</v>
      </c>
      <c r="OMR10734" s="4">
        <v>174298.32</v>
      </c>
    </row>
    <row r="10735" spans="10483:10498" ht="21.95" customHeight="1">
      <c r="OMS10735" s="4" t="s">
        <v>1307</v>
      </c>
      <c r="OMT10735" s="4">
        <v>732550</v>
      </c>
    </row>
    <row r="10736" spans="10483:10498" ht="21.95" customHeight="1">
      <c r="OMS10736" s="4" t="s">
        <v>596</v>
      </c>
      <c r="OMT10736" s="4">
        <v>174298.32</v>
      </c>
    </row>
    <row r="10737" spans="10499:10514" ht="21.95" customHeight="1">
      <c r="OMU10737" s="4" t="s">
        <v>1307</v>
      </c>
      <c r="OMV10737" s="4">
        <v>732550</v>
      </c>
    </row>
    <row r="10738" spans="10499:10514" ht="21.95" customHeight="1">
      <c r="OMU10738" s="4" t="s">
        <v>596</v>
      </c>
      <c r="OMV10738" s="4">
        <v>174298.32</v>
      </c>
    </row>
    <row r="10739" spans="10499:10514" ht="21.95" customHeight="1">
      <c r="OMW10739" s="4" t="s">
        <v>1307</v>
      </c>
      <c r="OMX10739" s="4">
        <v>732550</v>
      </c>
    </row>
    <row r="10740" spans="10499:10514" ht="21.95" customHeight="1">
      <c r="OMW10740" s="4" t="s">
        <v>596</v>
      </c>
      <c r="OMX10740" s="4">
        <v>174298.32</v>
      </c>
    </row>
    <row r="10741" spans="10499:10514" ht="21.95" customHeight="1">
      <c r="OMY10741" s="4" t="s">
        <v>1307</v>
      </c>
      <c r="OMZ10741" s="4">
        <v>732550</v>
      </c>
    </row>
    <row r="10742" spans="10499:10514" ht="21.95" customHeight="1">
      <c r="OMY10742" s="4" t="s">
        <v>596</v>
      </c>
      <c r="OMZ10742" s="4">
        <v>174298.32</v>
      </c>
    </row>
    <row r="10743" spans="10499:10514" ht="21.95" customHeight="1">
      <c r="ONA10743" s="4" t="s">
        <v>1307</v>
      </c>
      <c r="ONB10743" s="4">
        <v>732550</v>
      </c>
    </row>
    <row r="10744" spans="10499:10514" ht="21.95" customHeight="1">
      <c r="ONA10744" s="4" t="s">
        <v>596</v>
      </c>
      <c r="ONB10744" s="4">
        <v>174298.32</v>
      </c>
    </row>
    <row r="10745" spans="10499:10514" ht="21.95" customHeight="1">
      <c r="ONC10745" s="4" t="s">
        <v>1307</v>
      </c>
      <c r="OND10745" s="4">
        <v>732550</v>
      </c>
    </row>
    <row r="10746" spans="10499:10514" ht="21.95" customHeight="1">
      <c r="ONC10746" s="4" t="s">
        <v>596</v>
      </c>
      <c r="OND10746" s="4">
        <v>174298.32</v>
      </c>
    </row>
    <row r="10747" spans="10499:10514" ht="21.95" customHeight="1">
      <c r="ONE10747" s="4" t="s">
        <v>1307</v>
      </c>
      <c r="ONF10747" s="4">
        <v>732550</v>
      </c>
    </row>
    <row r="10748" spans="10499:10514" ht="21.95" customHeight="1">
      <c r="ONE10748" s="4" t="s">
        <v>596</v>
      </c>
      <c r="ONF10748" s="4">
        <v>174298.32</v>
      </c>
    </row>
    <row r="10749" spans="10499:10514" ht="21.95" customHeight="1">
      <c r="ONG10749" s="4" t="s">
        <v>1307</v>
      </c>
      <c r="ONH10749" s="4">
        <v>732550</v>
      </c>
    </row>
    <row r="10750" spans="10499:10514" ht="21.95" customHeight="1">
      <c r="ONG10750" s="4" t="s">
        <v>596</v>
      </c>
      <c r="ONH10750" s="4">
        <v>174298.32</v>
      </c>
    </row>
    <row r="10751" spans="10499:10514" ht="21.95" customHeight="1">
      <c r="ONI10751" s="4" t="s">
        <v>1307</v>
      </c>
      <c r="ONJ10751" s="4">
        <v>732550</v>
      </c>
    </row>
    <row r="10752" spans="10499:10514" ht="21.95" customHeight="1">
      <c r="ONI10752" s="4" t="s">
        <v>596</v>
      </c>
      <c r="ONJ10752" s="4">
        <v>174298.32</v>
      </c>
    </row>
    <row r="10753" spans="10515:10530" ht="21.95" customHeight="1">
      <c r="ONK10753" s="4" t="s">
        <v>1307</v>
      </c>
      <c r="ONL10753" s="4">
        <v>732550</v>
      </c>
    </row>
    <row r="10754" spans="10515:10530" ht="21.95" customHeight="1">
      <c r="ONK10754" s="4" t="s">
        <v>596</v>
      </c>
      <c r="ONL10754" s="4">
        <v>174298.32</v>
      </c>
    </row>
    <row r="10755" spans="10515:10530" ht="21.95" customHeight="1">
      <c r="ONM10755" s="4" t="s">
        <v>1307</v>
      </c>
      <c r="ONN10755" s="4">
        <v>732550</v>
      </c>
    </row>
    <row r="10756" spans="10515:10530" ht="21.95" customHeight="1">
      <c r="ONM10756" s="4" t="s">
        <v>596</v>
      </c>
      <c r="ONN10756" s="4">
        <v>174298.32</v>
      </c>
    </row>
    <row r="10757" spans="10515:10530" ht="21.95" customHeight="1">
      <c r="ONO10757" s="4" t="s">
        <v>1307</v>
      </c>
      <c r="ONP10757" s="4">
        <v>732550</v>
      </c>
    </row>
    <row r="10758" spans="10515:10530" ht="21.95" customHeight="1">
      <c r="ONO10758" s="4" t="s">
        <v>596</v>
      </c>
      <c r="ONP10758" s="4">
        <v>174298.32</v>
      </c>
    </row>
    <row r="10759" spans="10515:10530" ht="21.95" customHeight="1">
      <c r="ONQ10759" s="4" t="s">
        <v>1307</v>
      </c>
      <c r="ONR10759" s="4">
        <v>732550</v>
      </c>
    </row>
    <row r="10760" spans="10515:10530" ht="21.95" customHeight="1">
      <c r="ONQ10760" s="4" t="s">
        <v>596</v>
      </c>
      <c r="ONR10760" s="4">
        <v>174298.32</v>
      </c>
    </row>
    <row r="10761" spans="10515:10530" ht="21.95" customHeight="1">
      <c r="ONS10761" s="4" t="s">
        <v>1307</v>
      </c>
      <c r="ONT10761" s="4">
        <v>732550</v>
      </c>
    </row>
    <row r="10762" spans="10515:10530" ht="21.95" customHeight="1">
      <c r="ONS10762" s="4" t="s">
        <v>596</v>
      </c>
      <c r="ONT10762" s="4">
        <v>174298.32</v>
      </c>
    </row>
    <row r="10763" spans="10515:10530" ht="21.95" customHeight="1">
      <c r="ONU10763" s="4" t="s">
        <v>1307</v>
      </c>
      <c r="ONV10763" s="4">
        <v>732550</v>
      </c>
    </row>
    <row r="10764" spans="10515:10530" ht="21.95" customHeight="1">
      <c r="ONU10764" s="4" t="s">
        <v>596</v>
      </c>
      <c r="ONV10764" s="4">
        <v>174298.32</v>
      </c>
    </row>
    <row r="10765" spans="10515:10530" ht="21.95" customHeight="1">
      <c r="ONW10765" s="4" t="s">
        <v>1307</v>
      </c>
      <c r="ONX10765" s="4">
        <v>732550</v>
      </c>
    </row>
    <row r="10766" spans="10515:10530" ht="21.95" customHeight="1">
      <c r="ONW10766" s="4" t="s">
        <v>596</v>
      </c>
      <c r="ONX10766" s="4">
        <v>174298.32</v>
      </c>
    </row>
    <row r="10767" spans="10515:10530" ht="21.95" customHeight="1">
      <c r="ONY10767" s="4" t="s">
        <v>1307</v>
      </c>
      <c r="ONZ10767" s="4">
        <v>732550</v>
      </c>
    </row>
    <row r="10768" spans="10515:10530" ht="21.95" customHeight="1">
      <c r="ONY10768" s="4" t="s">
        <v>596</v>
      </c>
      <c r="ONZ10768" s="4">
        <v>174298.32</v>
      </c>
    </row>
    <row r="10769" spans="10531:10546" ht="21.95" customHeight="1">
      <c r="OOA10769" s="4" t="s">
        <v>1307</v>
      </c>
      <c r="OOB10769" s="4">
        <v>732550</v>
      </c>
    </row>
    <row r="10770" spans="10531:10546" ht="21.95" customHeight="1">
      <c r="OOA10770" s="4" t="s">
        <v>596</v>
      </c>
      <c r="OOB10770" s="4">
        <v>174298.32</v>
      </c>
    </row>
    <row r="10771" spans="10531:10546" ht="21.95" customHeight="1">
      <c r="OOC10771" s="4" t="s">
        <v>1307</v>
      </c>
      <c r="OOD10771" s="4">
        <v>732550</v>
      </c>
    </row>
    <row r="10772" spans="10531:10546" ht="21.95" customHeight="1">
      <c r="OOC10772" s="4" t="s">
        <v>596</v>
      </c>
      <c r="OOD10772" s="4">
        <v>174298.32</v>
      </c>
    </row>
    <row r="10773" spans="10531:10546" ht="21.95" customHeight="1">
      <c r="OOE10773" s="4" t="s">
        <v>1307</v>
      </c>
      <c r="OOF10773" s="4">
        <v>732550</v>
      </c>
    </row>
    <row r="10774" spans="10531:10546" ht="21.95" customHeight="1">
      <c r="OOE10774" s="4" t="s">
        <v>596</v>
      </c>
      <c r="OOF10774" s="4">
        <v>174298.32</v>
      </c>
    </row>
    <row r="10775" spans="10531:10546" ht="21.95" customHeight="1">
      <c r="OOG10775" s="4" t="s">
        <v>1307</v>
      </c>
      <c r="OOH10775" s="4">
        <v>732550</v>
      </c>
    </row>
    <row r="10776" spans="10531:10546" ht="21.95" customHeight="1">
      <c r="OOG10776" s="4" t="s">
        <v>596</v>
      </c>
      <c r="OOH10776" s="4">
        <v>174298.32</v>
      </c>
    </row>
    <row r="10777" spans="10531:10546" ht="21.95" customHeight="1">
      <c r="OOI10777" s="4" t="s">
        <v>1307</v>
      </c>
      <c r="OOJ10777" s="4">
        <v>732550</v>
      </c>
    </row>
    <row r="10778" spans="10531:10546" ht="21.95" customHeight="1">
      <c r="OOI10778" s="4" t="s">
        <v>596</v>
      </c>
      <c r="OOJ10778" s="4">
        <v>174298.32</v>
      </c>
    </row>
    <row r="10779" spans="10531:10546" ht="21.95" customHeight="1">
      <c r="OOK10779" s="4" t="s">
        <v>1307</v>
      </c>
      <c r="OOL10779" s="4">
        <v>732550</v>
      </c>
    </row>
    <row r="10780" spans="10531:10546" ht="21.95" customHeight="1">
      <c r="OOK10780" s="4" t="s">
        <v>596</v>
      </c>
      <c r="OOL10780" s="4">
        <v>174298.32</v>
      </c>
    </row>
    <row r="10781" spans="10531:10546" ht="21.95" customHeight="1">
      <c r="OOM10781" s="4" t="s">
        <v>1307</v>
      </c>
      <c r="OON10781" s="4">
        <v>732550</v>
      </c>
    </row>
    <row r="10782" spans="10531:10546" ht="21.95" customHeight="1">
      <c r="OOM10782" s="4" t="s">
        <v>596</v>
      </c>
      <c r="OON10782" s="4">
        <v>174298.32</v>
      </c>
    </row>
    <row r="10783" spans="10531:10546" ht="21.95" customHeight="1">
      <c r="OOO10783" s="4" t="s">
        <v>1307</v>
      </c>
      <c r="OOP10783" s="4">
        <v>732550</v>
      </c>
    </row>
    <row r="10784" spans="10531:10546" ht="21.95" customHeight="1">
      <c r="OOO10784" s="4" t="s">
        <v>596</v>
      </c>
      <c r="OOP10784" s="4">
        <v>174298.32</v>
      </c>
    </row>
    <row r="10785" spans="10547:10562" ht="21.95" customHeight="1">
      <c r="OOQ10785" s="4" t="s">
        <v>1307</v>
      </c>
      <c r="OOR10785" s="4">
        <v>732550</v>
      </c>
    </row>
    <row r="10786" spans="10547:10562" ht="21.95" customHeight="1">
      <c r="OOQ10786" s="4" t="s">
        <v>596</v>
      </c>
      <c r="OOR10786" s="4">
        <v>174298.32</v>
      </c>
    </row>
    <row r="10787" spans="10547:10562" ht="21.95" customHeight="1">
      <c r="OOS10787" s="4" t="s">
        <v>1307</v>
      </c>
      <c r="OOT10787" s="4">
        <v>732550</v>
      </c>
    </row>
    <row r="10788" spans="10547:10562" ht="21.95" customHeight="1">
      <c r="OOS10788" s="4" t="s">
        <v>596</v>
      </c>
      <c r="OOT10788" s="4">
        <v>174298.32</v>
      </c>
    </row>
    <row r="10789" spans="10547:10562" ht="21.95" customHeight="1">
      <c r="OOU10789" s="4" t="s">
        <v>1307</v>
      </c>
      <c r="OOV10789" s="4">
        <v>732550</v>
      </c>
    </row>
    <row r="10790" spans="10547:10562" ht="21.95" customHeight="1">
      <c r="OOU10790" s="4" t="s">
        <v>596</v>
      </c>
      <c r="OOV10790" s="4">
        <v>174298.32</v>
      </c>
    </row>
    <row r="10791" spans="10547:10562" ht="21.95" customHeight="1">
      <c r="OOW10791" s="4" t="s">
        <v>1307</v>
      </c>
      <c r="OOX10791" s="4">
        <v>732550</v>
      </c>
    </row>
    <row r="10792" spans="10547:10562" ht="21.95" customHeight="1">
      <c r="OOW10792" s="4" t="s">
        <v>596</v>
      </c>
      <c r="OOX10792" s="4">
        <v>174298.32</v>
      </c>
    </row>
    <row r="10793" spans="10547:10562" ht="21.95" customHeight="1">
      <c r="OOY10793" s="4" t="s">
        <v>1307</v>
      </c>
      <c r="OOZ10793" s="4">
        <v>732550</v>
      </c>
    </row>
    <row r="10794" spans="10547:10562" ht="21.95" customHeight="1">
      <c r="OOY10794" s="4" t="s">
        <v>596</v>
      </c>
      <c r="OOZ10794" s="4">
        <v>174298.32</v>
      </c>
    </row>
    <row r="10795" spans="10547:10562" ht="21.95" customHeight="1">
      <c r="OPA10795" s="4" t="s">
        <v>1307</v>
      </c>
      <c r="OPB10795" s="4">
        <v>732550</v>
      </c>
    </row>
    <row r="10796" spans="10547:10562" ht="21.95" customHeight="1">
      <c r="OPA10796" s="4" t="s">
        <v>596</v>
      </c>
      <c r="OPB10796" s="4">
        <v>174298.32</v>
      </c>
    </row>
    <row r="10797" spans="10547:10562" ht="21.95" customHeight="1">
      <c r="OPC10797" s="4" t="s">
        <v>1307</v>
      </c>
      <c r="OPD10797" s="4">
        <v>732550</v>
      </c>
    </row>
    <row r="10798" spans="10547:10562" ht="21.95" customHeight="1">
      <c r="OPC10798" s="4" t="s">
        <v>596</v>
      </c>
      <c r="OPD10798" s="4">
        <v>174298.32</v>
      </c>
    </row>
    <row r="10799" spans="10547:10562" ht="21.95" customHeight="1">
      <c r="OPE10799" s="4" t="s">
        <v>1307</v>
      </c>
      <c r="OPF10799" s="4">
        <v>732550</v>
      </c>
    </row>
    <row r="10800" spans="10547:10562" ht="21.95" customHeight="1">
      <c r="OPE10800" s="4" t="s">
        <v>596</v>
      </c>
      <c r="OPF10800" s="4">
        <v>174298.32</v>
      </c>
    </row>
    <row r="10801" spans="10563:10578" ht="21.95" customHeight="1">
      <c r="OPG10801" s="4" t="s">
        <v>1307</v>
      </c>
      <c r="OPH10801" s="4">
        <v>732550</v>
      </c>
    </row>
    <row r="10802" spans="10563:10578" ht="21.95" customHeight="1">
      <c r="OPG10802" s="4" t="s">
        <v>596</v>
      </c>
      <c r="OPH10802" s="4">
        <v>174298.32</v>
      </c>
    </row>
    <row r="10803" spans="10563:10578" ht="21.95" customHeight="1">
      <c r="OPI10803" s="4" t="s">
        <v>1307</v>
      </c>
      <c r="OPJ10803" s="4">
        <v>732550</v>
      </c>
    </row>
    <row r="10804" spans="10563:10578" ht="21.95" customHeight="1">
      <c r="OPI10804" s="4" t="s">
        <v>596</v>
      </c>
      <c r="OPJ10804" s="4">
        <v>174298.32</v>
      </c>
    </row>
    <row r="10805" spans="10563:10578" ht="21.95" customHeight="1">
      <c r="OPK10805" s="4" t="s">
        <v>1307</v>
      </c>
      <c r="OPL10805" s="4">
        <v>732550</v>
      </c>
    </row>
    <row r="10806" spans="10563:10578" ht="21.95" customHeight="1">
      <c r="OPK10806" s="4" t="s">
        <v>596</v>
      </c>
      <c r="OPL10806" s="4">
        <v>174298.32</v>
      </c>
    </row>
    <row r="10807" spans="10563:10578" ht="21.95" customHeight="1">
      <c r="OPM10807" s="4" t="s">
        <v>1307</v>
      </c>
      <c r="OPN10807" s="4">
        <v>732550</v>
      </c>
    </row>
    <row r="10808" spans="10563:10578" ht="21.95" customHeight="1">
      <c r="OPM10808" s="4" t="s">
        <v>596</v>
      </c>
      <c r="OPN10808" s="4">
        <v>174298.32</v>
      </c>
    </row>
    <row r="10809" spans="10563:10578" ht="21.95" customHeight="1">
      <c r="OPO10809" s="4" t="s">
        <v>1307</v>
      </c>
      <c r="OPP10809" s="4">
        <v>732550</v>
      </c>
    </row>
    <row r="10810" spans="10563:10578" ht="21.95" customHeight="1">
      <c r="OPO10810" s="4" t="s">
        <v>596</v>
      </c>
      <c r="OPP10810" s="4">
        <v>174298.32</v>
      </c>
    </row>
    <row r="10811" spans="10563:10578" ht="21.95" customHeight="1">
      <c r="OPQ10811" s="4" t="s">
        <v>1307</v>
      </c>
      <c r="OPR10811" s="4">
        <v>732550</v>
      </c>
    </row>
    <row r="10812" spans="10563:10578" ht="21.95" customHeight="1">
      <c r="OPQ10812" s="4" t="s">
        <v>596</v>
      </c>
      <c r="OPR10812" s="4">
        <v>174298.32</v>
      </c>
    </row>
    <row r="10813" spans="10563:10578" ht="21.95" customHeight="1">
      <c r="OPS10813" s="4" t="s">
        <v>1307</v>
      </c>
      <c r="OPT10813" s="4">
        <v>732550</v>
      </c>
    </row>
    <row r="10814" spans="10563:10578" ht="21.95" customHeight="1">
      <c r="OPS10814" s="4" t="s">
        <v>596</v>
      </c>
      <c r="OPT10814" s="4">
        <v>174298.32</v>
      </c>
    </row>
    <row r="10815" spans="10563:10578" ht="21.95" customHeight="1">
      <c r="OPU10815" s="4" t="s">
        <v>1307</v>
      </c>
      <c r="OPV10815" s="4">
        <v>732550</v>
      </c>
    </row>
    <row r="10816" spans="10563:10578" ht="21.95" customHeight="1">
      <c r="OPU10816" s="4" t="s">
        <v>596</v>
      </c>
      <c r="OPV10816" s="4">
        <v>174298.32</v>
      </c>
    </row>
    <row r="10817" spans="10579:10594" ht="21.95" customHeight="1">
      <c r="OPW10817" s="4" t="s">
        <v>1307</v>
      </c>
      <c r="OPX10817" s="4">
        <v>732550</v>
      </c>
    </row>
    <row r="10818" spans="10579:10594" ht="21.95" customHeight="1">
      <c r="OPW10818" s="4" t="s">
        <v>596</v>
      </c>
      <c r="OPX10818" s="4">
        <v>174298.32</v>
      </c>
    </row>
    <row r="10819" spans="10579:10594" ht="21.95" customHeight="1">
      <c r="OPY10819" s="4" t="s">
        <v>1307</v>
      </c>
      <c r="OPZ10819" s="4">
        <v>732550</v>
      </c>
    </row>
    <row r="10820" spans="10579:10594" ht="21.95" customHeight="1">
      <c r="OPY10820" s="4" t="s">
        <v>596</v>
      </c>
      <c r="OPZ10820" s="4">
        <v>174298.32</v>
      </c>
    </row>
    <row r="10821" spans="10579:10594" ht="21.95" customHeight="1">
      <c r="OQA10821" s="4" t="s">
        <v>1307</v>
      </c>
      <c r="OQB10821" s="4">
        <v>732550</v>
      </c>
    </row>
    <row r="10822" spans="10579:10594" ht="21.95" customHeight="1">
      <c r="OQA10822" s="4" t="s">
        <v>596</v>
      </c>
      <c r="OQB10822" s="4">
        <v>174298.32</v>
      </c>
    </row>
    <row r="10823" spans="10579:10594" ht="21.95" customHeight="1">
      <c r="OQC10823" s="4" t="s">
        <v>1307</v>
      </c>
      <c r="OQD10823" s="4">
        <v>732550</v>
      </c>
    </row>
    <row r="10824" spans="10579:10594" ht="21.95" customHeight="1">
      <c r="OQC10824" s="4" t="s">
        <v>596</v>
      </c>
      <c r="OQD10824" s="4">
        <v>174298.32</v>
      </c>
    </row>
    <row r="10825" spans="10579:10594" ht="21.95" customHeight="1">
      <c r="OQE10825" s="4" t="s">
        <v>1307</v>
      </c>
      <c r="OQF10825" s="4">
        <v>732550</v>
      </c>
    </row>
    <row r="10826" spans="10579:10594" ht="21.95" customHeight="1">
      <c r="OQE10826" s="4" t="s">
        <v>596</v>
      </c>
      <c r="OQF10826" s="4">
        <v>174298.32</v>
      </c>
    </row>
    <row r="10827" spans="10579:10594" ht="21.95" customHeight="1">
      <c r="OQG10827" s="4" t="s">
        <v>1307</v>
      </c>
      <c r="OQH10827" s="4">
        <v>732550</v>
      </c>
    </row>
    <row r="10828" spans="10579:10594" ht="21.95" customHeight="1">
      <c r="OQG10828" s="4" t="s">
        <v>596</v>
      </c>
      <c r="OQH10828" s="4">
        <v>174298.32</v>
      </c>
    </row>
    <row r="10829" spans="10579:10594" ht="21.95" customHeight="1">
      <c r="OQI10829" s="4" t="s">
        <v>1307</v>
      </c>
      <c r="OQJ10829" s="4">
        <v>732550</v>
      </c>
    </row>
    <row r="10830" spans="10579:10594" ht="21.95" customHeight="1">
      <c r="OQI10830" s="4" t="s">
        <v>596</v>
      </c>
      <c r="OQJ10830" s="4">
        <v>174298.32</v>
      </c>
    </row>
    <row r="10831" spans="10579:10594" ht="21.95" customHeight="1">
      <c r="OQK10831" s="4" t="s">
        <v>1307</v>
      </c>
      <c r="OQL10831" s="4">
        <v>732550</v>
      </c>
    </row>
    <row r="10832" spans="10579:10594" ht="21.95" customHeight="1">
      <c r="OQK10832" s="4" t="s">
        <v>596</v>
      </c>
      <c r="OQL10832" s="4">
        <v>174298.32</v>
      </c>
    </row>
    <row r="10833" spans="10595:10610" ht="21.95" customHeight="1">
      <c r="OQM10833" s="4" t="s">
        <v>1307</v>
      </c>
      <c r="OQN10833" s="4">
        <v>732550</v>
      </c>
    </row>
    <row r="10834" spans="10595:10610" ht="21.95" customHeight="1">
      <c r="OQM10834" s="4" t="s">
        <v>596</v>
      </c>
      <c r="OQN10834" s="4">
        <v>174298.32</v>
      </c>
    </row>
    <row r="10835" spans="10595:10610" ht="21.95" customHeight="1">
      <c r="OQO10835" s="4" t="s">
        <v>1307</v>
      </c>
      <c r="OQP10835" s="4">
        <v>732550</v>
      </c>
    </row>
    <row r="10836" spans="10595:10610" ht="21.95" customHeight="1">
      <c r="OQO10836" s="4" t="s">
        <v>596</v>
      </c>
      <c r="OQP10836" s="4">
        <v>174298.32</v>
      </c>
    </row>
    <row r="10837" spans="10595:10610" ht="21.95" customHeight="1">
      <c r="OQQ10837" s="4" t="s">
        <v>1307</v>
      </c>
      <c r="OQR10837" s="4">
        <v>732550</v>
      </c>
    </row>
    <row r="10838" spans="10595:10610" ht="21.95" customHeight="1">
      <c r="OQQ10838" s="4" t="s">
        <v>596</v>
      </c>
      <c r="OQR10838" s="4">
        <v>174298.32</v>
      </c>
    </row>
    <row r="10839" spans="10595:10610" ht="21.95" customHeight="1">
      <c r="OQS10839" s="4" t="s">
        <v>1307</v>
      </c>
      <c r="OQT10839" s="4">
        <v>732550</v>
      </c>
    </row>
    <row r="10840" spans="10595:10610" ht="21.95" customHeight="1">
      <c r="OQS10840" s="4" t="s">
        <v>596</v>
      </c>
      <c r="OQT10840" s="4">
        <v>174298.32</v>
      </c>
    </row>
    <row r="10841" spans="10595:10610" ht="21.95" customHeight="1">
      <c r="OQU10841" s="4" t="s">
        <v>1307</v>
      </c>
      <c r="OQV10841" s="4">
        <v>732550</v>
      </c>
    </row>
    <row r="10842" spans="10595:10610" ht="21.95" customHeight="1">
      <c r="OQU10842" s="4" t="s">
        <v>596</v>
      </c>
      <c r="OQV10842" s="4">
        <v>174298.32</v>
      </c>
    </row>
    <row r="10843" spans="10595:10610" ht="21.95" customHeight="1">
      <c r="OQW10843" s="4" t="s">
        <v>1307</v>
      </c>
      <c r="OQX10843" s="4">
        <v>732550</v>
      </c>
    </row>
    <row r="10844" spans="10595:10610" ht="21.95" customHeight="1">
      <c r="OQW10844" s="4" t="s">
        <v>596</v>
      </c>
      <c r="OQX10844" s="4">
        <v>174298.32</v>
      </c>
    </row>
    <row r="10845" spans="10595:10610" ht="21.95" customHeight="1">
      <c r="OQY10845" s="4" t="s">
        <v>1307</v>
      </c>
      <c r="OQZ10845" s="4">
        <v>732550</v>
      </c>
    </row>
    <row r="10846" spans="10595:10610" ht="21.95" customHeight="1">
      <c r="OQY10846" s="4" t="s">
        <v>596</v>
      </c>
      <c r="OQZ10846" s="4">
        <v>174298.32</v>
      </c>
    </row>
    <row r="10847" spans="10595:10610" ht="21.95" customHeight="1">
      <c r="ORA10847" s="4" t="s">
        <v>1307</v>
      </c>
      <c r="ORB10847" s="4">
        <v>732550</v>
      </c>
    </row>
    <row r="10848" spans="10595:10610" ht="21.95" customHeight="1">
      <c r="ORA10848" s="4" t="s">
        <v>596</v>
      </c>
      <c r="ORB10848" s="4">
        <v>174298.32</v>
      </c>
    </row>
    <row r="10849" spans="10611:10626" ht="21.95" customHeight="1">
      <c r="ORC10849" s="4" t="s">
        <v>1307</v>
      </c>
      <c r="ORD10849" s="4">
        <v>732550</v>
      </c>
    </row>
    <row r="10850" spans="10611:10626" ht="21.95" customHeight="1">
      <c r="ORC10850" s="4" t="s">
        <v>596</v>
      </c>
      <c r="ORD10850" s="4">
        <v>174298.32</v>
      </c>
    </row>
    <row r="10851" spans="10611:10626" ht="21.95" customHeight="1">
      <c r="ORE10851" s="4" t="s">
        <v>1307</v>
      </c>
      <c r="ORF10851" s="4">
        <v>732550</v>
      </c>
    </row>
    <row r="10852" spans="10611:10626" ht="21.95" customHeight="1">
      <c r="ORE10852" s="4" t="s">
        <v>596</v>
      </c>
      <c r="ORF10852" s="4">
        <v>174298.32</v>
      </c>
    </row>
    <row r="10853" spans="10611:10626" ht="21.95" customHeight="1">
      <c r="ORG10853" s="4" t="s">
        <v>1307</v>
      </c>
      <c r="ORH10853" s="4">
        <v>732550</v>
      </c>
    </row>
    <row r="10854" spans="10611:10626" ht="21.95" customHeight="1">
      <c r="ORG10854" s="4" t="s">
        <v>596</v>
      </c>
      <c r="ORH10854" s="4">
        <v>174298.32</v>
      </c>
    </row>
    <row r="10855" spans="10611:10626" ht="21.95" customHeight="1">
      <c r="ORI10855" s="4" t="s">
        <v>1307</v>
      </c>
      <c r="ORJ10855" s="4">
        <v>732550</v>
      </c>
    </row>
    <row r="10856" spans="10611:10626" ht="21.95" customHeight="1">
      <c r="ORI10856" s="4" t="s">
        <v>596</v>
      </c>
      <c r="ORJ10856" s="4">
        <v>174298.32</v>
      </c>
    </row>
    <row r="10857" spans="10611:10626" ht="21.95" customHeight="1">
      <c r="ORK10857" s="4" t="s">
        <v>1307</v>
      </c>
      <c r="ORL10857" s="4">
        <v>732550</v>
      </c>
    </row>
    <row r="10858" spans="10611:10626" ht="21.95" customHeight="1">
      <c r="ORK10858" s="4" t="s">
        <v>596</v>
      </c>
      <c r="ORL10858" s="4">
        <v>174298.32</v>
      </c>
    </row>
    <row r="10859" spans="10611:10626" ht="21.95" customHeight="1">
      <c r="ORM10859" s="4" t="s">
        <v>1307</v>
      </c>
      <c r="ORN10859" s="4">
        <v>732550</v>
      </c>
    </row>
    <row r="10860" spans="10611:10626" ht="21.95" customHeight="1">
      <c r="ORM10860" s="4" t="s">
        <v>596</v>
      </c>
      <c r="ORN10860" s="4">
        <v>174298.32</v>
      </c>
    </row>
    <row r="10861" spans="10611:10626" ht="21.95" customHeight="1">
      <c r="ORO10861" s="4" t="s">
        <v>1307</v>
      </c>
      <c r="ORP10861" s="4">
        <v>732550</v>
      </c>
    </row>
    <row r="10862" spans="10611:10626" ht="21.95" customHeight="1">
      <c r="ORO10862" s="4" t="s">
        <v>596</v>
      </c>
      <c r="ORP10862" s="4">
        <v>174298.32</v>
      </c>
    </row>
    <row r="10863" spans="10611:10626" ht="21.95" customHeight="1">
      <c r="ORQ10863" s="4" t="s">
        <v>1307</v>
      </c>
      <c r="ORR10863" s="4">
        <v>732550</v>
      </c>
    </row>
    <row r="10864" spans="10611:10626" ht="21.95" customHeight="1">
      <c r="ORQ10864" s="4" t="s">
        <v>596</v>
      </c>
      <c r="ORR10864" s="4">
        <v>174298.32</v>
      </c>
    </row>
    <row r="10865" spans="10627:10642" ht="21.95" customHeight="1">
      <c r="ORS10865" s="4" t="s">
        <v>1307</v>
      </c>
      <c r="ORT10865" s="4">
        <v>732550</v>
      </c>
    </row>
    <row r="10866" spans="10627:10642" ht="21.95" customHeight="1">
      <c r="ORS10866" s="4" t="s">
        <v>596</v>
      </c>
      <c r="ORT10866" s="4">
        <v>174298.32</v>
      </c>
    </row>
    <row r="10867" spans="10627:10642" ht="21.95" customHeight="1">
      <c r="ORU10867" s="4" t="s">
        <v>1307</v>
      </c>
      <c r="ORV10867" s="4">
        <v>732550</v>
      </c>
    </row>
    <row r="10868" spans="10627:10642" ht="21.95" customHeight="1">
      <c r="ORU10868" s="4" t="s">
        <v>596</v>
      </c>
      <c r="ORV10868" s="4">
        <v>174298.32</v>
      </c>
    </row>
    <row r="10869" spans="10627:10642" ht="21.95" customHeight="1">
      <c r="ORW10869" s="4" t="s">
        <v>1307</v>
      </c>
      <c r="ORX10869" s="4">
        <v>732550</v>
      </c>
    </row>
    <row r="10870" spans="10627:10642" ht="21.95" customHeight="1">
      <c r="ORW10870" s="4" t="s">
        <v>596</v>
      </c>
      <c r="ORX10870" s="4">
        <v>174298.32</v>
      </c>
    </row>
    <row r="10871" spans="10627:10642" ht="21.95" customHeight="1">
      <c r="ORY10871" s="4" t="s">
        <v>1307</v>
      </c>
      <c r="ORZ10871" s="4">
        <v>732550</v>
      </c>
    </row>
    <row r="10872" spans="10627:10642" ht="21.95" customHeight="1">
      <c r="ORY10872" s="4" t="s">
        <v>596</v>
      </c>
      <c r="ORZ10872" s="4">
        <v>174298.32</v>
      </c>
    </row>
    <row r="10873" spans="10627:10642" ht="21.95" customHeight="1">
      <c r="OSA10873" s="4" t="s">
        <v>1307</v>
      </c>
      <c r="OSB10873" s="4">
        <v>732550</v>
      </c>
    </row>
    <row r="10874" spans="10627:10642" ht="21.95" customHeight="1">
      <c r="OSA10874" s="4" t="s">
        <v>596</v>
      </c>
      <c r="OSB10874" s="4">
        <v>174298.32</v>
      </c>
    </row>
    <row r="10875" spans="10627:10642" ht="21.95" customHeight="1">
      <c r="OSC10875" s="4" t="s">
        <v>1307</v>
      </c>
      <c r="OSD10875" s="4">
        <v>732550</v>
      </c>
    </row>
    <row r="10876" spans="10627:10642" ht="21.95" customHeight="1">
      <c r="OSC10876" s="4" t="s">
        <v>596</v>
      </c>
      <c r="OSD10876" s="4">
        <v>174298.32</v>
      </c>
    </row>
    <row r="10877" spans="10627:10642" ht="21.95" customHeight="1">
      <c r="OSE10877" s="4" t="s">
        <v>1307</v>
      </c>
      <c r="OSF10877" s="4">
        <v>732550</v>
      </c>
    </row>
    <row r="10878" spans="10627:10642" ht="21.95" customHeight="1">
      <c r="OSE10878" s="4" t="s">
        <v>596</v>
      </c>
      <c r="OSF10878" s="4">
        <v>174298.32</v>
      </c>
    </row>
    <row r="10879" spans="10627:10642" ht="21.95" customHeight="1">
      <c r="OSG10879" s="4" t="s">
        <v>1307</v>
      </c>
      <c r="OSH10879" s="4">
        <v>732550</v>
      </c>
    </row>
    <row r="10880" spans="10627:10642" ht="21.95" customHeight="1">
      <c r="OSG10880" s="4" t="s">
        <v>596</v>
      </c>
      <c r="OSH10880" s="4">
        <v>174298.32</v>
      </c>
    </row>
    <row r="10881" spans="10643:10658" ht="21.95" customHeight="1">
      <c r="OSI10881" s="4" t="s">
        <v>1307</v>
      </c>
      <c r="OSJ10881" s="4">
        <v>732550</v>
      </c>
    </row>
    <row r="10882" spans="10643:10658" ht="21.95" customHeight="1">
      <c r="OSI10882" s="4" t="s">
        <v>596</v>
      </c>
      <c r="OSJ10882" s="4">
        <v>174298.32</v>
      </c>
    </row>
    <row r="10883" spans="10643:10658" ht="21.95" customHeight="1">
      <c r="OSK10883" s="4" t="s">
        <v>1307</v>
      </c>
      <c r="OSL10883" s="4">
        <v>732550</v>
      </c>
    </row>
    <row r="10884" spans="10643:10658" ht="21.95" customHeight="1">
      <c r="OSK10884" s="4" t="s">
        <v>596</v>
      </c>
      <c r="OSL10884" s="4">
        <v>174298.32</v>
      </c>
    </row>
    <row r="10885" spans="10643:10658" ht="21.95" customHeight="1">
      <c r="OSM10885" s="4" t="s">
        <v>1307</v>
      </c>
      <c r="OSN10885" s="4">
        <v>732550</v>
      </c>
    </row>
    <row r="10886" spans="10643:10658" ht="21.95" customHeight="1">
      <c r="OSM10886" s="4" t="s">
        <v>596</v>
      </c>
      <c r="OSN10886" s="4">
        <v>174298.32</v>
      </c>
    </row>
    <row r="10887" spans="10643:10658" ht="21.95" customHeight="1">
      <c r="OSO10887" s="4" t="s">
        <v>1307</v>
      </c>
      <c r="OSP10887" s="4">
        <v>732550</v>
      </c>
    </row>
    <row r="10888" spans="10643:10658" ht="21.95" customHeight="1">
      <c r="OSO10888" s="4" t="s">
        <v>596</v>
      </c>
      <c r="OSP10888" s="4">
        <v>174298.32</v>
      </c>
    </row>
    <row r="10889" spans="10643:10658" ht="21.95" customHeight="1">
      <c r="OSQ10889" s="4" t="s">
        <v>1307</v>
      </c>
      <c r="OSR10889" s="4">
        <v>732550</v>
      </c>
    </row>
    <row r="10890" spans="10643:10658" ht="21.95" customHeight="1">
      <c r="OSQ10890" s="4" t="s">
        <v>596</v>
      </c>
      <c r="OSR10890" s="4">
        <v>174298.32</v>
      </c>
    </row>
    <row r="10891" spans="10643:10658" ht="21.95" customHeight="1">
      <c r="OSS10891" s="4" t="s">
        <v>1307</v>
      </c>
      <c r="OST10891" s="4">
        <v>732550</v>
      </c>
    </row>
    <row r="10892" spans="10643:10658" ht="21.95" customHeight="1">
      <c r="OSS10892" s="4" t="s">
        <v>596</v>
      </c>
      <c r="OST10892" s="4">
        <v>174298.32</v>
      </c>
    </row>
    <row r="10893" spans="10643:10658" ht="21.95" customHeight="1">
      <c r="OSU10893" s="4" t="s">
        <v>1307</v>
      </c>
      <c r="OSV10893" s="4">
        <v>732550</v>
      </c>
    </row>
    <row r="10894" spans="10643:10658" ht="21.95" customHeight="1">
      <c r="OSU10894" s="4" t="s">
        <v>596</v>
      </c>
      <c r="OSV10894" s="4">
        <v>174298.32</v>
      </c>
    </row>
    <row r="10895" spans="10643:10658" ht="21.95" customHeight="1">
      <c r="OSW10895" s="4" t="s">
        <v>1307</v>
      </c>
      <c r="OSX10895" s="4">
        <v>732550</v>
      </c>
    </row>
    <row r="10896" spans="10643:10658" ht="21.95" customHeight="1">
      <c r="OSW10896" s="4" t="s">
        <v>596</v>
      </c>
      <c r="OSX10896" s="4">
        <v>174298.32</v>
      </c>
    </row>
    <row r="10897" spans="10659:10674" ht="21.95" customHeight="1">
      <c r="OSY10897" s="4" t="s">
        <v>1307</v>
      </c>
      <c r="OSZ10897" s="4">
        <v>732550</v>
      </c>
    </row>
    <row r="10898" spans="10659:10674" ht="21.95" customHeight="1">
      <c r="OSY10898" s="4" t="s">
        <v>596</v>
      </c>
      <c r="OSZ10898" s="4">
        <v>174298.32</v>
      </c>
    </row>
    <row r="10899" spans="10659:10674" ht="21.95" customHeight="1">
      <c r="OTA10899" s="4" t="s">
        <v>1307</v>
      </c>
      <c r="OTB10899" s="4">
        <v>732550</v>
      </c>
    </row>
    <row r="10900" spans="10659:10674" ht="21.95" customHeight="1">
      <c r="OTA10900" s="4" t="s">
        <v>596</v>
      </c>
      <c r="OTB10900" s="4">
        <v>174298.32</v>
      </c>
    </row>
    <row r="10901" spans="10659:10674" ht="21.95" customHeight="1">
      <c r="OTC10901" s="4" t="s">
        <v>1307</v>
      </c>
      <c r="OTD10901" s="4">
        <v>732550</v>
      </c>
    </row>
    <row r="10902" spans="10659:10674" ht="21.95" customHeight="1">
      <c r="OTC10902" s="4" t="s">
        <v>596</v>
      </c>
      <c r="OTD10902" s="4">
        <v>174298.32</v>
      </c>
    </row>
    <row r="10903" spans="10659:10674" ht="21.95" customHeight="1">
      <c r="OTE10903" s="4" t="s">
        <v>1307</v>
      </c>
      <c r="OTF10903" s="4">
        <v>732550</v>
      </c>
    </row>
    <row r="10904" spans="10659:10674" ht="21.95" customHeight="1">
      <c r="OTE10904" s="4" t="s">
        <v>596</v>
      </c>
      <c r="OTF10904" s="4">
        <v>174298.32</v>
      </c>
    </row>
    <row r="10905" spans="10659:10674" ht="21.95" customHeight="1">
      <c r="OTG10905" s="4" t="s">
        <v>1307</v>
      </c>
      <c r="OTH10905" s="4">
        <v>732550</v>
      </c>
    </row>
    <row r="10906" spans="10659:10674" ht="21.95" customHeight="1">
      <c r="OTG10906" s="4" t="s">
        <v>596</v>
      </c>
      <c r="OTH10906" s="4">
        <v>174298.32</v>
      </c>
    </row>
    <row r="10907" spans="10659:10674" ht="21.95" customHeight="1">
      <c r="OTI10907" s="4" t="s">
        <v>1307</v>
      </c>
      <c r="OTJ10907" s="4">
        <v>732550</v>
      </c>
    </row>
    <row r="10908" spans="10659:10674" ht="21.95" customHeight="1">
      <c r="OTI10908" s="4" t="s">
        <v>596</v>
      </c>
      <c r="OTJ10908" s="4">
        <v>174298.32</v>
      </c>
    </row>
    <row r="10909" spans="10659:10674" ht="21.95" customHeight="1">
      <c r="OTK10909" s="4" t="s">
        <v>1307</v>
      </c>
      <c r="OTL10909" s="4">
        <v>732550</v>
      </c>
    </row>
    <row r="10910" spans="10659:10674" ht="21.95" customHeight="1">
      <c r="OTK10910" s="4" t="s">
        <v>596</v>
      </c>
      <c r="OTL10910" s="4">
        <v>174298.32</v>
      </c>
    </row>
    <row r="10911" spans="10659:10674" ht="21.95" customHeight="1">
      <c r="OTM10911" s="4" t="s">
        <v>1307</v>
      </c>
      <c r="OTN10911" s="4">
        <v>732550</v>
      </c>
    </row>
    <row r="10912" spans="10659:10674" ht="21.95" customHeight="1">
      <c r="OTM10912" s="4" t="s">
        <v>596</v>
      </c>
      <c r="OTN10912" s="4">
        <v>174298.32</v>
      </c>
    </row>
    <row r="10913" spans="10675:10690" ht="21.95" customHeight="1">
      <c r="OTO10913" s="4" t="s">
        <v>1307</v>
      </c>
      <c r="OTP10913" s="4">
        <v>732550</v>
      </c>
    </row>
    <row r="10914" spans="10675:10690" ht="21.95" customHeight="1">
      <c r="OTO10914" s="4" t="s">
        <v>596</v>
      </c>
      <c r="OTP10914" s="4">
        <v>174298.32</v>
      </c>
    </row>
    <row r="10915" spans="10675:10690" ht="21.95" customHeight="1">
      <c r="OTQ10915" s="4" t="s">
        <v>1307</v>
      </c>
      <c r="OTR10915" s="4">
        <v>732550</v>
      </c>
    </row>
    <row r="10916" spans="10675:10690" ht="21.95" customHeight="1">
      <c r="OTQ10916" s="4" t="s">
        <v>596</v>
      </c>
      <c r="OTR10916" s="4">
        <v>174298.32</v>
      </c>
    </row>
    <row r="10917" spans="10675:10690" ht="21.95" customHeight="1">
      <c r="OTS10917" s="4" t="s">
        <v>1307</v>
      </c>
      <c r="OTT10917" s="4">
        <v>732550</v>
      </c>
    </row>
    <row r="10918" spans="10675:10690" ht="21.95" customHeight="1">
      <c r="OTS10918" s="4" t="s">
        <v>596</v>
      </c>
      <c r="OTT10918" s="4">
        <v>174298.32</v>
      </c>
    </row>
    <row r="10919" spans="10675:10690" ht="21.95" customHeight="1">
      <c r="OTU10919" s="4" t="s">
        <v>1307</v>
      </c>
      <c r="OTV10919" s="4">
        <v>732550</v>
      </c>
    </row>
    <row r="10920" spans="10675:10690" ht="21.95" customHeight="1">
      <c r="OTU10920" s="4" t="s">
        <v>596</v>
      </c>
      <c r="OTV10920" s="4">
        <v>174298.32</v>
      </c>
    </row>
    <row r="10921" spans="10675:10690" ht="21.95" customHeight="1">
      <c r="OTW10921" s="4" t="s">
        <v>1307</v>
      </c>
      <c r="OTX10921" s="4">
        <v>732550</v>
      </c>
    </row>
    <row r="10922" spans="10675:10690" ht="21.95" customHeight="1">
      <c r="OTW10922" s="4" t="s">
        <v>596</v>
      </c>
      <c r="OTX10922" s="4">
        <v>174298.32</v>
      </c>
    </row>
    <row r="10923" spans="10675:10690" ht="21.95" customHeight="1">
      <c r="OTY10923" s="4" t="s">
        <v>1307</v>
      </c>
      <c r="OTZ10923" s="4">
        <v>732550</v>
      </c>
    </row>
    <row r="10924" spans="10675:10690" ht="21.95" customHeight="1">
      <c r="OTY10924" s="4" t="s">
        <v>596</v>
      </c>
      <c r="OTZ10924" s="4">
        <v>174298.32</v>
      </c>
    </row>
    <row r="10925" spans="10675:10690" ht="21.95" customHeight="1">
      <c r="OUA10925" s="4" t="s">
        <v>1307</v>
      </c>
      <c r="OUB10925" s="4">
        <v>732550</v>
      </c>
    </row>
    <row r="10926" spans="10675:10690" ht="21.95" customHeight="1">
      <c r="OUA10926" s="4" t="s">
        <v>596</v>
      </c>
      <c r="OUB10926" s="4">
        <v>174298.32</v>
      </c>
    </row>
    <row r="10927" spans="10675:10690" ht="21.95" customHeight="1">
      <c r="OUC10927" s="4" t="s">
        <v>1307</v>
      </c>
      <c r="OUD10927" s="4">
        <v>732550</v>
      </c>
    </row>
    <row r="10928" spans="10675:10690" ht="21.95" customHeight="1">
      <c r="OUC10928" s="4" t="s">
        <v>596</v>
      </c>
      <c r="OUD10928" s="4">
        <v>174298.32</v>
      </c>
    </row>
    <row r="10929" spans="10691:10706" ht="21.95" customHeight="1">
      <c r="OUE10929" s="4" t="s">
        <v>1307</v>
      </c>
      <c r="OUF10929" s="4">
        <v>732550</v>
      </c>
    </row>
    <row r="10930" spans="10691:10706" ht="21.95" customHeight="1">
      <c r="OUE10930" s="4" t="s">
        <v>596</v>
      </c>
      <c r="OUF10930" s="4">
        <v>174298.32</v>
      </c>
    </row>
    <row r="10931" spans="10691:10706" ht="21.95" customHeight="1">
      <c r="OUG10931" s="4" t="s">
        <v>1307</v>
      </c>
      <c r="OUH10931" s="4">
        <v>732550</v>
      </c>
    </row>
    <row r="10932" spans="10691:10706" ht="21.95" customHeight="1">
      <c r="OUG10932" s="4" t="s">
        <v>596</v>
      </c>
      <c r="OUH10932" s="4">
        <v>174298.32</v>
      </c>
    </row>
    <row r="10933" spans="10691:10706" ht="21.95" customHeight="1">
      <c r="OUI10933" s="4" t="s">
        <v>1307</v>
      </c>
      <c r="OUJ10933" s="4">
        <v>732550</v>
      </c>
    </row>
    <row r="10934" spans="10691:10706" ht="21.95" customHeight="1">
      <c r="OUI10934" s="4" t="s">
        <v>596</v>
      </c>
      <c r="OUJ10934" s="4">
        <v>174298.32</v>
      </c>
    </row>
    <row r="10935" spans="10691:10706" ht="21.95" customHeight="1">
      <c r="OUK10935" s="4" t="s">
        <v>1307</v>
      </c>
      <c r="OUL10935" s="4">
        <v>732550</v>
      </c>
    </row>
    <row r="10936" spans="10691:10706" ht="21.95" customHeight="1">
      <c r="OUK10936" s="4" t="s">
        <v>596</v>
      </c>
      <c r="OUL10936" s="4">
        <v>174298.32</v>
      </c>
    </row>
    <row r="10937" spans="10691:10706" ht="21.95" customHeight="1">
      <c r="OUM10937" s="4" t="s">
        <v>1307</v>
      </c>
      <c r="OUN10937" s="4">
        <v>732550</v>
      </c>
    </row>
    <row r="10938" spans="10691:10706" ht="21.95" customHeight="1">
      <c r="OUM10938" s="4" t="s">
        <v>596</v>
      </c>
      <c r="OUN10938" s="4">
        <v>174298.32</v>
      </c>
    </row>
    <row r="10939" spans="10691:10706" ht="21.95" customHeight="1">
      <c r="OUO10939" s="4" t="s">
        <v>1307</v>
      </c>
      <c r="OUP10939" s="4">
        <v>732550</v>
      </c>
    </row>
    <row r="10940" spans="10691:10706" ht="21.95" customHeight="1">
      <c r="OUO10940" s="4" t="s">
        <v>596</v>
      </c>
      <c r="OUP10940" s="4">
        <v>174298.32</v>
      </c>
    </row>
    <row r="10941" spans="10691:10706" ht="21.95" customHeight="1">
      <c r="OUQ10941" s="4" t="s">
        <v>1307</v>
      </c>
      <c r="OUR10941" s="4">
        <v>732550</v>
      </c>
    </row>
    <row r="10942" spans="10691:10706" ht="21.95" customHeight="1">
      <c r="OUQ10942" s="4" t="s">
        <v>596</v>
      </c>
      <c r="OUR10942" s="4">
        <v>174298.32</v>
      </c>
    </row>
    <row r="10943" spans="10691:10706" ht="21.95" customHeight="1">
      <c r="OUS10943" s="4" t="s">
        <v>1307</v>
      </c>
      <c r="OUT10943" s="4">
        <v>732550</v>
      </c>
    </row>
    <row r="10944" spans="10691:10706" ht="21.95" customHeight="1">
      <c r="OUS10944" s="4" t="s">
        <v>596</v>
      </c>
      <c r="OUT10944" s="4">
        <v>174298.32</v>
      </c>
    </row>
    <row r="10945" spans="10707:10722" ht="21.95" customHeight="1">
      <c r="OUU10945" s="4" t="s">
        <v>1307</v>
      </c>
      <c r="OUV10945" s="4">
        <v>732550</v>
      </c>
    </row>
    <row r="10946" spans="10707:10722" ht="21.95" customHeight="1">
      <c r="OUU10946" s="4" t="s">
        <v>596</v>
      </c>
      <c r="OUV10946" s="4">
        <v>174298.32</v>
      </c>
    </row>
    <row r="10947" spans="10707:10722" ht="21.95" customHeight="1">
      <c r="OUW10947" s="4" t="s">
        <v>1307</v>
      </c>
      <c r="OUX10947" s="4">
        <v>732550</v>
      </c>
    </row>
    <row r="10948" spans="10707:10722" ht="21.95" customHeight="1">
      <c r="OUW10948" s="4" t="s">
        <v>596</v>
      </c>
      <c r="OUX10948" s="4">
        <v>174298.32</v>
      </c>
    </row>
    <row r="10949" spans="10707:10722" ht="21.95" customHeight="1">
      <c r="OUY10949" s="4" t="s">
        <v>1307</v>
      </c>
      <c r="OUZ10949" s="4">
        <v>732550</v>
      </c>
    </row>
    <row r="10950" spans="10707:10722" ht="21.95" customHeight="1">
      <c r="OUY10950" s="4" t="s">
        <v>596</v>
      </c>
      <c r="OUZ10950" s="4">
        <v>174298.32</v>
      </c>
    </row>
    <row r="10951" spans="10707:10722" ht="21.95" customHeight="1">
      <c r="OVA10951" s="4" t="s">
        <v>1307</v>
      </c>
      <c r="OVB10951" s="4">
        <v>732550</v>
      </c>
    </row>
    <row r="10952" spans="10707:10722" ht="21.95" customHeight="1">
      <c r="OVA10952" s="4" t="s">
        <v>596</v>
      </c>
      <c r="OVB10952" s="4">
        <v>174298.32</v>
      </c>
    </row>
    <row r="10953" spans="10707:10722" ht="21.95" customHeight="1">
      <c r="OVC10953" s="4" t="s">
        <v>1307</v>
      </c>
      <c r="OVD10953" s="4">
        <v>732550</v>
      </c>
    </row>
    <row r="10954" spans="10707:10722" ht="21.95" customHeight="1">
      <c r="OVC10954" s="4" t="s">
        <v>596</v>
      </c>
      <c r="OVD10954" s="4">
        <v>174298.32</v>
      </c>
    </row>
    <row r="10955" spans="10707:10722" ht="21.95" customHeight="1">
      <c r="OVE10955" s="4" t="s">
        <v>1307</v>
      </c>
      <c r="OVF10955" s="4">
        <v>732550</v>
      </c>
    </row>
    <row r="10956" spans="10707:10722" ht="21.95" customHeight="1">
      <c r="OVE10956" s="4" t="s">
        <v>596</v>
      </c>
      <c r="OVF10956" s="4">
        <v>174298.32</v>
      </c>
    </row>
    <row r="10957" spans="10707:10722" ht="21.95" customHeight="1">
      <c r="OVG10957" s="4" t="s">
        <v>1307</v>
      </c>
      <c r="OVH10957" s="4">
        <v>732550</v>
      </c>
    </row>
    <row r="10958" spans="10707:10722" ht="21.95" customHeight="1">
      <c r="OVG10958" s="4" t="s">
        <v>596</v>
      </c>
      <c r="OVH10958" s="4">
        <v>174298.32</v>
      </c>
    </row>
    <row r="10959" spans="10707:10722" ht="21.95" customHeight="1">
      <c r="OVI10959" s="4" t="s">
        <v>1307</v>
      </c>
      <c r="OVJ10959" s="4">
        <v>732550</v>
      </c>
    </row>
    <row r="10960" spans="10707:10722" ht="21.95" customHeight="1">
      <c r="OVI10960" s="4" t="s">
        <v>596</v>
      </c>
      <c r="OVJ10960" s="4">
        <v>174298.32</v>
      </c>
    </row>
    <row r="10961" spans="10723:10738" ht="21.95" customHeight="1">
      <c r="OVK10961" s="4" t="s">
        <v>1307</v>
      </c>
      <c r="OVL10961" s="4">
        <v>732550</v>
      </c>
    </row>
    <row r="10962" spans="10723:10738" ht="21.95" customHeight="1">
      <c r="OVK10962" s="4" t="s">
        <v>596</v>
      </c>
      <c r="OVL10962" s="4">
        <v>174298.32</v>
      </c>
    </row>
    <row r="10963" spans="10723:10738" ht="21.95" customHeight="1">
      <c r="OVM10963" s="4" t="s">
        <v>1307</v>
      </c>
      <c r="OVN10963" s="4">
        <v>732550</v>
      </c>
    </row>
    <row r="10964" spans="10723:10738" ht="21.95" customHeight="1">
      <c r="OVM10964" s="4" t="s">
        <v>596</v>
      </c>
      <c r="OVN10964" s="4">
        <v>174298.32</v>
      </c>
    </row>
    <row r="10965" spans="10723:10738" ht="21.95" customHeight="1">
      <c r="OVO10965" s="4" t="s">
        <v>1307</v>
      </c>
      <c r="OVP10965" s="4">
        <v>732550</v>
      </c>
    </row>
    <row r="10966" spans="10723:10738" ht="21.95" customHeight="1">
      <c r="OVO10966" s="4" t="s">
        <v>596</v>
      </c>
      <c r="OVP10966" s="4">
        <v>174298.32</v>
      </c>
    </row>
    <row r="10967" spans="10723:10738" ht="21.95" customHeight="1">
      <c r="OVQ10967" s="4" t="s">
        <v>1307</v>
      </c>
      <c r="OVR10967" s="4">
        <v>732550</v>
      </c>
    </row>
    <row r="10968" spans="10723:10738" ht="21.95" customHeight="1">
      <c r="OVQ10968" s="4" t="s">
        <v>596</v>
      </c>
      <c r="OVR10968" s="4">
        <v>174298.32</v>
      </c>
    </row>
    <row r="10969" spans="10723:10738" ht="21.95" customHeight="1">
      <c r="OVS10969" s="4" t="s">
        <v>1307</v>
      </c>
      <c r="OVT10969" s="4">
        <v>732550</v>
      </c>
    </row>
    <row r="10970" spans="10723:10738" ht="21.95" customHeight="1">
      <c r="OVS10970" s="4" t="s">
        <v>596</v>
      </c>
      <c r="OVT10970" s="4">
        <v>174298.32</v>
      </c>
    </row>
    <row r="10971" spans="10723:10738" ht="21.95" customHeight="1">
      <c r="OVU10971" s="4" t="s">
        <v>1307</v>
      </c>
      <c r="OVV10971" s="4">
        <v>732550</v>
      </c>
    </row>
    <row r="10972" spans="10723:10738" ht="21.95" customHeight="1">
      <c r="OVU10972" s="4" t="s">
        <v>596</v>
      </c>
      <c r="OVV10972" s="4">
        <v>174298.32</v>
      </c>
    </row>
    <row r="10973" spans="10723:10738" ht="21.95" customHeight="1">
      <c r="OVW10973" s="4" t="s">
        <v>1307</v>
      </c>
      <c r="OVX10973" s="4">
        <v>732550</v>
      </c>
    </row>
    <row r="10974" spans="10723:10738" ht="21.95" customHeight="1">
      <c r="OVW10974" s="4" t="s">
        <v>596</v>
      </c>
      <c r="OVX10974" s="4">
        <v>174298.32</v>
      </c>
    </row>
    <row r="10975" spans="10723:10738" ht="21.95" customHeight="1">
      <c r="OVY10975" s="4" t="s">
        <v>1307</v>
      </c>
      <c r="OVZ10975" s="4">
        <v>732550</v>
      </c>
    </row>
    <row r="10976" spans="10723:10738" ht="21.95" customHeight="1">
      <c r="OVY10976" s="4" t="s">
        <v>596</v>
      </c>
      <c r="OVZ10976" s="4">
        <v>174298.32</v>
      </c>
    </row>
    <row r="10977" spans="10739:10754" ht="21.95" customHeight="1">
      <c r="OWA10977" s="4" t="s">
        <v>1307</v>
      </c>
      <c r="OWB10977" s="4">
        <v>732550</v>
      </c>
    </row>
    <row r="10978" spans="10739:10754" ht="21.95" customHeight="1">
      <c r="OWA10978" s="4" t="s">
        <v>596</v>
      </c>
      <c r="OWB10978" s="4">
        <v>174298.32</v>
      </c>
    </row>
    <row r="10979" spans="10739:10754" ht="21.95" customHeight="1">
      <c r="OWC10979" s="4" t="s">
        <v>1307</v>
      </c>
      <c r="OWD10979" s="4">
        <v>732550</v>
      </c>
    </row>
    <row r="10980" spans="10739:10754" ht="21.95" customHeight="1">
      <c r="OWC10980" s="4" t="s">
        <v>596</v>
      </c>
      <c r="OWD10980" s="4">
        <v>174298.32</v>
      </c>
    </row>
    <row r="10981" spans="10739:10754" ht="21.95" customHeight="1">
      <c r="OWE10981" s="4" t="s">
        <v>1307</v>
      </c>
      <c r="OWF10981" s="4">
        <v>732550</v>
      </c>
    </row>
    <row r="10982" spans="10739:10754" ht="21.95" customHeight="1">
      <c r="OWE10982" s="4" t="s">
        <v>596</v>
      </c>
      <c r="OWF10982" s="4">
        <v>174298.32</v>
      </c>
    </row>
    <row r="10983" spans="10739:10754" ht="21.95" customHeight="1">
      <c r="OWG10983" s="4" t="s">
        <v>1307</v>
      </c>
      <c r="OWH10983" s="4">
        <v>732550</v>
      </c>
    </row>
    <row r="10984" spans="10739:10754" ht="21.95" customHeight="1">
      <c r="OWG10984" s="4" t="s">
        <v>596</v>
      </c>
      <c r="OWH10984" s="4">
        <v>174298.32</v>
      </c>
    </row>
    <row r="10985" spans="10739:10754" ht="21.95" customHeight="1">
      <c r="OWI10985" s="4" t="s">
        <v>1307</v>
      </c>
      <c r="OWJ10985" s="4">
        <v>732550</v>
      </c>
    </row>
    <row r="10986" spans="10739:10754" ht="21.95" customHeight="1">
      <c r="OWI10986" s="4" t="s">
        <v>596</v>
      </c>
      <c r="OWJ10986" s="4">
        <v>174298.32</v>
      </c>
    </row>
    <row r="10987" spans="10739:10754" ht="21.95" customHeight="1">
      <c r="OWK10987" s="4" t="s">
        <v>1307</v>
      </c>
      <c r="OWL10987" s="4">
        <v>732550</v>
      </c>
    </row>
    <row r="10988" spans="10739:10754" ht="21.95" customHeight="1">
      <c r="OWK10988" s="4" t="s">
        <v>596</v>
      </c>
      <c r="OWL10988" s="4">
        <v>174298.32</v>
      </c>
    </row>
    <row r="10989" spans="10739:10754" ht="21.95" customHeight="1">
      <c r="OWM10989" s="4" t="s">
        <v>1307</v>
      </c>
      <c r="OWN10989" s="4">
        <v>732550</v>
      </c>
    </row>
    <row r="10990" spans="10739:10754" ht="21.95" customHeight="1">
      <c r="OWM10990" s="4" t="s">
        <v>596</v>
      </c>
      <c r="OWN10990" s="4">
        <v>174298.32</v>
      </c>
    </row>
    <row r="10991" spans="10739:10754" ht="21.95" customHeight="1">
      <c r="OWO10991" s="4" t="s">
        <v>1307</v>
      </c>
      <c r="OWP10991" s="4">
        <v>732550</v>
      </c>
    </row>
    <row r="10992" spans="10739:10754" ht="21.95" customHeight="1">
      <c r="OWO10992" s="4" t="s">
        <v>596</v>
      </c>
      <c r="OWP10992" s="4">
        <v>174298.32</v>
      </c>
    </row>
    <row r="10993" spans="10755:10770" ht="21.95" customHeight="1">
      <c r="OWQ10993" s="4" t="s">
        <v>1307</v>
      </c>
      <c r="OWR10993" s="4">
        <v>732550</v>
      </c>
    </row>
    <row r="10994" spans="10755:10770" ht="21.95" customHeight="1">
      <c r="OWQ10994" s="4" t="s">
        <v>596</v>
      </c>
      <c r="OWR10994" s="4">
        <v>174298.32</v>
      </c>
    </row>
    <row r="10995" spans="10755:10770" ht="21.95" customHeight="1">
      <c r="OWS10995" s="4" t="s">
        <v>1307</v>
      </c>
      <c r="OWT10995" s="4">
        <v>732550</v>
      </c>
    </row>
    <row r="10996" spans="10755:10770" ht="21.95" customHeight="1">
      <c r="OWS10996" s="4" t="s">
        <v>596</v>
      </c>
      <c r="OWT10996" s="4">
        <v>174298.32</v>
      </c>
    </row>
    <row r="10997" spans="10755:10770" ht="21.95" customHeight="1">
      <c r="OWU10997" s="4" t="s">
        <v>1307</v>
      </c>
      <c r="OWV10997" s="4">
        <v>732550</v>
      </c>
    </row>
    <row r="10998" spans="10755:10770" ht="21.95" customHeight="1">
      <c r="OWU10998" s="4" t="s">
        <v>596</v>
      </c>
      <c r="OWV10998" s="4">
        <v>174298.32</v>
      </c>
    </row>
    <row r="10999" spans="10755:10770" ht="21.95" customHeight="1">
      <c r="OWW10999" s="4" t="s">
        <v>1307</v>
      </c>
      <c r="OWX10999" s="4">
        <v>732550</v>
      </c>
    </row>
    <row r="11000" spans="10755:10770" ht="21.95" customHeight="1">
      <c r="OWW11000" s="4" t="s">
        <v>596</v>
      </c>
      <c r="OWX11000" s="4">
        <v>174298.32</v>
      </c>
    </row>
    <row r="11001" spans="10755:10770" ht="21.95" customHeight="1">
      <c r="OWY11001" s="4" t="s">
        <v>1307</v>
      </c>
      <c r="OWZ11001" s="4">
        <v>732550</v>
      </c>
    </row>
    <row r="11002" spans="10755:10770" ht="21.95" customHeight="1">
      <c r="OWY11002" s="4" t="s">
        <v>596</v>
      </c>
      <c r="OWZ11002" s="4">
        <v>174298.32</v>
      </c>
    </row>
    <row r="11003" spans="10755:10770" ht="21.95" customHeight="1">
      <c r="OXA11003" s="4" t="s">
        <v>1307</v>
      </c>
      <c r="OXB11003" s="4">
        <v>732550</v>
      </c>
    </row>
    <row r="11004" spans="10755:10770" ht="21.95" customHeight="1">
      <c r="OXA11004" s="4" t="s">
        <v>596</v>
      </c>
      <c r="OXB11004" s="4">
        <v>174298.32</v>
      </c>
    </row>
    <row r="11005" spans="10755:10770" ht="21.95" customHeight="1">
      <c r="OXC11005" s="4" t="s">
        <v>1307</v>
      </c>
      <c r="OXD11005" s="4">
        <v>732550</v>
      </c>
    </row>
    <row r="11006" spans="10755:10770" ht="21.95" customHeight="1">
      <c r="OXC11006" s="4" t="s">
        <v>596</v>
      </c>
      <c r="OXD11006" s="4">
        <v>174298.32</v>
      </c>
    </row>
    <row r="11007" spans="10755:10770" ht="21.95" customHeight="1">
      <c r="OXE11007" s="4" t="s">
        <v>1307</v>
      </c>
      <c r="OXF11007" s="4">
        <v>732550</v>
      </c>
    </row>
    <row r="11008" spans="10755:10770" ht="21.95" customHeight="1">
      <c r="OXE11008" s="4" t="s">
        <v>596</v>
      </c>
      <c r="OXF11008" s="4">
        <v>174298.32</v>
      </c>
    </row>
    <row r="11009" spans="10771:10786" ht="21.95" customHeight="1">
      <c r="OXG11009" s="4" t="s">
        <v>1307</v>
      </c>
      <c r="OXH11009" s="4">
        <v>732550</v>
      </c>
    </row>
    <row r="11010" spans="10771:10786" ht="21.95" customHeight="1">
      <c r="OXG11010" s="4" t="s">
        <v>596</v>
      </c>
      <c r="OXH11010" s="4">
        <v>174298.32</v>
      </c>
    </row>
    <row r="11011" spans="10771:10786" ht="21.95" customHeight="1">
      <c r="OXI11011" s="4" t="s">
        <v>1307</v>
      </c>
      <c r="OXJ11011" s="4">
        <v>732550</v>
      </c>
    </row>
    <row r="11012" spans="10771:10786" ht="21.95" customHeight="1">
      <c r="OXI11012" s="4" t="s">
        <v>596</v>
      </c>
      <c r="OXJ11012" s="4">
        <v>174298.32</v>
      </c>
    </row>
    <row r="11013" spans="10771:10786" ht="21.95" customHeight="1">
      <c r="OXK11013" s="4" t="s">
        <v>1307</v>
      </c>
      <c r="OXL11013" s="4">
        <v>732550</v>
      </c>
    </row>
    <row r="11014" spans="10771:10786" ht="21.95" customHeight="1">
      <c r="OXK11014" s="4" t="s">
        <v>596</v>
      </c>
      <c r="OXL11014" s="4">
        <v>174298.32</v>
      </c>
    </row>
    <row r="11015" spans="10771:10786" ht="21.95" customHeight="1">
      <c r="OXM11015" s="4" t="s">
        <v>1307</v>
      </c>
      <c r="OXN11015" s="4">
        <v>732550</v>
      </c>
    </row>
    <row r="11016" spans="10771:10786" ht="21.95" customHeight="1">
      <c r="OXM11016" s="4" t="s">
        <v>596</v>
      </c>
      <c r="OXN11016" s="4">
        <v>174298.32</v>
      </c>
    </row>
    <row r="11017" spans="10771:10786" ht="21.95" customHeight="1">
      <c r="OXO11017" s="4" t="s">
        <v>1307</v>
      </c>
      <c r="OXP11017" s="4">
        <v>732550</v>
      </c>
    </row>
    <row r="11018" spans="10771:10786" ht="21.95" customHeight="1">
      <c r="OXO11018" s="4" t="s">
        <v>596</v>
      </c>
      <c r="OXP11018" s="4">
        <v>174298.32</v>
      </c>
    </row>
    <row r="11019" spans="10771:10786" ht="21.95" customHeight="1">
      <c r="OXQ11019" s="4" t="s">
        <v>1307</v>
      </c>
      <c r="OXR11019" s="4">
        <v>732550</v>
      </c>
    </row>
    <row r="11020" spans="10771:10786" ht="21.95" customHeight="1">
      <c r="OXQ11020" s="4" t="s">
        <v>596</v>
      </c>
      <c r="OXR11020" s="4">
        <v>174298.32</v>
      </c>
    </row>
    <row r="11021" spans="10771:10786" ht="21.95" customHeight="1">
      <c r="OXS11021" s="4" t="s">
        <v>1307</v>
      </c>
      <c r="OXT11021" s="4">
        <v>732550</v>
      </c>
    </row>
    <row r="11022" spans="10771:10786" ht="21.95" customHeight="1">
      <c r="OXS11022" s="4" t="s">
        <v>596</v>
      </c>
      <c r="OXT11022" s="4">
        <v>174298.32</v>
      </c>
    </row>
    <row r="11023" spans="10771:10786" ht="21.95" customHeight="1">
      <c r="OXU11023" s="4" t="s">
        <v>1307</v>
      </c>
      <c r="OXV11023" s="4">
        <v>732550</v>
      </c>
    </row>
    <row r="11024" spans="10771:10786" ht="21.95" customHeight="1">
      <c r="OXU11024" s="4" t="s">
        <v>596</v>
      </c>
      <c r="OXV11024" s="4">
        <v>174298.32</v>
      </c>
    </row>
    <row r="11025" spans="10787:10802" ht="21.95" customHeight="1">
      <c r="OXW11025" s="4" t="s">
        <v>1307</v>
      </c>
      <c r="OXX11025" s="4">
        <v>732550</v>
      </c>
    </row>
    <row r="11026" spans="10787:10802" ht="21.95" customHeight="1">
      <c r="OXW11026" s="4" t="s">
        <v>596</v>
      </c>
      <c r="OXX11026" s="4">
        <v>174298.32</v>
      </c>
    </row>
    <row r="11027" spans="10787:10802" ht="21.95" customHeight="1">
      <c r="OXY11027" s="4" t="s">
        <v>1307</v>
      </c>
      <c r="OXZ11027" s="4">
        <v>732550</v>
      </c>
    </row>
    <row r="11028" spans="10787:10802" ht="21.95" customHeight="1">
      <c r="OXY11028" s="4" t="s">
        <v>596</v>
      </c>
      <c r="OXZ11028" s="4">
        <v>174298.32</v>
      </c>
    </row>
    <row r="11029" spans="10787:10802" ht="21.95" customHeight="1">
      <c r="OYA11029" s="4" t="s">
        <v>1307</v>
      </c>
      <c r="OYB11029" s="4">
        <v>732550</v>
      </c>
    </row>
    <row r="11030" spans="10787:10802" ht="21.95" customHeight="1">
      <c r="OYA11030" s="4" t="s">
        <v>596</v>
      </c>
      <c r="OYB11030" s="4">
        <v>174298.32</v>
      </c>
    </row>
    <row r="11031" spans="10787:10802" ht="21.95" customHeight="1">
      <c r="OYC11031" s="4" t="s">
        <v>1307</v>
      </c>
      <c r="OYD11031" s="4">
        <v>732550</v>
      </c>
    </row>
    <row r="11032" spans="10787:10802" ht="21.95" customHeight="1">
      <c r="OYC11032" s="4" t="s">
        <v>596</v>
      </c>
      <c r="OYD11032" s="4">
        <v>174298.32</v>
      </c>
    </row>
    <row r="11033" spans="10787:10802" ht="21.95" customHeight="1">
      <c r="OYE11033" s="4" t="s">
        <v>1307</v>
      </c>
      <c r="OYF11033" s="4">
        <v>732550</v>
      </c>
    </row>
    <row r="11034" spans="10787:10802" ht="21.95" customHeight="1">
      <c r="OYE11034" s="4" t="s">
        <v>596</v>
      </c>
      <c r="OYF11034" s="4">
        <v>174298.32</v>
      </c>
    </row>
    <row r="11035" spans="10787:10802" ht="21.95" customHeight="1">
      <c r="OYG11035" s="4" t="s">
        <v>1307</v>
      </c>
      <c r="OYH11035" s="4">
        <v>732550</v>
      </c>
    </row>
    <row r="11036" spans="10787:10802" ht="21.95" customHeight="1">
      <c r="OYG11036" s="4" t="s">
        <v>596</v>
      </c>
      <c r="OYH11036" s="4">
        <v>174298.32</v>
      </c>
    </row>
    <row r="11037" spans="10787:10802" ht="21.95" customHeight="1">
      <c r="OYI11037" s="4" t="s">
        <v>1307</v>
      </c>
      <c r="OYJ11037" s="4">
        <v>732550</v>
      </c>
    </row>
    <row r="11038" spans="10787:10802" ht="21.95" customHeight="1">
      <c r="OYI11038" s="4" t="s">
        <v>596</v>
      </c>
      <c r="OYJ11038" s="4">
        <v>174298.32</v>
      </c>
    </row>
    <row r="11039" spans="10787:10802" ht="21.95" customHeight="1">
      <c r="OYK11039" s="4" t="s">
        <v>1307</v>
      </c>
      <c r="OYL11039" s="4">
        <v>732550</v>
      </c>
    </row>
    <row r="11040" spans="10787:10802" ht="21.95" customHeight="1">
      <c r="OYK11040" s="4" t="s">
        <v>596</v>
      </c>
      <c r="OYL11040" s="4">
        <v>174298.32</v>
      </c>
    </row>
    <row r="11041" spans="10803:10818" ht="21.95" customHeight="1">
      <c r="OYM11041" s="4" t="s">
        <v>1307</v>
      </c>
      <c r="OYN11041" s="4">
        <v>732550</v>
      </c>
    </row>
    <row r="11042" spans="10803:10818" ht="21.95" customHeight="1">
      <c r="OYM11042" s="4" t="s">
        <v>596</v>
      </c>
      <c r="OYN11042" s="4">
        <v>174298.32</v>
      </c>
    </row>
    <row r="11043" spans="10803:10818" ht="21.95" customHeight="1">
      <c r="OYO11043" s="4" t="s">
        <v>1307</v>
      </c>
      <c r="OYP11043" s="4">
        <v>732550</v>
      </c>
    </row>
    <row r="11044" spans="10803:10818" ht="21.95" customHeight="1">
      <c r="OYO11044" s="4" t="s">
        <v>596</v>
      </c>
      <c r="OYP11044" s="4">
        <v>174298.32</v>
      </c>
    </row>
    <row r="11045" spans="10803:10818" ht="21.95" customHeight="1">
      <c r="OYQ11045" s="4" t="s">
        <v>1307</v>
      </c>
      <c r="OYR11045" s="4">
        <v>732550</v>
      </c>
    </row>
    <row r="11046" spans="10803:10818" ht="21.95" customHeight="1">
      <c r="OYQ11046" s="4" t="s">
        <v>596</v>
      </c>
      <c r="OYR11046" s="4">
        <v>174298.32</v>
      </c>
    </row>
    <row r="11047" spans="10803:10818" ht="21.95" customHeight="1">
      <c r="OYS11047" s="4" t="s">
        <v>1307</v>
      </c>
      <c r="OYT11047" s="4">
        <v>732550</v>
      </c>
    </row>
    <row r="11048" spans="10803:10818" ht="21.95" customHeight="1">
      <c r="OYS11048" s="4" t="s">
        <v>596</v>
      </c>
      <c r="OYT11048" s="4">
        <v>174298.32</v>
      </c>
    </row>
    <row r="11049" spans="10803:10818" ht="21.95" customHeight="1">
      <c r="OYU11049" s="4" t="s">
        <v>1307</v>
      </c>
      <c r="OYV11049" s="4">
        <v>732550</v>
      </c>
    </row>
    <row r="11050" spans="10803:10818" ht="21.95" customHeight="1">
      <c r="OYU11050" s="4" t="s">
        <v>596</v>
      </c>
      <c r="OYV11050" s="4">
        <v>174298.32</v>
      </c>
    </row>
    <row r="11051" spans="10803:10818" ht="21.95" customHeight="1">
      <c r="OYW11051" s="4" t="s">
        <v>1307</v>
      </c>
      <c r="OYX11051" s="4">
        <v>732550</v>
      </c>
    </row>
    <row r="11052" spans="10803:10818" ht="21.95" customHeight="1">
      <c r="OYW11052" s="4" t="s">
        <v>596</v>
      </c>
      <c r="OYX11052" s="4">
        <v>174298.32</v>
      </c>
    </row>
    <row r="11053" spans="10803:10818" ht="21.95" customHeight="1">
      <c r="OYY11053" s="4" t="s">
        <v>1307</v>
      </c>
      <c r="OYZ11053" s="4">
        <v>732550</v>
      </c>
    </row>
    <row r="11054" spans="10803:10818" ht="21.95" customHeight="1">
      <c r="OYY11054" s="4" t="s">
        <v>596</v>
      </c>
      <c r="OYZ11054" s="4">
        <v>174298.32</v>
      </c>
    </row>
    <row r="11055" spans="10803:10818" ht="21.95" customHeight="1">
      <c r="OZA11055" s="4" t="s">
        <v>1307</v>
      </c>
      <c r="OZB11055" s="4">
        <v>732550</v>
      </c>
    </row>
    <row r="11056" spans="10803:10818" ht="21.95" customHeight="1">
      <c r="OZA11056" s="4" t="s">
        <v>596</v>
      </c>
      <c r="OZB11056" s="4">
        <v>174298.32</v>
      </c>
    </row>
    <row r="11057" spans="10819:10834" ht="21.95" customHeight="1">
      <c r="OZC11057" s="4" t="s">
        <v>1307</v>
      </c>
      <c r="OZD11057" s="4">
        <v>732550</v>
      </c>
    </row>
    <row r="11058" spans="10819:10834" ht="21.95" customHeight="1">
      <c r="OZC11058" s="4" t="s">
        <v>596</v>
      </c>
      <c r="OZD11058" s="4">
        <v>174298.32</v>
      </c>
    </row>
    <row r="11059" spans="10819:10834" ht="21.95" customHeight="1">
      <c r="OZE11059" s="4" t="s">
        <v>1307</v>
      </c>
      <c r="OZF11059" s="4">
        <v>732550</v>
      </c>
    </row>
    <row r="11060" spans="10819:10834" ht="21.95" customHeight="1">
      <c r="OZE11060" s="4" t="s">
        <v>596</v>
      </c>
      <c r="OZF11060" s="4">
        <v>174298.32</v>
      </c>
    </row>
    <row r="11061" spans="10819:10834" ht="21.95" customHeight="1">
      <c r="OZG11061" s="4" t="s">
        <v>1307</v>
      </c>
      <c r="OZH11061" s="4">
        <v>732550</v>
      </c>
    </row>
    <row r="11062" spans="10819:10834" ht="21.95" customHeight="1">
      <c r="OZG11062" s="4" t="s">
        <v>596</v>
      </c>
      <c r="OZH11062" s="4">
        <v>174298.32</v>
      </c>
    </row>
    <row r="11063" spans="10819:10834" ht="21.95" customHeight="1">
      <c r="OZI11063" s="4" t="s">
        <v>1307</v>
      </c>
      <c r="OZJ11063" s="4">
        <v>732550</v>
      </c>
    </row>
    <row r="11064" spans="10819:10834" ht="21.95" customHeight="1">
      <c r="OZI11064" s="4" t="s">
        <v>596</v>
      </c>
      <c r="OZJ11064" s="4">
        <v>174298.32</v>
      </c>
    </row>
    <row r="11065" spans="10819:10834" ht="21.95" customHeight="1">
      <c r="OZK11065" s="4" t="s">
        <v>1307</v>
      </c>
      <c r="OZL11065" s="4">
        <v>732550</v>
      </c>
    </row>
    <row r="11066" spans="10819:10834" ht="21.95" customHeight="1">
      <c r="OZK11066" s="4" t="s">
        <v>596</v>
      </c>
      <c r="OZL11066" s="4">
        <v>174298.32</v>
      </c>
    </row>
    <row r="11067" spans="10819:10834" ht="21.95" customHeight="1">
      <c r="OZM11067" s="4" t="s">
        <v>1307</v>
      </c>
      <c r="OZN11067" s="4">
        <v>732550</v>
      </c>
    </row>
    <row r="11068" spans="10819:10834" ht="21.95" customHeight="1">
      <c r="OZM11068" s="4" t="s">
        <v>596</v>
      </c>
      <c r="OZN11068" s="4">
        <v>174298.32</v>
      </c>
    </row>
    <row r="11069" spans="10819:10834" ht="21.95" customHeight="1">
      <c r="OZO11069" s="4" t="s">
        <v>1307</v>
      </c>
      <c r="OZP11069" s="4">
        <v>732550</v>
      </c>
    </row>
    <row r="11070" spans="10819:10834" ht="21.95" customHeight="1">
      <c r="OZO11070" s="4" t="s">
        <v>596</v>
      </c>
      <c r="OZP11070" s="4">
        <v>174298.32</v>
      </c>
    </row>
    <row r="11071" spans="10819:10834" ht="21.95" customHeight="1">
      <c r="OZQ11071" s="4" t="s">
        <v>1307</v>
      </c>
      <c r="OZR11071" s="4">
        <v>732550</v>
      </c>
    </row>
    <row r="11072" spans="10819:10834" ht="21.95" customHeight="1">
      <c r="OZQ11072" s="4" t="s">
        <v>596</v>
      </c>
      <c r="OZR11072" s="4">
        <v>174298.32</v>
      </c>
    </row>
    <row r="11073" spans="10835:10850" ht="21.95" customHeight="1">
      <c r="OZS11073" s="4" t="s">
        <v>1307</v>
      </c>
      <c r="OZT11073" s="4">
        <v>732550</v>
      </c>
    </row>
    <row r="11074" spans="10835:10850" ht="21.95" customHeight="1">
      <c r="OZS11074" s="4" t="s">
        <v>596</v>
      </c>
      <c r="OZT11074" s="4">
        <v>174298.32</v>
      </c>
    </row>
    <row r="11075" spans="10835:10850" ht="21.95" customHeight="1">
      <c r="OZU11075" s="4" t="s">
        <v>1307</v>
      </c>
      <c r="OZV11075" s="4">
        <v>732550</v>
      </c>
    </row>
    <row r="11076" spans="10835:10850" ht="21.95" customHeight="1">
      <c r="OZU11076" s="4" t="s">
        <v>596</v>
      </c>
      <c r="OZV11076" s="4">
        <v>174298.32</v>
      </c>
    </row>
    <row r="11077" spans="10835:10850" ht="21.95" customHeight="1">
      <c r="OZW11077" s="4" t="s">
        <v>1307</v>
      </c>
      <c r="OZX11077" s="4">
        <v>732550</v>
      </c>
    </row>
    <row r="11078" spans="10835:10850" ht="21.95" customHeight="1">
      <c r="OZW11078" s="4" t="s">
        <v>596</v>
      </c>
      <c r="OZX11078" s="4">
        <v>174298.32</v>
      </c>
    </row>
    <row r="11079" spans="10835:10850" ht="21.95" customHeight="1">
      <c r="OZY11079" s="4" t="s">
        <v>1307</v>
      </c>
      <c r="OZZ11079" s="4">
        <v>732550</v>
      </c>
    </row>
    <row r="11080" spans="10835:10850" ht="21.95" customHeight="1">
      <c r="OZY11080" s="4" t="s">
        <v>596</v>
      </c>
      <c r="OZZ11080" s="4">
        <v>174298.32</v>
      </c>
    </row>
    <row r="11081" spans="10835:10850" ht="21.95" customHeight="1">
      <c r="PAA11081" s="4" t="s">
        <v>1307</v>
      </c>
      <c r="PAB11081" s="4">
        <v>732550</v>
      </c>
    </row>
    <row r="11082" spans="10835:10850" ht="21.95" customHeight="1">
      <c r="PAA11082" s="4" t="s">
        <v>596</v>
      </c>
      <c r="PAB11082" s="4">
        <v>174298.32</v>
      </c>
    </row>
    <row r="11083" spans="10835:10850" ht="21.95" customHeight="1">
      <c r="PAC11083" s="4" t="s">
        <v>1307</v>
      </c>
      <c r="PAD11083" s="4">
        <v>732550</v>
      </c>
    </row>
    <row r="11084" spans="10835:10850" ht="21.95" customHeight="1">
      <c r="PAC11084" s="4" t="s">
        <v>596</v>
      </c>
      <c r="PAD11084" s="4">
        <v>174298.32</v>
      </c>
    </row>
    <row r="11085" spans="10835:10850" ht="21.95" customHeight="1">
      <c r="PAE11085" s="4" t="s">
        <v>1307</v>
      </c>
      <c r="PAF11085" s="4">
        <v>732550</v>
      </c>
    </row>
    <row r="11086" spans="10835:10850" ht="21.95" customHeight="1">
      <c r="PAE11086" s="4" t="s">
        <v>596</v>
      </c>
      <c r="PAF11086" s="4">
        <v>174298.32</v>
      </c>
    </row>
    <row r="11087" spans="10835:10850" ht="21.95" customHeight="1">
      <c r="PAG11087" s="4" t="s">
        <v>1307</v>
      </c>
      <c r="PAH11087" s="4">
        <v>732550</v>
      </c>
    </row>
    <row r="11088" spans="10835:10850" ht="21.95" customHeight="1">
      <c r="PAG11088" s="4" t="s">
        <v>596</v>
      </c>
      <c r="PAH11088" s="4">
        <v>174298.32</v>
      </c>
    </row>
    <row r="11089" spans="10851:10866" ht="21.95" customHeight="1">
      <c r="PAI11089" s="4" t="s">
        <v>1307</v>
      </c>
      <c r="PAJ11089" s="4">
        <v>732550</v>
      </c>
    </row>
    <row r="11090" spans="10851:10866" ht="21.95" customHeight="1">
      <c r="PAI11090" s="4" t="s">
        <v>596</v>
      </c>
      <c r="PAJ11090" s="4">
        <v>174298.32</v>
      </c>
    </row>
    <row r="11091" spans="10851:10866" ht="21.95" customHeight="1">
      <c r="PAK11091" s="4" t="s">
        <v>1307</v>
      </c>
      <c r="PAL11091" s="4">
        <v>732550</v>
      </c>
    </row>
    <row r="11092" spans="10851:10866" ht="21.95" customHeight="1">
      <c r="PAK11092" s="4" t="s">
        <v>596</v>
      </c>
      <c r="PAL11092" s="4">
        <v>174298.32</v>
      </c>
    </row>
    <row r="11093" spans="10851:10866" ht="21.95" customHeight="1">
      <c r="PAM11093" s="4" t="s">
        <v>1307</v>
      </c>
      <c r="PAN11093" s="4">
        <v>732550</v>
      </c>
    </row>
    <row r="11094" spans="10851:10866" ht="21.95" customHeight="1">
      <c r="PAM11094" s="4" t="s">
        <v>596</v>
      </c>
      <c r="PAN11094" s="4">
        <v>174298.32</v>
      </c>
    </row>
    <row r="11095" spans="10851:10866" ht="21.95" customHeight="1">
      <c r="PAO11095" s="4" t="s">
        <v>1307</v>
      </c>
      <c r="PAP11095" s="4">
        <v>732550</v>
      </c>
    </row>
    <row r="11096" spans="10851:10866" ht="21.95" customHeight="1">
      <c r="PAO11096" s="4" t="s">
        <v>596</v>
      </c>
      <c r="PAP11096" s="4">
        <v>174298.32</v>
      </c>
    </row>
    <row r="11097" spans="10851:10866" ht="21.95" customHeight="1">
      <c r="PAQ11097" s="4" t="s">
        <v>1307</v>
      </c>
      <c r="PAR11097" s="4">
        <v>732550</v>
      </c>
    </row>
    <row r="11098" spans="10851:10866" ht="21.95" customHeight="1">
      <c r="PAQ11098" s="4" t="s">
        <v>596</v>
      </c>
      <c r="PAR11098" s="4">
        <v>174298.32</v>
      </c>
    </row>
    <row r="11099" spans="10851:10866" ht="21.95" customHeight="1">
      <c r="PAS11099" s="4" t="s">
        <v>1307</v>
      </c>
      <c r="PAT11099" s="4">
        <v>732550</v>
      </c>
    </row>
    <row r="11100" spans="10851:10866" ht="21.95" customHeight="1">
      <c r="PAS11100" s="4" t="s">
        <v>596</v>
      </c>
      <c r="PAT11100" s="4">
        <v>174298.32</v>
      </c>
    </row>
    <row r="11101" spans="10851:10866" ht="21.95" customHeight="1">
      <c r="PAU11101" s="4" t="s">
        <v>1307</v>
      </c>
      <c r="PAV11101" s="4">
        <v>732550</v>
      </c>
    </row>
    <row r="11102" spans="10851:10866" ht="21.95" customHeight="1">
      <c r="PAU11102" s="4" t="s">
        <v>596</v>
      </c>
      <c r="PAV11102" s="4">
        <v>174298.32</v>
      </c>
    </row>
    <row r="11103" spans="10851:10866" ht="21.95" customHeight="1">
      <c r="PAW11103" s="4" t="s">
        <v>1307</v>
      </c>
      <c r="PAX11103" s="4">
        <v>732550</v>
      </c>
    </row>
    <row r="11104" spans="10851:10866" ht="21.95" customHeight="1">
      <c r="PAW11104" s="4" t="s">
        <v>596</v>
      </c>
      <c r="PAX11104" s="4">
        <v>174298.32</v>
      </c>
    </row>
    <row r="11105" spans="10867:10882" ht="21.95" customHeight="1">
      <c r="PAY11105" s="4" t="s">
        <v>1307</v>
      </c>
      <c r="PAZ11105" s="4">
        <v>732550</v>
      </c>
    </row>
    <row r="11106" spans="10867:10882" ht="21.95" customHeight="1">
      <c r="PAY11106" s="4" t="s">
        <v>596</v>
      </c>
      <c r="PAZ11106" s="4">
        <v>174298.32</v>
      </c>
    </row>
    <row r="11107" spans="10867:10882" ht="21.95" customHeight="1">
      <c r="PBA11107" s="4" t="s">
        <v>1307</v>
      </c>
      <c r="PBB11107" s="4">
        <v>732550</v>
      </c>
    </row>
    <row r="11108" spans="10867:10882" ht="21.95" customHeight="1">
      <c r="PBA11108" s="4" t="s">
        <v>596</v>
      </c>
      <c r="PBB11108" s="4">
        <v>174298.32</v>
      </c>
    </row>
    <row r="11109" spans="10867:10882" ht="21.95" customHeight="1">
      <c r="PBC11109" s="4" t="s">
        <v>1307</v>
      </c>
      <c r="PBD11109" s="4">
        <v>732550</v>
      </c>
    </row>
    <row r="11110" spans="10867:10882" ht="21.95" customHeight="1">
      <c r="PBC11110" s="4" t="s">
        <v>596</v>
      </c>
      <c r="PBD11110" s="4">
        <v>174298.32</v>
      </c>
    </row>
    <row r="11111" spans="10867:10882" ht="21.95" customHeight="1">
      <c r="PBE11111" s="4" t="s">
        <v>1307</v>
      </c>
      <c r="PBF11111" s="4">
        <v>732550</v>
      </c>
    </row>
    <row r="11112" spans="10867:10882" ht="21.95" customHeight="1">
      <c r="PBE11112" s="4" t="s">
        <v>596</v>
      </c>
      <c r="PBF11112" s="4">
        <v>174298.32</v>
      </c>
    </row>
    <row r="11113" spans="10867:10882" ht="21.95" customHeight="1">
      <c r="PBG11113" s="4" t="s">
        <v>1307</v>
      </c>
      <c r="PBH11113" s="4">
        <v>732550</v>
      </c>
    </row>
    <row r="11114" spans="10867:10882" ht="21.95" customHeight="1">
      <c r="PBG11114" s="4" t="s">
        <v>596</v>
      </c>
      <c r="PBH11114" s="4">
        <v>174298.32</v>
      </c>
    </row>
    <row r="11115" spans="10867:10882" ht="21.95" customHeight="1">
      <c r="PBI11115" s="4" t="s">
        <v>1307</v>
      </c>
      <c r="PBJ11115" s="4">
        <v>732550</v>
      </c>
    </row>
    <row r="11116" spans="10867:10882" ht="21.95" customHeight="1">
      <c r="PBI11116" s="4" t="s">
        <v>596</v>
      </c>
      <c r="PBJ11116" s="4">
        <v>174298.32</v>
      </c>
    </row>
    <row r="11117" spans="10867:10882" ht="21.95" customHeight="1">
      <c r="PBK11117" s="4" t="s">
        <v>1307</v>
      </c>
      <c r="PBL11117" s="4">
        <v>732550</v>
      </c>
    </row>
    <row r="11118" spans="10867:10882" ht="21.95" customHeight="1">
      <c r="PBK11118" s="4" t="s">
        <v>596</v>
      </c>
      <c r="PBL11118" s="4">
        <v>174298.32</v>
      </c>
    </row>
    <row r="11119" spans="10867:10882" ht="21.95" customHeight="1">
      <c r="PBM11119" s="4" t="s">
        <v>1307</v>
      </c>
      <c r="PBN11119" s="4">
        <v>732550</v>
      </c>
    </row>
    <row r="11120" spans="10867:10882" ht="21.95" customHeight="1">
      <c r="PBM11120" s="4" t="s">
        <v>596</v>
      </c>
      <c r="PBN11120" s="4">
        <v>174298.32</v>
      </c>
    </row>
    <row r="11121" spans="10883:10898" ht="21.95" customHeight="1">
      <c r="PBO11121" s="4" t="s">
        <v>1307</v>
      </c>
      <c r="PBP11121" s="4">
        <v>732550</v>
      </c>
    </row>
    <row r="11122" spans="10883:10898" ht="21.95" customHeight="1">
      <c r="PBO11122" s="4" t="s">
        <v>596</v>
      </c>
      <c r="PBP11122" s="4">
        <v>174298.32</v>
      </c>
    </row>
    <row r="11123" spans="10883:10898" ht="21.95" customHeight="1">
      <c r="PBQ11123" s="4" t="s">
        <v>1307</v>
      </c>
      <c r="PBR11123" s="4">
        <v>732550</v>
      </c>
    </row>
    <row r="11124" spans="10883:10898" ht="21.95" customHeight="1">
      <c r="PBQ11124" s="4" t="s">
        <v>596</v>
      </c>
      <c r="PBR11124" s="4">
        <v>174298.32</v>
      </c>
    </row>
    <row r="11125" spans="10883:10898" ht="21.95" customHeight="1">
      <c r="PBS11125" s="4" t="s">
        <v>1307</v>
      </c>
      <c r="PBT11125" s="4">
        <v>732550</v>
      </c>
    </row>
    <row r="11126" spans="10883:10898" ht="21.95" customHeight="1">
      <c r="PBS11126" s="4" t="s">
        <v>596</v>
      </c>
      <c r="PBT11126" s="4">
        <v>174298.32</v>
      </c>
    </row>
    <row r="11127" spans="10883:10898" ht="21.95" customHeight="1">
      <c r="PBU11127" s="4" t="s">
        <v>1307</v>
      </c>
      <c r="PBV11127" s="4">
        <v>732550</v>
      </c>
    </row>
    <row r="11128" spans="10883:10898" ht="21.95" customHeight="1">
      <c r="PBU11128" s="4" t="s">
        <v>596</v>
      </c>
      <c r="PBV11128" s="4">
        <v>174298.32</v>
      </c>
    </row>
    <row r="11129" spans="10883:10898" ht="21.95" customHeight="1">
      <c r="PBW11129" s="4" t="s">
        <v>1307</v>
      </c>
      <c r="PBX11129" s="4">
        <v>732550</v>
      </c>
    </row>
    <row r="11130" spans="10883:10898" ht="21.95" customHeight="1">
      <c r="PBW11130" s="4" t="s">
        <v>596</v>
      </c>
      <c r="PBX11130" s="4">
        <v>174298.32</v>
      </c>
    </row>
    <row r="11131" spans="10883:10898" ht="21.95" customHeight="1">
      <c r="PBY11131" s="4" t="s">
        <v>1307</v>
      </c>
      <c r="PBZ11131" s="4">
        <v>732550</v>
      </c>
    </row>
    <row r="11132" spans="10883:10898" ht="21.95" customHeight="1">
      <c r="PBY11132" s="4" t="s">
        <v>596</v>
      </c>
      <c r="PBZ11132" s="4">
        <v>174298.32</v>
      </c>
    </row>
    <row r="11133" spans="10883:10898" ht="21.95" customHeight="1">
      <c r="PCA11133" s="4" t="s">
        <v>1307</v>
      </c>
      <c r="PCB11133" s="4">
        <v>732550</v>
      </c>
    </row>
    <row r="11134" spans="10883:10898" ht="21.95" customHeight="1">
      <c r="PCA11134" s="4" t="s">
        <v>596</v>
      </c>
      <c r="PCB11134" s="4">
        <v>174298.32</v>
      </c>
    </row>
    <row r="11135" spans="10883:10898" ht="21.95" customHeight="1">
      <c r="PCC11135" s="4" t="s">
        <v>1307</v>
      </c>
      <c r="PCD11135" s="4">
        <v>732550</v>
      </c>
    </row>
    <row r="11136" spans="10883:10898" ht="21.95" customHeight="1">
      <c r="PCC11136" s="4" t="s">
        <v>596</v>
      </c>
      <c r="PCD11136" s="4">
        <v>174298.32</v>
      </c>
    </row>
    <row r="11137" spans="10899:10914" ht="21.95" customHeight="1">
      <c r="PCE11137" s="4" t="s">
        <v>1307</v>
      </c>
      <c r="PCF11137" s="4">
        <v>732550</v>
      </c>
    </row>
    <row r="11138" spans="10899:10914" ht="21.95" customHeight="1">
      <c r="PCE11138" s="4" t="s">
        <v>596</v>
      </c>
      <c r="PCF11138" s="4">
        <v>174298.32</v>
      </c>
    </row>
    <row r="11139" spans="10899:10914" ht="21.95" customHeight="1">
      <c r="PCG11139" s="4" t="s">
        <v>1307</v>
      </c>
      <c r="PCH11139" s="4">
        <v>732550</v>
      </c>
    </row>
    <row r="11140" spans="10899:10914" ht="21.95" customHeight="1">
      <c r="PCG11140" s="4" t="s">
        <v>596</v>
      </c>
      <c r="PCH11140" s="4">
        <v>174298.32</v>
      </c>
    </row>
    <row r="11141" spans="10899:10914" ht="21.95" customHeight="1">
      <c r="PCI11141" s="4" t="s">
        <v>1307</v>
      </c>
      <c r="PCJ11141" s="4">
        <v>732550</v>
      </c>
    </row>
    <row r="11142" spans="10899:10914" ht="21.95" customHeight="1">
      <c r="PCI11142" s="4" t="s">
        <v>596</v>
      </c>
      <c r="PCJ11142" s="4">
        <v>174298.32</v>
      </c>
    </row>
    <row r="11143" spans="10899:10914" ht="21.95" customHeight="1">
      <c r="PCK11143" s="4" t="s">
        <v>1307</v>
      </c>
      <c r="PCL11143" s="4">
        <v>732550</v>
      </c>
    </row>
    <row r="11144" spans="10899:10914" ht="21.95" customHeight="1">
      <c r="PCK11144" s="4" t="s">
        <v>596</v>
      </c>
      <c r="PCL11144" s="4">
        <v>174298.32</v>
      </c>
    </row>
    <row r="11145" spans="10899:10914" ht="21.95" customHeight="1">
      <c r="PCM11145" s="4" t="s">
        <v>1307</v>
      </c>
      <c r="PCN11145" s="4">
        <v>732550</v>
      </c>
    </row>
    <row r="11146" spans="10899:10914" ht="21.95" customHeight="1">
      <c r="PCM11146" s="4" t="s">
        <v>596</v>
      </c>
      <c r="PCN11146" s="4">
        <v>174298.32</v>
      </c>
    </row>
    <row r="11147" spans="10899:10914" ht="21.95" customHeight="1">
      <c r="PCO11147" s="4" t="s">
        <v>1307</v>
      </c>
      <c r="PCP11147" s="4">
        <v>732550</v>
      </c>
    </row>
    <row r="11148" spans="10899:10914" ht="21.95" customHeight="1">
      <c r="PCO11148" s="4" t="s">
        <v>596</v>
      </c>
      <c r="PCP11148" s="4">
        <v>174298.32</v>
      </c>
    </row>
    <row r="11149" spans="10899:10914" ht="21.95" customHeight="1">
      <c r="PCQ11149" s="4" t="s">
        <v>1307</v>
      </c>
      <c r="PCR11149" s="4">
        <v>732550</v>
      </c>
    </row>
    <row r="11150" spans="10899:10914" ht="21.95" customHeight="1">
      <c r="PCQ11150" s="4" t="s">
        <v>596</v>
      </c>
      <c r="PCR11150" s="4">
        <v>174298.32</v>
      </c>
    </row>
    <row r="11151" spans="10899:10914" ht="21.95" customHeight="1">
      <c r="PCS11151" s="4" t="s">
        <v>1307</v>
      </c>
      <c r="PCT11151" s="4">
        <v>732550</v>
      </c>
    </row>
    <row r="11152" spans="10899:10914" ht="21.95" customHeight="1">
      <c r="PCS11152" s="4" t="s">
        <v>596</v>
      </c>
      <c r="PCT11152" s="4">
        <v>174298.32</v>
      </c>
    </row>
    <row r="11153" spans="10915:10930" ht="21.95" customHeight="1">
      <c r="PCU11153" s="4" t="s">
        <v>1307</v>
      </c>
      <c r="PCV11153" s="4">
        <v>732550</v>
      </c>
    </row>
    <row r="11154" spans="10915:10930" ht="21.95" customHeight="1">
      <c r="PCU11154" s="4" t="s">
        <v>596</v>
      </c>
      <c r="PCV11154" s="4">
        <v>174298.32</v>
      </c>
    </row>
    <row r="11155" spans="10915:10930" ht="21.95" customHeight="1">
      <c r="PCW11155" s="4" t="s">
        <v>1307</v>
      </c>
      <c r="PCX11155" s="4">
        <v>732550</v>
      </c>
    </row>
    <row r="11156" spans="10915:10930" ht="21.95" customHeight="1">
      <c r="PCW11156" s="4" t="s">
        <v>596</v>
      </c>
      <c r="PCX11156" s="4">
        <v>174298.32</v>
      </c>
    </row>
    <row r="11157" spans="10915:10930" ht="21.95" customHeight="1">
      <c r="PCY11157" s="4" t="s">
        <v>1307</v>
      </c>
      <c r="PCZ11157" s="4">
        <v>732550</v>
      </c>
    </row>
    <row r="11158" spans="10915:10930" ht="21.95" customHeight="1">
      <c r="PCY11158" s="4" t="s">
        <v>596</v>
      </c>
      <c r="PCZ11158" s="4">
        <v>174298.32</v>
      </c>
    </row>
    <row r="11159" spans="10915:10930" ht="21.95" customHeight="1">
      <c r="PDA11159" s="4" t="s">
        <v>1307</v>
      </c>
      <c r="PDB11159" s="4">
        <v>732550</v>
      </c>
    </row>
    <row r="11160" spans="10915:10930" ht="21.95" customHeight="1">
      <c r="PDA11160" s="4" t="s">
        <v>596</v>
      </c>
      <c r="PDB11160" s="4">
        <v>174298.32</v>
      </c>
    </row>
    <row r="11161" spans="10915:10930" ht="21.95" customHeight="1">
      <c r="PDC11161" s="4" t="s">
        <v>1307</v>
      </c>
      <c r="PDD11161" s="4">
        <v>732550</v>
      </c>
    </row>
    <row r="11162" spans="10915:10930" ht="21.95" customHeight="1">
      <c r="PDC11162" s="4" t="s">
        <v>596</v>
      </c>
      <c r="PDD11162" s="4">
        <v>174298.32</v>
      </c>
    </row>
    <row r="11163" spans="10915:10930" ht="21.95" customHeight="1">
      <c r="PDE11163" s="4" t="s">
        <v>1307</v>
      </c>
      <c r="PDF11163" s="4">
        <v>732550</v>
      </c>
    </row>
    <row r="11164" spans="10915:10930" ht="21.95" customHeight="1">
      <c r="PDE11164" s="4" t="s">
        <v>596</v>
      </c>
      <c r="PDF11164" s="4">
        <v>174298.32</v>
      </c>
    </row>
    <row r="11165" spans="10915:10930" ht="21.95" customHeight="1">
      <c r="PDG11165" s="4" t="s">
        <v>1307</v>
      </c>
      <c r="PDH11165" s="4">
        <v>732550</v>
      </c>
    </row>
    <row r="11166" spans="10915:10930" ht="21.95" customHeight="1">
      <c r="PDG11166" s="4" t="s">
        <v>596</v>
      </c>
      <c r="PDH11166" s="4">
        <v>174298.32</v>
      </c>
    </row>
    <row r="11167" spans="10915:10930" ht="21.95" customHeight="1">
      <c r="PDI11167" s="4" t="s">
        <v>1307</v>
      </c>
      <c r="PDJ11167" s="4">
        <v>732550</v>
      </c>
    </row>
    <row r="11168" spans="10915:10930" ht="21.95" customHeight="1">
      <c r="PDI11168" s="4" t="s">
        <v>596</v>
      </c>
      <c r="PDJ11168" s="4">
        <v>174298.32</v>
      </c>
    </row>
    <row r="11169" spans="10931:10946" ht="21.95" customHeight="1">
      <c r="PDK11169" s="4" t="s">
        <v>1307</v>
      </c>
      <c r="PDL11169" s="4">
        <v>732550</v>
      </c>
    </row>
    <row r="11170" spans="10931:10946" ht="21.95" customHeight="1">
      <c r="PDK11170" s="4" t="s">
        <v>596</v>
      </c>
      <c r="PDL11170" s="4">
        <v>174298.32</v>
      </c>
    </row>
    <row r="11171" spans="10931:10946" ht="21.95" customHeight="1">
      <c r="PDM11171" s="4" t="s">
        <v>1307</v>
      </c>
      <c r="PDN11171" s="4">
        <v>732550</v>
      </c>
    </row>
    <row r="11172" spans="10931:10946" ht="21.95" customHeight="1">
      <c r="PDM11172" s="4" t="s">
        <v>596</v>
      </c>
      <c r="PDN11172" s="4">
        <v>174298.32</v>
      </c>
    </row>
    <row r="11173" spans="10931:10946" ht="21.95" customHeight="1">
      <c r="PDO11173" s="4" t="s">
        <v>1307</v>
      </c>
      <c r="PDP11173" s="4">
        <v>732550</v>
      </c>
    </row>
    <row r="11174" spans="10931:10946" ht="21.95" customHeight="1">
      <c r="PDO11174" s="4" t="s">
        <v>596</v>
      </c>
      <c r="PDP11174" s="4">
        <v>174298.32</v>
      </c>
    </row>
    <row r="11175" spans="10931:10946" ht="21.95" customHeight="1">
      <c r="PDQ11175" s="4" t="s">
        <v>1307</v>
      </c>
      <c r="PDR11175" s="4">
        <v>732550</v>
      </c>
    </row>
    <row r="11176" spans="10931:10946" ht="21.95" customHeight="1">
      <c r="PDQ11176" s="4" t="s">
        <v>596</v>
      </c>
      <c r="PDR11176" s="4">
        <v>174298.32</v>
      </c>
    </row>
    <row r="11177" spans="10931:10946" ht="21.95" customHeight="1">
      <c r="PDS11177" s="4" t="s">
        <v>1307</v>
      </c>
      <c r="PDT11177" s="4">
        <v>732550</v>
      </c>
    </row>
    <row r="11178" spans="10931:10946" ht="21.95" customHeight="1">
      <c r="PDS11178" s="4" t="s">
        <v>596</v>
      </c>
      <c r="PDT11178" s="4">
        <v>174298.32</v>
      </c>
    </row>
    <row r="11179" spans="10931:10946" ht="21.95" customHeight="1">
      <c r="PDU11179" s="4" t="s">
        <v>1307</v>
      </c>
      <c r="PDV11179" s="4">
        <v>732550</v>
      </c>
    </row>
    <row r="11180" spans="10931:10946" ht="21.95" customHeight="1">
      <c r="PDU11180" s="4" t="s">
        <v>596</v>
      </c>
      <c r="PDV11180" s="4">
        <v>174298.32</v>
      </c>
    </row>
    <row r="11181" spans="10931:10946" ht="21.95" customHeight="1">
      <c r="PDW11181" s="4" t="s">
        <v>1307</v>
      </c>
      <c r="PDX11181" s="4">
        <v>732550</v>
      </c>
    </row>
    <row r="11182" spans="10931:10946" ht="21.95" customHeight="1">
      <c r="PDW11182" s="4" t="s">
        <v>596</v>
      </c>
      <c r="PDX11182" s="4">
        <v>174298.32</v>
      </c>
    </row>
    <row r="11183" spans="10931:10946" ht="21.95" customHeight="1">
      <c r="PDY11183" s="4" t="s">
        <v>1307</v>
      </c>
      <c r="PDZ11183" s="4">
        <v>732550</v>
      </c>
    </row>
    <row r="11184" spans="10931:10946" ht="21.95" customHeight="1">
      <c r="PDY11184" s="4" t="s">
        <v>596</v>
      </c>
      <c r="PDZ11184" s="4">
        <v>174298.32</v>
      </c>
    </row>
    <row r="11185" spans="10947:10962" ht="21.95" customHeight="1">
      <c r="PEA11185" s="4" t="s">
        <v>1307</v>
      </c>
      <c r="PEB11185" s="4">
        <v>732550</v>
      </c>
    </row>
    <row r="11186" spans="10947:10962" ht="21.95" customHeight="1">
      <c r="PEA11186" s="4" t="s">
        <v>596</v>
      </c>
      <c r="PEB11186" s="4">
        <v>174298.32</v>
      </c>
    </row>
    <row r="11187" spans="10947:10962" ht="21.95" customHeight="1">
      <c r="PEC11187" s="4" t="s">
        <v>1307</v>
      </c>
      <c r="PED11187" s="4">
        <v>732550</v>
      </c>
    </row>
    <row r="11188" spans="10947:10962" ht="21.95" customHeight="1">
      <c r="PEC11188" s="4" t="s">
        <v>596</v>
      </c>
      <c r="PED11188" s="4">
        <v>174298.32</v>
      </c>
    </row>
    <row r="11189" spans="10947:10962" ht="21.95" customHeight="1">
      <c r="PEE11189" s="4" t="s">
        <v>1307</v>
      </c>
      <c r="PEF11189" s="4">
        <v>732550</v>
      </c>
    </row>
    <row r="11190" spans="10947:10962" ht="21.95" customHeight="1">
      <c r="PEE11190" s="4" t="s">
        <v>596</v>
      </c>
      <c r="PEF11190" s="4">
        <v>174298.32</v>
      </c>
    </row>
    <row r="11191" spans="10947:10962" ht="21.95" customHeight="1">
      <c r="PEG11191" s="4" t="s">
        <v>1307</v>
      </c>
      <c r="PEH11191" s="4">
        <v>732550</v>
      </c>
    </row>
    <row r="11192" spans="10947:10962" ht="21.95" customHeight="1">
      <c r="PEG11192" s="4" t="s">
        <v>596</v>
      </c>
      <c r="PEH11192" s="4">
        <v>174298.32</v>
      </c>
    </row>
    <row r="11193" spans="10947:10962" ht="21.95" customHeight="1">
      <c r="PEI11193" s="4" t="s">
        <v>1307</v>
      </c>
      <c r="PEJ11193" s="4">
        <v>732550</v>
      </c>
    </row>
    <row r="11194" spans="10947:10962" ht="21.95" customHeight="1">
      <c r="PEI11194" s="4" t="s">
        <v>596</v>
      </c>
      <c r="PEJ11194" s="4">
        <v>174298.32</v>
      </c>
    </row>
    <row r="11195" spans="10947:10962" ht="21.95" customHeight="1">
      <c r="PEK11195" s="4" t="s">
        <v>1307</v>
      </c>
      <c r="PEL11195" s="4">
        <v>732550</v>
      </c>
    </row>
    <row r="11196" spans="10947:10962" ht="21.95" customHeight="1">
      <c r="PEK11196" s="4" t="s">
        <v>596</v>
      </c>
      <c r="PEL11196" s="4">
        <v>174298.32</v>
      </c>
    </row>
    <row r="11197" spans="10947:10962" ht="21.95" customHeight="1">
      <c r="PEM11197" s="4" t="s">
        <v>1307</v>
      </c>
      <c r="PEN11197" s="4">
        <v>732550</v>
      </c>
    </row>
    <row r="11198" spans="10947:10962" ht="21.95" customHeight="1">
      <c r="PEM11198" s="4" t="s">
        <v>596</v>
      </c>
      <c r="PEN11198" s="4">
        <v>174298.32</v>
      </c>
    </row>
    <row r="11199" spans="10947:10962" ht="21.95" customHeight="1">
      <c r="PEO11199" s="4" t="s">
        <v>1307</v>
      </c>
      <c r="PEP11199" s="4">
        <v>732550</v>
      </c>
    </row>
    <row r="11200" spans="10947:10962" ht="21.95" customHeight="1">
      <c r="PEO11200" s="4" t="s">
        <v>596</v>
      </c>
      <c r="PEP11200" s="4">
        <v>174298.32</v>
      </c>
    </row>
    <row r="11201" spans="10963:10978" ht="21.95" customHeight="1">
      <c r="PEQ11201" s="4" t="s">
        <v>1307</v>
      </c>
      <c r="PER11201" s="4">
        <v>732550</v>
      </c>
    </row>
    <row r="11202" spans="10963:10978" ht="21.95" customHeight="1">
      <c r="PEQ11202" s="4" t="s">
        <v>596</v>
      </c>
      <c r="PER11202" s="4">
        <v>174298.32</v>
      </c>
    </row>
    <row r="11203" spans="10963:10978" ht="21.95" customHeight="1">
      <c r="PES11203" s="4" t="s">
        <v>1307</v>
      </c>
      <c r="PET11203" s="4">
        <v>732550</v>
      </c>
    </row>
    <row r="11204" spans="10963:10978" ht="21.95" customHeight="1">
      <c r="PES11204" s="4" t="s">
        <v>596</v>
      </c>
      <c r="PET11204" s="4">
        <v>174298.32</v>
      </c>
    </row>
    <row r="11205" spans="10963:10978" ht="21.95" customHeight="1">
      <c r="PEU11205" s="4" t="s">
        <v>1307</v>
      </c>
      <c r="PEV11205" s="4">
        <v>732550</v>
      </c>
    </row>
    <row r="11206" spans="10963:10978" ht="21.95" customHeight="1">
      <c r="PEU11206" s="4" t="s">
        <v>596</v>
      </c>
      <c r="PEV11206" s="4">
        <v>174298.32</v>
      </c>
    </row>
    <row r="11207" spans="10963:10978" ht="21.95" customHeight="1">
      <c r="PEW11207" s="4" t="s">
        <v>1307</v>
      </c>
      <c r="PEX11207" s="4">
        <v>732550</v>
      </c>
    </row>
    <row r="11208" spans="10963:10978" ht="21.95" customHeight="1">
      <c r="PEW11208" s="4" t="s">
        <v>596</v>
      </c>
      <c r="PEX11208" s="4">
        <v>174298.32</v>
      </c>
    </row>
    <row r="11209" spans="10963:10978" ht="21.95" customHeight="1">
      <c r="PEY11209" s="4" t="s">
        <v>1307</v>
      </c>
      <c r="PEZ11209" s="4">
        <v>732550</v>
      </c>
    </row>
    <row r="11210" spans="10963:10978" ht="21.95" customHeight="1">
      <c r="PEY11210" s="4" t="s">
        <v>596</v>
      </c>
      <c r="PEZ11210" s="4">
        <v>174298.32</v>
      </c>
    </row>
    <row r="11211" spans="10963:10978" ht="21.95" customHeight="1">
      <c r="PFA11211" s="4" t="s">
        <v>1307</v>
      </c>
      <c r="PFB11211" s="4">
        <v>732550</v>
      </c>
    </row>
    <row r="11212" spans="10963:10978" ht="21.95" customHeight="1">
      <c r="PFA11212" s="4" t="s">
        <v>596</v>
      </c>
      <c r="PFB11212" s="4">
        <v>174298.32</v>
      </c>
    </row>
    <row r="11213" spans="10963:10978" ht="21.95" customHeight="1">
      <c r="PFC11213" s="4" t="s">
        <v>1307</v>
      </c>
      <c r="PFD11213" s="4">
        <v>732550</v>
      </c>
    </row>
    <row r="11214" spans="10963:10978" ht="21.95" customHeight="1">
      <c r="PFC11214" s="4" t="s">
        <v>596</v>
      </c>
      <c r="PFD11214" s="4">
        <v>174298.32</v>
      </c>
    </row>
    <row r="11215" spans="10963:10978" ht="21.95" customHeight="1">
      <c r="PFE11215" s="4" t="s">
        <v>1307</v>
      </c>
      <c r="PFF11215" s="4">
        <v>732550</v>
      </c>
    </row>
    <row r="11216" spans="10963:10978" ht="21.95" customHeight="1">
      <c r="PFE11216" s="4" t="s">
        <v>596</v>
      </c>
      <c r="PFF11216" s="4">
        <v>174298.32</v>
      </c>
    </row>
    <row r="11217" spans="10979:10994" ht="21.95" customHeight="1">
      <c r="PFG11217" s="4" t="s">
        <v>1307</v>
      </c>
      <c r="PFH11217" s="4">
        <v>732550</v>
      </c>
    </row>
    <row r="11218" spans="10979:10994" ht="21.95" customHeight="1">
      <c r="PFG11218" s="4" t="s">
        <v>596</v>
      </c>
      <c r="PFH11218" s="4">
        <v>174298.32</v>
      </c>
    </row>
    <row r="11219" spans="10979:10994" ht="21.95" customHeight="1">
      <c r="PFI11219" s="4" t="s">
        <v>1307</v>
      </c>
      <c r="PFJ11219" s="4">
        <v>732550</v>
      </c>
    </row>
    <row r="11220" spans="10979:10994" ht="21.95" customHeight="1">
      <c r="PFI11220" s="4" t="s">
        <v>596</v>
      </c>
      <c r="PFJ11220" s="4">
        <v>174298.32</v>
      </c>
    </row>
    <row r="11221" spans="10979:10994" ht="21.95" customHeight="1">
      <c r="PFK11221" s="4" t="s">
        <v>1307</v>
      </c>
      <c r="PFL11221" s="4">
        <v>732550</v>
      </c>
    </row>
    <row r="11222" spans="10979:10994" ht="21.95" customHeight="1">
      <c r="PFK11222" s="4" t="s">
        <v>596</v>
      </c>
      <c r="PFL11222" s="4">
        <v>174298.32</v>
      </c>
    </row>
    <row r="11223" spans="10979:10994" ht="21.95" customHeight="1">
      <c r="PFM11223" s="4" t="s">
        <v>1307</v>
      </c>
      <c r="PFN11223" s="4">
        <v>732550</v>
      </c>
    </row>
    <row r="11224" spans="10979:10994" ht="21.95" customHeight="1">
      <c r="PFM11224" s="4" t="s">
        <v>596</v>
      </c>
      <c r="PFN11224" s="4">
        <v>174298.32</v>
      </c>
    </row>
    <row r="11225" spans="10979:10994" ht="21.95" customHeight="1">
      <c r="PFO11225" s="4" t="s">
        <v>1307</v>
      </c>
      <c r="PFP11225" s="4">
        <v>732550</v>
      </c>
    </row>
    <row r="11226" spans="10979:10994" ht="21.95" customHeight="1">
      <c r="PFO11226" s="4" t="s">
        <v>596</v>
      </c>
      <c r="PFP11226" s="4">
        <v>174298.32</v>
      </c>
    </row>
    <row r="11227" spans="10979:10994" ht="21.95" customHeight="1">
      <c r="PFQ11227" s="4" t="s">
        <v>1307</v>
      </c>
      <c r="PFR11227" s="4">
        <v>732550</v>
      </c>
    </row>
    <row r="11228" spans="10979:10994" ht="21.95" customHeight="1">
      <c r="PFQ11228" s="4" t="s">
        <v>596</v>
      </c>
      <c r="PFR11228" s="4">
        <v>174298.32</v>
      </c>
    </row>
    <row r="11229" spans="10979:10994" ht="21.95" customHeight="1">
      <c r="PFS11229" s="4" t="s">
        <v>1307</v>
      </c>
      <c r="PFT11229" s="4">
        <v>732550</v>
      </c>
    </row>
    <row r="11230" spans="10979:10994" ht="21.95" customHeight="1">
      <c r="PFS11230" s="4" t="s">
        <v>596</v>
      </c>
      <c r="PFT11230" s="4">
        <v>174298.32</v>
      </c>
    </row>
    <row r="11231" spans="10979:10994" ht="21.95" customHeight="1">
      <c r="PFU11231" s="4" t="s">
        <v>1307</v>
      </c>
      <c r="PFV11231" s="4">
        <v>732550</v>
      </c>
    </row>
    <row r="11232" spans="10979:10994" ht="21.95" customHeight="1">
      <c r="PFU11232" s="4" t="s">
        <v>596</v>
      </c>
      <c r="PFV11232" s="4">
        <v>174298.32</v>
      </c>
    </row>
    <row r="11233" spans="10995:11010" ht="21.95" customHeight="1">
      <c r="PFW11233" s="4" t="s">
        <v>1307</v>
      </c>
      <c r="PFX11233" s="4">
        <v>732550</v>
      </c>
    </row>
    <row r="11234" spans="10995:11010" ht="21.95" customHeight="1">
      <c r="PFW11234" s="4" t="s">
        <v>596</v>
      </c>
      <c r="PFX11234" s="4">
        <v>174298.32</v>
      </c>
    </row>
    <row r="11235" spans="10995:11010" ht="21.95" customHeight="1">
      <c r="PFY11235" s="4" t="s">
        <v>1307</v>
      </c>
      <c r="PFZ11235" s="4">
        <v>732550</v>
      </c>
    </row>
    <row r="11236" spans="10995:11010" ht="21.95" customHeight="1">
      <c r="PFY11236" s="4" t="s">
        <v>596</v>
      </c>
      <c r="PFZ11236" s="4">
        <v>174298.32</v>
      </c>
    </row>
    <row r="11237" spans="10995:11010" ht="21.95" customHeight="1">
      <c r="PGA11237" s="4" t="s">
        <v>1307</v>
      </c>
      <c r="PGB11237" s="4">
        <v>732550</v>
      </c>
    </row>
    <row r="11238" spans="10995:11010" ht="21.95" customHeight="1">
      <c r="PGA11238" s="4" t="s">
        <v>596</v>
      </c>
      <c r="PGB11238" s="4">
        <v>174298.32</v>
      </c>
    </row>
    <row r="11239" spans="10995:11010" ht="21.95" customHeight="1">
      <c r="PGC11239" s="4" t="s">
        <v>1307</v>
      </c>
      <c r="PGD11239" s="4">
        <v>732550</v>
      </c>
    </row>
    <row r="11240" spans="10995:11010" ht="21.95" customHeight="1">
      <c r="PGC11240" s="4" t="s">
        <v>596</v>
      </c>
      <c r="PGD11240" s="4">
        <v>174298.32</v>
      </c>
    </row>
    <row r="11241" spans="10995:11010" ht="21.95" customHeight="1">
      <c r="PGE11241" s="4" t="s">
        <v>1307</v>
      </c>
      <c r="PGF11241" s="4">
        <v>732550</v>
      </c>
    </row>
    <row r="11242" spans="10995:11010" ht="21.95" customHeight="1">
      <c r="PGE11242" s="4" t="s">
        <v>596</v>
      </c>
      <c r="PGF11242" s="4">
        <v>174298.32</v>
      </c>
    </row>
    <row r="11243" spans="10995:11010" ht="21.95" customHeight="1">
      <c r="PGG11243" s="4" t="s">
        <v>1307</v>
      </c>
      <c r="PGH11243" s="4">
        <v>732550</v>
      </c>
    </row>
    <row r="11244" spans="10995:11010" ht="21.95" customHeight="1">
      <c r="PGG11244" s="4" t="s">
        <v>596</v>
      </c>
      <c r="PGH11244" s="4">
        <v>174298.32</v>
      </c>
    </row>
    <row r="11245" spans="10995:11010" ht="21.95" customHeight="1">
      <c r="PGI11245" s="4" t="s">
        <v>1307</v>
      </c>
      <c r="PGJ11245" s="4">
        <v>732550</v>
      </c>
    </row>
    <row r="11246" spans="10995:11010" ht="21.95" customHeight="1">
      <c r="PGI11246" s="4" t="s">
        <v>596</v>
      </c>
      <c r="PGJ11246" s="4">
        <v>174298.32</v>
      </c>
    </row>
    <row r="11247" spans="10995:11010" ht="21.95" customHeight="1">
      <c r="PGK11247" s="4" t="s">
        <v>1307</v>
      </c>
      <c r="PGL11247" s="4">
        <v>732550</v>
      </c>
    </row>
    <row r="11248" spans="10995:11010" ht="21.95" customHeight="1">
      <c r="PGK11248" s="4" t="s">
        <v>596</v>
      </c>
      <c r="PGL11248" s="4">
        <v>174298.32</v>
      </c>
    </row>
    <row r="11249" spans="11011:11026" ht="21.95" customHeight="1">
      <c r="PGM11249" s="4" t="s">
        <v>1307</v>
      </c>
      <c r="PGN11249" s="4">
        <v>732550</v>
      </c>
    </row>
    <row r="11250" spans="11011:11026" ht="21.95" customHeight="1">
      <c r="PGM11250" s="4" t="s">
        <v>596</v>
      </c>
      <c r="PGN11250" s="4">
        <v>174298.32</v>
      </c>
    </row>
    <row r="11251" spans="11011:11026" ht="21.95" customHeight="1">
      <c r="PGO11251" s="4" t="s">
        <v>1307</v>
      </c>
      <c r="PGP11251" s="4">
        <v>732550</v>
      </c>
    </row>
    <row r="11252" spans="11011:11026" ht="21.95" customHeight="1">
      <c r="PGO11252" s="4" t="s">
        <v>596</v>
      </c>
      <c r="PGP11252" s="4">
        <v>174298.32</v>
      </c>
    </row>
    <row r="11253" spans="11011:11026" ht="21.95" customHeight="1">
      <c r="PGQ11253" s="4" t="s">
        <v>1307</v>
      </c>
      <c r="PGR11253" s="4">
        <v>732550</v>
      </c>
    </row>
    <row r="11254" spans="11011:11026" ht="21.95" customHeight="1">
      <c r="PGQ11254" s="4" t="s">
        <v>596</v>
      </c>
      <c r="PGR11254" s="4">
        <v>174298.32</v>
      </c>
    </row>
    <row r="11255" spans="11011:11026" ht="21.95" customHeight="1">
      <c r="PGS11255" s="4" t="s">
        <v>1307</v>
      </c>
      <c r="PGT11255" s="4">
        <v>732550</v>
      </c>
    </row>
    <row r="11256" spans="11011:11026" ht="21.95" customHeight="1">
      <c r="PGS11256" s="4" t="s">
        <v>596</v>
      </c>
      <c r="PGT11256" s="4">
        <v>174298.32</v>
      </c>
    </row>
    <row r="11257" spans="11011:11026" ht="21.95" customHeight="1">
      <c r="PGU11257" s="4" t="s">
        <v>1307</v>
      </c>
      <c r="PGV11257" s="4">
        <v>732550</v>
      </c>
    </row>
    <row r="11258" spans="11011:11026" ht="21.95" customHeight="1">
      <c r="PGU11258" s="4" t="s">
        <v>596</v>
      </c>
      <c r="PGV11258" s="4">
        <v>174298.32</v>
      </c>
    </row>
    <row r="11259" spans="11011:11026" ht="21.95" customHeight="1">
      <c r="PGW11259" s="4" t="s">
        <v>1307</v>
      </c>
      <c r="PGX11259" s="4">
        <v>732550</v>
      </c>
    </row>
    <row r="11260" spans="11011:11026" ht="21.95" customHeight="1">
      <c r="PGW11260" s="4" t="s">
        <v>596</v>
      </c>
      <c r="PGX11260" s="4">
        <v>174298.32</v>
      </c>
    </row>
    <row r="11261" spans="11011:11026" ht="21.95" customHeight="1">
      <c r="PGY11261" s="4" t="s">
        <v>1307</v>
      </c>
      <c r="PGZ11261" s="4">
        <v>732550</v>
      </c>
    </row>
    <row r="11262" spans="11011:11026" ht="21.95" customHeight="1">
      <c r="PGY11262" s="4" t="s">
        <v>596</v>
      </c>
      <c r="PGZ11262" s="4">
        <v>174298.32</v>
      </c>
    </row>
    <row r="11263" spans="11011:11026" ht="21.95" customHeight="1">
      <c r="PHA11263" s="4" t="s">
        <v>1307</v>
      </c>
      <c r="PHB11263" s="4">
        <v>732550</v>
      </c>
    </row>
    <row r="11264" spans="11011:11026" ht="21.95" customHeight="1">
      <c r="PHA11264" s="4" t="s">
        <v>596</v>
      </c>
      <c r="PHB11264" s="4">
        <v>174298.32</v>
      </c>
    </row>
    <row r="11265" spans="11027:11042" ht="21.95" customHeight="1">
      <c r="PHC11265" s="4" t="s">
        <v>1307</v>
      </c>
      <c r="PHD11265" s="4">
        <v>732550</v>
      </c>
    </row>
    <row r="11266" spans="11027:11042" ht="21.95" customHeight="1">
      <c r="PHC11266" s="4" t="s">
        <v>596</v>
      </c>
      <c r="PHD11266" s="4">
        <v>174298.32</v>
      </c>
    </row>
    <row r="11267" spans="11027:11042" ht="21.95" customHeight="1">
      <c r="PHE11267" s="4" t="s">
        <v>1307</v>
      </c>
      <c r="PHF11267" s="4">
        <v>732550</v>
      </c>
    </row>
    <row r="11268" spans="11027:11042" ht="21.95" customHeight="1">
      <c r="PHE11268" s="4" t="s">
        <v>596</v>
      </c>
      <c r="PHF11268" s="4">
        <v>174298.32</v>
      </c>
    </row>
    <row r="11269" spans="11027:11042" ht="21.95" customHeight="1">
      <c r="PHG11269" s="4" t="s">
        <v>1307</v>
      </c>
      <c r="PHH11269" s="4">
        <v>732550</v>
      </c>
    </row>
    <row r="11270" spans="11027:11042" ht="21.95" customHeight="1">
      <c r="PHG11270" s="4" t="s">
        <v>596</v>
      </c>
      <c r="PHH11270" s="4">
        <v>174298.32</v>
      </c>
    </row>
    <row r="11271" spans="11027:11042" ht="21.95" customHeight="1">
      <c r="PHI11271" s="4" t="s">
        <v>1307</v>
      </c>
      <c r="PHJ11271" s="4">
        <v>732550</v>
      </c>
    </row>
    <row r="11272" spans="11027:11042" ht="21.95" customHeight="1">
      <c r="PHI11272" s="4" t="s">
        <v>596</v>
      </c>
      <c r="PHJ11272" s="4">
        <v>174298.32</v>
      </c>
    </row>
    <row r="11273" spans="11027:11042" ht="21.95" customHeight="1">
      <c r="PHK11273" s="4" t="s">
        <v>1307</v>
      </c>
      <c r="PHL11273" s="4">
        <v>732550</v>
      </c>
    </row>
    <row r="11274" spans="11027:11042" ht="21.95" customHeight="1">
      <c r="PHK11274" s="4" t="s">
        <v>596</v>
      </c>
      <c r="PHL11274" s="4">
        <v>174298.32</v>
      </c>
    </row>
    <row r="11275" spans="11027:11042" ht="21.95" customHeight="1">
      <c r="PHM11275" s="4" t="s">
        <v>1307</v>
      </c>
      <c r="PHN11275" s="4">
        <v>732550</v>
      </c>
    </row>
    <row r="11276" spans="11027:11042" ht="21.95" customHeight="1">
      <c r="PHM11276" s="4" t="s">
        <v>596</v>
      </c>
      <c r="PHN11276" s="4">
        <v>174298.32</v>
      </c>
    </row>
    <row r="11277" spans="11027:11042" ht="21.95" customHeight="1">
      <c r="PHO11277" s="4" t="s">
        <v>1307</v>
      </c>
      <c r="PHP11277" s="4">
        <v>732550</v>
      </c>
    </row>
    <row r="11278" spans="11027:11042" ht="21.95" customHeight="1">
      <c r="PHO11278" s="4" t="s">
        <v>596</v>
      </c>
      <c r="PHP11278" s="4">
        <v>174298.32</v>
      </c>
    </row>
    <row r="11279" spans="11027:11042" ht="21.95" customHeight="1">
      <c r="PHQ11279" s="4" t="s">
        <v>1307</v>
      </c>
      <c r="PHR11279" s="4">
        <v>732550</v>
      </c>
    </row>
    <row r="11280" spans="11027:11042" ht="21.95" customHeight="1">
      <c r="PHQ11280" s="4" t="s">
        <v>596</v>
      </c>
      <c r="PHR11280" s="4">
        <v>174298.32</v>
      </c>
    </row>
    <row r="11281" spans="11043:11058" ht="21.95" customHeight="1">
      <c r="PHS11281" s="4" t="s">
        <v>1307</v>
      </c>
      <c r="PHT11281" s="4">
        <v>732550</v>
      </c>
    </row>
    <row r="11282" spans="11043:11058" ht="21.95" customHeight="1">
      <c r="PHS11282" s="4" t="s">
        <v>596</v>
      </c>
      <c r="PHT11282" s="4">
        <v>174298.32</v>
      </c>
    </row>
    <row r="11283" spans="11043:11058" ht="21.95" customHeight="1">
      <c r="PHU11283" s="4" t="s">
        <v>1307</v>
      </c>
      <c r="PHV11283" s="4">
        <v>732550</v>
      </c>
    </row>
    <row r="11284" spans="11043:11058" ht="21.95" customHeight="1">
      <c r="PHU11284" s="4" t="s">
        <v>596</v>
      </c>
      <c r="PHV11284" s="4">
        <v>174298.32</v>
      </c>
    </row>
    <row r="11285" spans="11043:11058" ht="21.95" customHeight="1">
      <c r="PHW11285" s="4" t="s">
        <v>1307</v>
      </c>
      <c r="PHX11285" s="4">
        <v>732550</v>
      </c>
    </row>
    <row r="11286" spans="11043:11058" ht="21.95" customHeight="1">
      <c r="PHW11286" s="4" t="s">
        <v>596</v>
      </c>
      <c r="PHX11286" s="4">
        <v>174298.32</v>
      </c>
    </row>
    <row r="11287" spans="11043:11058" ht="21.95" customHeight="1">
      <c r="PHY11287" s="4" t="s">
        <v>1307</v>
      </c>
      <c r="PHZ11287" s="4">
        <v>732550</v>
      </c>
    </row>
    <row r="11288" spans="11043:11058" ht="21.95" customHeight="1">
      <c r="PHY11288" s="4" t="s">
        <v>596</v>
      </c>
      <c r="PHZ11288" s="4">
        <v>174298.32</v>
      </c>
    </row>
    <row r="11289" spans="11043:11058" ht="21.95" customHeight="1">
      <c r="PIA11289" s="4" t="s">
        <v>1307</v>
      </c>
      <c r="PIB11289" s="4">
        <v>732550</v>
      </c>
    </row>
    <row r="11290" spans="11043:11058" ht="21.95" customHeight="1">
      <c r="PIA11290" s="4" t="s">
        <v>596</v>
      </c>
      <c r="PIB11290" s="4">
        <v>174298.32</v>
      </c>
    </row>
    <row r="11291" spans="11043:11058" ht="21.95" customHeight="1">
      <c r="PIC11291" s="4" t="s">
        <v>1307</v>
      </c>
      <c r="PID11291" s="4">
        <v>732550</v>
      </c>
    </row>
    <row r="11292" spans="11043:11058" ht="21.95" customHeight="1">
      <c r="PIC11292" s="4" t="s">
        <v>596</v>
      </c>
      <c r="PID11292" s="4">
        <v>174298.32</v>
      </c>
    </row>
    <row r="11293" spans="11043:11058" ht="21.95" customHeight="1">
      <c r="PIE11293" s="4" t="s">
        <v>1307</v>
      </c>
      <c r="PIF11293" s="4">
        <v>732550</v>
      </c>
    </row>
    <row r="11294" spans="11043:11058" ht="21.95" customHeight="1">
      <c r="PIE11294" s="4" t="s">
        <v>596</v>
      </c>
      <c r="PIF11294" s="4">
        <v>174298.32</v>
      </c>
    </row>
    <row r="11295" spans="11043:11058" ht="21.95" customHeight="1">
      <c r="PIG11295" s="4" t="s">
        <v>1307</v>
      </c>
      <c r="PIH11295" s="4">
        <v>732550</v>
      </c>
    </row>
    <row r="11296" spans="11043:11058" ht="21.95" customHeight="1">
      <c r="PIG11296" s="4" t="s">
        <v>596</v>
      </c>
      <c r="PIH11296" s="4">
        <v>174298.32</v>
      </c>
    </row>
    <row r="11297" spans="11059:11074" ht="21.95" customHeight="1">
      <c r="PII11297" s="4" t="s">
        <v>1307</v>
      </c>
      <c r="PIJ11297" s="4">
        <v>732550</v>
      </c>
    </row>
    <row r="11298" spans="11059:11074" ht="21.95" customHeight="1">
      <c r="PII11298" s="4" t="s">
        <v>596</v>
      </c>
      <c r="PIJ11298" s="4">
        <v>174298.32</v>
      </c>
    </row>
    <row r="11299" spans="11059:11074" ht="21.95" customHeight="1">
      <c r="PIK11299" s="4" t="s">
        <v>1307</v>
      </c>
      <c r="PIL11299" s="4">
        <v>732550</v>
      </c>
    </row>
    <row r="11300" spans="11059:11074" ht="21.95" customHeight="1">
      <c r="PIK11300" s="4" t="s">
        <v>596</v>
      </c>
      <c r="PIL11300" s="4">
        <v>174298.32</v>
      </c>
    </row>
    <row r="11301" spans="11059:11074" ht="21.95" customHeight="1">
      <c r="PIM11301" s="4" t="s">
        <v>1307</v>
      </c>
      <c r="PIN11301" s="4">
        <v>732550</v>
      </c>
    </row>
    <row r="11302" spans="11059:11074" ht="21.95" customHeight="1">
      <c r="PIM11302" s="4" t="s">
        <v>596</v>
      </c>
      <c r="PIN11302" s="4">
        <v>174298.32</v>
      </c>
    </row>
    <row r="11303" spans="11059:11074" ht="21.95" customHeight="1">
      <c r="PIO11303" s="4" t="s">
        <v>1307</v>
      </c>
      <c r="PIP11303" s="4">
        <v>732550</v>
      </c>
    </row>
    <row r="11304" spans="11059:11074" ht="21.95" customHeight="1">
      <c r="PIO11304" s="4" t="s">
        <v>596</v>
      </c>
      <c r="PIP11304" s="4">
        <v>174298.32</v>
      </c>
    </row>
    <row r="11305" spans="11059:11074" ht="21.95" customHeight="1">
      <c r="PIQ11305" s="4" t="s">
        <v>1307</v>
      </c>
      <c r="PIR11305" s="4">
        <v>732550</v>
      </c>
    </row>
    <row r="11306" spans="11059:11074" ht="21.95" customHeight="1">
      <c r="PIQ11306" s="4" t="s">
        <v>596</v>
      </c>
      <c r="PIR11306" s="4">
        <v>174298.32</v>
      </c>
    </row>
    <row r="11307" spans="11059:11074" ht="21.95" customHeight="1">
      <c r="PIS11307" s="4" t="s">
        <v>1307</v>
      </c>
      <c r="PIT11307" s="4">
        <v>732550</v>
      </c>
    </row>
    <row r="11308" spans="11059:11074" ht="21.95" customHeight="1">
      <c r="PIS11308" s="4" t="s">
        <v>596</v>
      </c>
      <c r="PIT11308" s="4">
        <v>174298.32</v>
      </c>
    </row>
    <row r="11309" spans="11059:11074" ht="21.95" customHeight="1">
      <c r="PIU11309" s="4" t="s">
        <v>1307</v>
      </c>
      <c r="PIV11309" s="4">
        <v>732550</v>
      </c>
    </row>
    <row r="11310" spans="11059:11074" ht="21.95" customHeight="1">
      <c r="PIU11310" s="4" t="s">
        <v>596</v>
      </c>
      <c r="PIV11310" s="4">
        <v>174298.32</v>
      </c>
    </row>
    <row r="11311" spans="11059:11074" ht="21.95" customHeight="1">
      <c r="PIW11311" s="4" t="s">
        <v>1307</v>
      </c>
      <c r="PIX11311" s="4">
        <v>732550</v>
      </c>
    </row>
    <row r="11312" spans="11059:11074" ht="21.95" customHeight="1">
      <c r="PIW11312" s="4" t="s">
        <v>596</v>
      </c>
      <c r="PIX11312" s="4">
        <v>174298.32</v>
      </c>
    </row>
    <row r="11313" spans="11075:11090" ht="21.95" customHeight="1">
      <c r="PIY11313" s="4" t="s">
        <v>1307</v>
      </c>
      <c r="PIZ11313" s="4">
        <v>732550</v>
      </c>
    </row>
    <row r="11314" spans="11075:11090" ht="21.95" customHeight="1">
      <c r="PIY11314" s="4" t="s">
        <v>596</v>
      </c>
      <c r="PIZ11314" s="4">
        <v>174298.32</v>
      </c>
    </row>
    <row r="11315" spans="11075:11090" ht="21.95" customHeight="1">
      <c r="PJA11315" s="4" t="s">
        <v>1307</v>
      </c>
      <c r="PJB11315" s="4">
        <v>732550</v>
      </c>
    </row>
    <row r="11316" spans="11075:11090" ht="21.95" customHeight="1">
      <c r="PJA11316" s="4" t="s">
        <v>596</v>
      </c>
      <c r="PJB11316" s="4">
        <v>174298.32</v>
      </c>
    </row>
    <row r="11317" spans="11075:11090" ht="21.95" customHeight="1">
      <c r="PJC11317" s="4" t="s">
        <v>1307</v>
      </c>
      <c r="PJD11317" s="4">
        <v>732550</v>
      </c>
    </row>
    <row r="11318" spans="11075:11090" ht="21.95" customHeight="1">
      <c r="PJC11318" s="4" t="s">
        <v>596</v>
      </c>
      <c r="PJD11318" s="4">
        <v>174298.32</v>
      </c>
    </row>
    <row r="11319" spans="11075:11090" ht="21.95" customHeight="1">
      <c r="PJE11319" s="4" t="s">
        <v>1307</v>
      </c>
      <c r="PJF11319" s="4">
        <v>732550</v>
      </c>
    </row>
    <row r="11320" spans="11075:11090" ht="21.95" customHeight="1">
      <c r="PJE11320" s="4" t="s">
        <v>596</v>
      </c>
      <c r="PJF11320" s="4">
        <v>174298.32</v>
      </c>
    </row>
    <row r="11321" spans="11075:11090" ht="21.95" customHeight="1">
      <c r="PJG11321" s="4" t="s">
        <v>1307</v>
      </c>
      <c r="PJH11321" s="4">
        <v>732550</v>
      </c>
    </row>
    <row r="11322" spans="11075:11090" ht="21.95" customHeight="1">
      <c r="PJG11322" s="4" t="s">
        <v>596</v>
      </c>
      <c r="PJH11322" s="4">
        <v>174298.32</v>
      </c>
    </row>
    <row r="11323" spans="11075:11090" ht="21.95" customHeight="1">
      <c r="PJI11323" s="4" t="s">
        <v>1307</v>
      </c>
      <c r="PJJ11323" s="4">
        <v>732550</v>
      </c>
    </row>
    <row r="11324" spans="11075:11090" ht="21.95" customHeight="1">
      <c r="PJI11324" s="4" t="s">
        <v>596</v>
      </c>
      <c r="PJJ11324" s="4">
        <v>174298.32</v>
      </c>
    </row>
    <row r="11325" spans="11075:11090" ht="21.95" customHeight="1">
      <c r="PJK11325" s="4" t="s">
        <v>1307</v>
      </c>
      <c r="PJL11325" s="4">
        <v>732550</v>
      </c>
    </row>
    <row r="11326" spans="11075:11090" ht="21.95" customHeight="1">
      <c r="PJK11326" s="4" t="s">
        <v>596</v>
      </c>
      <c r="PJL11326" s="4">
        <v>174298.32</v>
      </c>
    </row>
    <row r="11327" spans="11075:11090" ht="21.95" customHeight="1">
      <c r="PJM11327" s="4" t="s">
        <v>1307</v>
      </c>
      <c r="PJN11327" s="4">
        <v>732550</v>
      </c>
    </row>
    <row r="11328" spans="11075:11090" ht="21.95" customHeight="1">
      <c r="PJM11328" s="4" t="s">
        <v>596</v>
      </c>
      <c r="PJN11328" s="4">
        <v>174298.32</v>
      </c>
    </row>
    <row r="11329" spans="11091:11106" ht="21.95" customHeight="1">
      <c r="PJO11329" s="4" t="s">
        <v>1307</v>
      </c>
      <c r="PJP11329" s="4">
        <v>732550</v>
      </c>
    </row>
    <row r="11330" spans="11091:11106" ht="21.95" customHeight="1">
      <c r="PJO11330" s="4" t="s">
        <v>596</v>
      </c>
      <c r="PJP11330" s="4">
        <v>174298.32</v>
      </c>
    </row>
    <row r="11331" spans="11091:11106" ht="21.95" customHeight="1">
      <c r="PJQ11331" s="4" t="s">
        <v>1307</v>
      </c>
      <c r="PJR11331" s="4">
        <v>732550</v>
      </c>
    </row>
    <row r="11332" spans="11091:11106" ht="21.95" customHeight="1">
      <c r="PJQ11332" s="4" t="s">
        <v>596</v>
      </c>
      <c r="PJR11332" s="4">
        <v>174298.32</v>
      </c>
    </row>
    <row r="11333" spans="11091:11106" ht="21.95" customHeight="1">
      <c r="PJS11333" s="4" t="s">
        <v>1307</v>
      </c>
      <c r="PJT11333" s="4">
        <v>732550</v>
      </c>
    </row>
    <row r="11334" spans="11091:11106" ht="21.95" customHeight="1">
      <c r="PJS11334" s="4" t="s">
        <v>596</v>
      </c>
      <c r="PJT11334" s="4">
        <v>174298.32</v>
      </c>
    </row>
    <row r="11335" spans="11091:11106" ht="21.95" customHeight="1">
      <c r="PJU11335" s="4" t="s">
        <v>1307</v>
      </c>
      <c r="PJV11335" s="4">
        <v>732550</v>
      </c>
    </row>
    <row r="11336" spans="11091:11106" ht="21.95" customHeight="1">
      <c r="PJU11336" s="4" t="s">
        <v>596</v>
      </c>
      <c r="PJV11336" s="4">
        <v>174298.32</v>
      </c>
    </row>
    <row r="11337" spans="11091:11106" ht="21.95" customHeight="1">
      <c r="PJW11337" s="4" t="s">
        <v>1307</v>
      </c>
      <c r="PJX11337" s="4">
        <v>732550</v>
      </c>
    </row>
    <row r="11338" spans="11091:11106" ht="21.95" customHeight="1">
      <c r="PJW11338" s="4" t="s">
        <v>596</v>
      </c>
      <c r="PJX11338" s="4">
        <v>174298.32</v>
      </c>
    </row>
    <row r="11339" spans="11091:11106" ht="21.95" customHeight="1">
      <c r="PJY11339" s="4" t="s">
        <v>1307</v>
      </c>
      <c r="PJZ11339" s="4">
        <v>732550</v>
      </c>
    </row>
    <row r="11340" spans="11091:11106" ht="21.95" customHeight="1">
      <c r="PJY11340" s="4" t="s">
        <v>596</v>
      </c>
      <c r="PJZ11340" s="4">
        <v>174298.32</v>
      </c>
    </row>
    <row r="11341" spans="11091:11106" ht="21.95" customHeight="1">
      <c r="PKA11341" s="4" t="s">
        <v>1307</v>
      </c>
      <c r="PKB11341" s="4">
        <v>732550</v>
      </c>
    </row>
    <row r="11342" spans="11091:11106" ht="21.95" customHeight="1">
      <c r="PKA11342" s="4" t="s">
        <v>596</v>
      </c>
      <c r="PKB11342" s="4">
        <v>174298.32</v>
      </c>
    </row>
    <row r="11343" spans="11091:11106" ht="21.95" customHeight="1">
      <c r="PKC11343" s="4" t="s">
        <v>1307</v>
      </c>
      <c r="PKD11343" s="4">
        <v>732550</v>
      </c>
    </row>
    <row r="11344" spans="11091:11106" ht="21.95" customHeight="1">
      <c r="PKC11344" s="4" t="s">
        <v>596</v>
      </c>
      <c r="PKD11344" s="4">
        <v>174298.32</v>
      </c>
    </row>
    <row r="11345" spans="11107:11122" ht="21.95" customHeight="1">
      <c r="PKE11345" s="4" t="s">
        <v>1307</v>
      </c>
      <c r="PKF11345" s="4">
        <v>732550</v>
      </c>
    </row>
    <row r="11346" spans="11107:11122" ht="21.95" customHeight="1">
      <c r="PKE11346" s="4" t="s">
        <v>596</v>
      </c>
      <c r="PKF11346" s="4">
        <v>174298.32</v>
      </c>
    </row>
    <row r="11347" spans="11107:11122" ht="21.95" customHeight="1">
      <c r="PKG11347" s="4" t="s">
        <v>1307</v>
      </c>
      <c r="PKH11347" s="4">
        <v>732550</v>
      </c>
    </row>
    <row r="11348" spans="11107:11122" ht="21.95" customHeight="1">
      <c r="PKG11348" s="4" t="s">
        <v>596</v>
      </c>
      <c r="PKH11348" s="4">
        <v>174298.32</v>
      </c>
    </row>
    <row r="11349" spans="11107:11122" ht="21.95" customHeight="1">
      <c r="PKI11349" s="4" t="s">
        <v>1307</v>
      </c>
      <c r="PKJ11349" s="4">
        <v>732550</v>
      </c>
    </row>
    <row r="11350" spans="11107:11122" ht="21.95" customHeight="1">
      <c r="PKI11350" s="4" t="s">
        <v>596</v>
      </c>
      <c r="PKJ11350" s="4">
        <v>174298.32</v>
      </c>
    </row>
    <row r="11351" spans="11107:11122" ht="21.95" customHeight="1">
      <c r="PKK11351" s="4" t="s">
        <v>1307</v>
      </c>
      <c r="PKL11351" s="4">
        <v>732550</v>
      </c>
    </row>
    <row r="11352" spans="11107:11122" ht="21.95" customHeight="1">
      <c r="PKK11352" s="4" t="s">
        <v>596</v>
      </c>
      <c r="PKL11352" s="4">
        <v>174298.32</v>
      </c>
    </row>
    <row r="11353" spans="11107:11122" ht="21.95" customHeight="1">
      <c r="PKM11353" s="4" t="s">
        <v>1307</v>
      </c>
      <c r="PKN11353" s="4">
        <v>732550</v>
      </c>
    </row>
    <row r="11354" spans="11107:11122" ht="21.95" customHeight="1">
      <c r="PKM11354" s="4" t="s">
        <v>596</v>
      </c>
      <c r="PKN11354" s="4">
        <v>174298.32</v>
      </c>
    </row>
    <row r="11355" spans="11107:11122" ht="21.95" customHeight="1">
      <c r="PKO11355" s="4" t="s">
        <v>1307</v>
      </c>
      <c r="PKP11355" s="4">
        <v>732550</v>
      </c>
    </row>
    <row r="11356" spans="11107:11122" ht="21.95" customHeight="1">
      <c r="PKO11356" s="4" t="s">
        <v>596</v>
      </c>
      <c r="PKP11356" s="4">
        <v>174298.32</v>
      </c>
    </row>
    <row r="11357" spans="11107:11122" ht="21.95" customHeight="1">
      <c r="PKQ11357" s="4" t="s">
        <v>1307</v>
      </c>
      <c r="PKR11357" s="4">
        <v>732550</v>
      </c>
    </row>
    <row r="11358" spans="11107:11122" ht="21.95" customHeight="1">
      <c r="PKQ11358" s="4" t="s">
        <v>596</v>
      </c>
      <c r="PKR11358" s="4">
        <v>174298.32</v>
      </c>
    </row>
    <row r="11359" spans="11107:11122" ht="21.95" customHeight="1">
      <c r="PKS11359" s="4" t="s">
        <v>1307</v>
      </c>
      <c r="PKT11359" s="4">
        <v>732550</v>
      </c>
    </row>
    <row r="11360" spans="11107:11122" ht="21.95" customHeight="1">
      <c r="PKS11360" s="4" t="s">
        <v>596</v>
      </c>
      <c r="PKT11360" s="4">
        <v>174298.32</v>
      </c>
    </row>
    <row r="11361" spans="11123:11138" ht="21.95" customHeight="1">
      <c r="PKU11361" s="4" t="s">
        <v>1307</v>
      </c>
      <c r="PKV11361" s="4">
        <v>732550</v>
      </c>
    </row>
    <row r="11362" spans="11123:11138" ht="21.95" customHeight="1">
      <c r="PKU11362" s="4" t="s">
        <v>596</v>
      </c>
      <c r="PKV11362" s="4">
        <v>174298.32</v>
      </c>
    </row>
    <row r="11363" spans="11123:11138" ht="21.95" customHeight="1">
      <c r="PKW11363" s="4" t="s">
        <v>1307</v>
      </c>
      <c r="PKX11363" s="4">
        <v>732550</v>
      </c>
    </row>
    <row r="11364" spans="11123:11138" ht="21.95" customHeight="1">
      <c r="PKW11364" s="4" t="s">
        <v>596</v>
      </c>
      <c r="PKX11364" s="4">
        <v>174298.32</v>
      </c>
    </row>
    <row r="11365" spans="11123:11138" ht="21.95" customHeight="1">
      <c r="PKY11365" s="4" t="s">
        <v>1307</v>
      </c>
      <c r="PKZ11365" s="4">
        <v>732550</v>
      </c>
    </row>
    <row r="11366" spans="11123:11138" ht="21.95" customHeight="1">
      <c r="PKY11366" s="4" t="s">
        <v>596</v>
      </c>
      <c r="PKZ11366" s="4">
        <v>174298.32</v>
      </c>
    </row>
    <row r="11367" spans="11123:11138" ht="21.95" customHeight="1">
      <c r="PLA11367" s="4" t="s">
        <v>1307</v>
      </c>
      <c r="PLB11367" s="4">
        <v>732550</v>
      </c>
    </row>
    <row r="11368" spans="11123:11138" ht="21.95" customHeight="1">
      <c r="PLA11368" s="4" t="s">
        <v>596</v>
      </c>
      <c r="PLB11368" s="4">
        <v>174298.32</v>
      </c>
    </row>
    <row r="11369" spans="11123:11138" ht="21.95" customHeight="1">
      <c r="PLC11369" s="4" t="s">
        <v>1307</v>
      </c>
      <c r="PLD11369" s="4">
        <v>732550</v>
      </c>
    </row>
    <row r="11370" spans="11123:11138" ht="21.95" customHeight="1">
      <c r="PLC11370" s="4" t="s">
        <v>596</v>
      </c>
      <c r="PLD11370" s="4">
        <v>174298.32</v>
      </c>
    </row>
    <row r="11371" spans="11123:11138" ht="21.95" customHeight="1">
      <c r="PLE11371" s="4" t="s">
        <v>1307</v>
      </c>
      <c r="PLF11371" s="4">
        <v>732550</v>
      </c>
    </row>
    <row r="11372" spans="11123:11138" ht="21.95" customHeight="1">
      <c r="PLE11372" s="4" t="s">
        <v>596</v>
      </c>
      <c r="PLF11372" s="4">
        <v>174298.32</v>
      </c>
    </row>
    <row r="11373" spans="11123:11138" ht="21.95" customHeight="1">
      <c r="PLG11373" s="4" t="s">
        <v>1307</v>
      </c>
      <c r="PLH11373" s="4">
        <v>732550</v>
      </c>
    </row>
    <row r="11374" spans="11123:11138" ht="21.95" customHeight="1">
      <c r="PLG11374" s="4" t="s">
        <v>596</v>
      </c>
      <c r="PLH11374" s="4">
        <v>174298.32</v>
      </c>
    </row>
    <row r="11375" spans="11123:11138" ht="21.95" customHeight="1">
      <c r="PLI11375" s="4" t="s">
        <v>1307</v>
      </c>
      <c r="PLJ11375" s="4">
        <v>732550</v>
      </c>
    </row>
    <row r="11376" spans="11123:11138" ht="21.95" customHeight="1">
      <c r="PLI11376" s="4" t="s">
        <v>596</v>
      </c>
      <c r="PLJ11376" s="4">
        <v>174298.32</v>
      </c>
    </row>
    <row r="11377" spans="11139:11154" ht="21.95" customHeight="1">
      <c r="PLK11377" s="4" t="s">
        <v>1307</v>
      </c>
      <c r="PLL11377" s="4">
        <v>732550</v>
      </c>
    </row>
    <row r="11378" spans="11139:11154" ht="21.95" customHeight="1">
      <c r="PLK11378" s="4" t="s">
        <v>596</v>
      </c>
      <c r="PLL11378" s="4">
        <v>174298.32</v>
      </c>
    </row>
    <row r="11379" spans="11139:11154" ht="21.95" customHeight="1">
      <c r="PLM11379" s="4" t="s">
        <v>1307</v>
      </c>
      <c r="PLN11379" s="4">
        <v>732550</v>
      </c>
    </row>
    <row r="11380" spans="11139:11154" ht="21.95" customHeight="1">
      <c r="PLM11380" s="4" t="s">
        <v>596</v>
      </c>
      <c r="PLN11380" s="4">
        <v>174298.32</v>
      </c>
    </row>
    <row r="11381" spans="11139:11154" ht="21.95" customHeight="1">
      <c r="PLO11381" s="4" t="s">
        <v>1307</v>
      </c>
      <c r="PLP11381" s="4">
        <v>732550</v>
      </c>
    </row>
    <row r="11382" spans="11139:11154" ht="21.95" customHeight="1">
      <c r="PLO11382" s="4" t="s">
        <v>596</v>
      </c>
      <c r="PLP11382" s="4">
        <v>174298.32</v>
      </c>
    </row>
    <row r="11383" spans="11139:11154" ht="21.95" customHeight="1">
      <c r="PLQ11383" s="4" t="s">
        <v>1307</v>
      </c>
      <c r="PLR11383" s="4">
        <v>732550</v>
      </c>
    </row>
    <row r="11384" spans="11139:11154" ht="21.95" customHeight="1">
      <c r="PLQ11384" s="4" t="s">
        <v>596</v>
      </c>
      <c r="PLR11384" s="4">
        <v>174298.32</v>
      </c>
    </row>
    <row r="11385" spans="11139:11154" ht="21.95" customHeight="1">
      <c r="PLS11385" s="4" t="s">
        <v>1307</v>
      </c>
      <c r="PLT11385" s="4">
        <v>732550</v>
      </c>
    </row>
    <row r="11386" spans="11139:11154" ht="21.95" customHeight="1">
      <c r="PLS11386" s="4" t="s">
        <v>596</v>
      </c>
      <c r="PLT11386" s="4">
        <v>174298.32</v>
      </c>
    </row>
    <row r="11387" spans="11139:11154" ht="21.95" customHeight="1">
      <c r="PLU11387" s="4" t="s">
        <v>1307</v>
      </c>
      <c r="PLV11387" s="4">
        <v>732550</v>
      </c>
    </row>
    <row r="11388" spans="11139:11154" ht="21.95" customHeight="1">
      <c r="PLU11388" s="4" t="s">
        <v>596</v>
      </c>
      <c r="PLV11388" s="4">
        <v>174298.32</v>
      </c>
    </row>
    <row r="11389" spans="11139:11154" ht="21.95" customHeight="1">
      <c r="PLW11389" s="4" t="s">
        <v>1307</v>
      </c>
      <c r="PLX11389" s="4">
        <v>732550</v>
      </c>
    </row>
    <row r="11390" spans="11139:11154" ht="21.95" customHeight="1">
      <c r="PLW11390" s="4" t="s">
        <v>596</v>
      </c>
      <c r="PLX11390" s="4">
        <v>174298.32</v>
      </c>
    </row>
    <row r="11391" spans="11139:11154" ht="21.95" customHeight="1">
      <c r="PLY11391" s="4" t="s">
        <v>1307</v>
      </c>
      <c r="PLZ11391" s="4">
        <v>732550</v>
      </c>
    </row>
    <row r="11392" spans="11139:11154" ht="21.95" customHeight="1">
      <c r="PLY11392" s="4" t="s">
        <v>596</v>
      </c>
      <c r="PLZ11392" s="4">
        <v>174298.32</v>
      </c>
    </row>
    <row r="11393" spans="11155:11170" ht="21.95" customHeight="1">
      <c r="PMA11393" s="4" t="s">
        <v>1307</v>
      </c>
      <c r="PMB11393" s="4">
        <v>732550</v>
      </c>
    </row>
    <row r="11394" spans="11155:11170" ht="21.95" customHeight="1">
      <c r="PMA11394" s="4" t="s">
        <v>596</v>
      </c>
      <c r="PMB11394" s="4">
        <v>174298.32</v>
      </c>
    </row>
    <row r="11395" spans="11155:11170" ht="21.95" customHeight="1">
      <c r="PMC11395" s="4" t="s">
        <v>1307</v>
      </c>
      <c r="PMD11395" s="4">
        <v>732550</v>
      </c>
    </row>
    <row r="11396" spans="11155:11170" ht="21.95" customHeight="1">
      <c r="PMC11396" s="4" t="s">
        <v>596</v>
      </c>
      <c r="PMD11396" s="4">
        <v>174298.32</v>
      </c>
    </row>
    <row r="11397" spans="11155:11170" ht="21.95" customHeight="1">
      <c r="PME11397" s="4" t="s">
        <v>1307</v>
      </c>
      <c r="PMF11397" s="4">
        <v>732550</v>
      </c>
    </row>
    <row r="11398" spans="11155:11170" ht="21.95" customHeight="1">
      <c r="PME11398" s="4" t="s">
        <v>596</v>
      </c>
      <c r="PMF11398" s="4">
        <v>174298.32</v>
      </c>
    </row>
    <row r="11399" spans="11155:11170" ht="21.95" customHeight="1">
      <c r="PMG11399" s="4" t="s">
        <v>1307</v>
      </c>
      <c r="PMH11399" s="4">
        <v>732550</v>
      </c>
    </row>
    <row r="11400" spans="11155:11170" ht="21.95" customHeight="1">
      <c r="PMG11400" s="4" t="s">
        <v>596</v>
      </c>
      <c r="PMH11400" s="4">
        <v>174298.32</v>
      </c>
    </row>
    <row r="11401" spans="11155:11170" ht="21.95" customHeight="1">
      <c r="PMI11401" s="4" t="s">
        <v>1307</v>
      </c>
      <c r="PMJ11401" s="4">
        <v>732550</v>
      </c>
    </row>
    <row r="11402" spans="11155:11170" ht="21.95" customHeight="1">
      <c r="PMI11402" s="4" t="s">
        <v>596</v>
      </c>
      <c r="PMJ11402" s="4">
        <v>174298.32</v>
      </c>
    </row>
    <row r="11403" spans="11155:11170" ht="21.95" customHeight="1">
      <c r="PMK11403" s="4" t="s">
        <v>1307</v>
      </c>
      <c r="PML11403" s="4">
        <v>732550</v>
      </c>
    </row>
    <row r="11404" spans="11155:11170" ht="21.95" customHeight="1">
      <c r="PMK11404" s="4" t="s">
        <v>596</v>
      </c>
      <c r="PML11404" s="4">
        <v>174298.32</v>
      </c>
    </row>
    <row r="11405" spans="11155:11170" ht="21.95" customHeight="1">
      <c r="PMM11405" s="4" t="s">
        <v>1307</v>
      </c>
      <c r="PMN11405" s="4">
        <v>732550</v>
      </c>
    </row>
    <row r="11406" spans="11155:11170" ht="21.95" customHeight="1">
      <c r="PMM11406" s="4" t="s">
        <v>596</v>
      </c>
      <c r="PMN11406" s="4">
        <v>174298.32</v>
      </c>
    </row>
    <row r="11407" spans="11155:11170" ht="21.95" customHeight="1">
      <c r="PMO11407" s="4" t="s">
        <v>1307</v>
      </c>
      <c r="PMP11407" s="4">
        <v>732550</v>
      </c>
    </row>
    <row r="11408" spans="11155:11170" ht="21.95" customHeight="1">
      <c r="PMO11408" s="4" t="s">
        <v>596</v>
      </c>
      <c r="PMP11408" s="4">
        <v>174298.32</v>
      </c>
    </row>
    <row r="11409" spans="11171:11186" ht="21.95" customHeight="1">
      <c r="PMQ11409" s="4" t="s">
        <v>1307</v>
      </c>
      <c r="PMR11409" s="4">
        <v>732550</v>
      </c>
    </row>
    <row r="11410" spans="11171:11186" ht="21.95" customHeight="1">
      <c r="PMQ11410" s="4" t="s">
        <v>596</v>
      </c>
      <c r="PMR11410" s="4">
        <v>174298.32</v>
      </c>
    </row>
    <row r="11411" spans="11171:11186" ht="21.95" customHeight="1">
      <c r="PMS11411" s="4" t="s">
        <v>1307</v>
      </c>
      <c r="PMT11411" s="4">
        <v>732550</v>
      </c>
    </row>
    <row r="11412" spans="11171:11186" ht="21.95" customHeight="1">
      <c r="PMS11412" s="4" t="s">
        <v>596</v>
      </c>
      <c r="PMT11412" s="4">
        <v>174298.32</v>
      </c>
    </row>
    <row r="11413" spans="11171:11186" ht="21.95" customHeight="1">
      <c r="PMU11413" s="4" t="s">
        <v>1307</v>
      </c>
      <c r="PMV11413" s="4">
        <v>732550</v>
      </c>
    </row>
    <row r="11414" spans="11171:11186" ht="21.95" customHeight="1">
      <c r="PMU11414" s="4" t="s">
        <v>596</v>
      </c>
      <c r="PMV11414" s="4">
        <v>174298.32</v>
      </c>
    </row>
    <row r="11415" spans="11171:11186" ht="21.95" customHeight="1">
      <c r="PMW11415" s="4" t="s">
        <v>1307</v>
      </c>
      <c r="PMX11415" s="4">
        <v>732550</v>
      </c>
    </row>
    <row r="11416" spans="11171:11186" ht="21.95" customHeight="1">
      <c r="PMW11416" s="4" t="s">
        <v>596</v>
      </c>
      <c r="PMX11416" s="4">
        <v>174298.32</v>
      </c>
    </row>
    <row r="11417" spans="11171:11186" ht="21.95" customHeight="1">
      <c r="PMY11417" s="4" t="s">
        <v>1307</v>
      </c>
      <c r="PMZ11417" s="4">
        <v>732550</v>
      </c>
    </row>
    <row r="11418" spans="11171:11186" ht="21.95" customHeight="1">
      <c r="PMY11418" s="4" t="s">
        <v>596</v>
      </c>
      <c r="PMZ11418" s="4">
        <v>174298.32</v>
      </c>
    </row>
    <row r="11419" spans="11171:11186" ht="21.95" customHeight="1">
      <c r="PNA11419" s="4" t="s">
        <v>1307</v>
      </c>
      <c r="PNB11419" s="4">
        <v>732550</v>
      </c>
    </row>
    <row r="11420" spans="11171:11186" ht="21.95" customHeight="1">
      <c r="PNA11420" s="4" t="s">
        <v>596</v>
      </c>
      <c r="PNB11420" s="4">
        <v>174298.32</v>
      </c>
    </row>
    <row r="11421" spans="11171:11186" ht="21.95" customHeight="1">
      <c r="PNC11421" s="4" t="s">
        <v>1307</v>
      </c>
      <c r="PND11421" s="4">
        <v>732550</v>
      </c>
    </row>
    <row r="11422" spans="11171:11186" ht="21.95" customHeight="1">
      <c r="PNC11422" s="4" t="s">
        <v>596</v>
      </c>
      <c r="PND11422" s="4">
        <v>174298.32</v>
      </c>
    </row>
    <row r="11423" spans="11171:11186" ht="21.95" customHeight="1">
      <c r="PNE11423" s="4" t="s">
        <v>1307</v>
      </c>
      <c r="PNF11423" s="4">
        <v>732550</v>
      </c>
    </row>
    <row r="11424" spans="11171:11186" ht="21.95" customHeight="1">
      <c r="PNE11424" s="4" t="s">
        <v>596</v>
      </c>
      <c r="PNF11424" s="4">
        <v>174298.32</v>
      </c>
    </row>
    <row r="11425" spans="11187:11202" ht="21.95" customHeight="1">
      <c r="PNG11425" s="4" t="s">
        <v>1307</v>
      </c>
      <c r="PNH11425" s="4">
        <v>732550</v>
      </c>
    </row>
    <row r="11426" spans="11187:11202" ht="21.95" customHeight="1">
      <c r="PNG11426" s="4" t="s">
        <v>596</v>
      </c>
      <c r="PNH11426" s="4">
        <v>174298.32</v>
      </c>
    </row>
    <row r="11427" spans="11187:11202" ht="21.95" customHeight="1">
      <c r="PNI11427" s="4" t="s">
        <v>1307</v>
      </c>
      <c r="PNJ11427" s="4">
        <v>732550</v>
      </c>
    </row>
    <row r="11428" spans="11187:11202" ht="21.95" customHeight="1">
      <c r="PNI11428" s="4" t="s">
        <v>596</v>
      </c>
      <c r="PNJ11428" s="4">
        <v>174298.32</v>
      </c>
    </row>
    <row r="11429" spans="11187:11202" ht="21.95" customHeight="1">
      <c r="PNK11429" s="4" t="s">
        <v>1307</v>
      </c>
      <c r="PNL11429" s="4">
        <v>732550</v>
      </c>
    </row>
    <row r="11430" spans="11187:11202" ht="21.95" customHeight="1">
      <c r="PNK11430" s="4" t="s">
        <v>596</v>
      </c>
      <c r="PNL11430" s="4">
        <v>174298.32</v>
      </c>
    </row>
    <row r="11431" spans="11187:11202" ht="21.95" customHeight="1">
      <c r="PNM11431" s="4" t="s">
        <v>1307</v>
      </c>
      <c r="PNN11431" s="4">
        <v>732550</v>
      </c>
    </row>
    <row r="11432" spans="11187:11202" ht="21.95" customHeight="1">
      <c r="PNM11432" s="4" t="s">
        <v>596</v>
      </c>
      <c r="PNN11432" s="4">
        <v>174298.32</v>
      </c>
    </row>
    <row r="11433" spans="11187:11202" ht="21.95" customHeight="1">
      <c r="PNO11433" s="4" t="s">
        <v>1307</v>
      </c>
      <c r="PNP11433" s="4">
        <v>732550</v>
      </c>
    </row>
    <row r="11434" spans="11187:11202" ht="21.95" customHeight="1">
      <c r="PNO11434" s="4" t="s">
        <v>596</v>
      </c>
      <c r="PNP11434" s="4">
        <v>174298.32</v>
      </c>
    </row>
    <row r="11435" spans="11187:11202" ht="21.95" customHeight="1">
      <c r="PNQ11435" s="4" t="s">
        <v>1307</v>
      </c>
      <c r="PNR11435" s="4">
        <v>732550</v>
      </c>
    </row>
    <row r="11436" spans="11187:11202" ht="21.95" customHeight="1">
      <c r="PNQ11436" s="4" t="s">
        <v>596</v>
      </c>
      <c r="PNR11436" s="4">
        <v>174298.32</v>
      </c>
    </row>
    <row r="11437" spans="11187:11202" ht="21.95" customHeight="1">
      <c r="PNS11437" s="4" t="s">
        <v>1307</v>
      </c>
      <c r="PNT11437" s="4">
        <v>732550</v>
      </c>
    </row>
    <row r="11438" spans="11187:11202" ht="21.95" customHeight="1">
      <c r="PNS11438" s="4" t="s">
        <v>596</v>
      </c>
      <c r="PNT11438" s="4">
        <v>174298.32</v>
      </c>
    </row>
    <row r="11439" spans="11187:11202" ht="21.95" customHeight="1">
      <c r="PNU11439" s="4" t="s">
        <v>1307</v>
      </c>
      <c r="PNV11439" s="4">
        <v>732550</v>
      </c>
    </row>
    <row r="11440" spans="11187:11202" ht="21.95" customHeight="1">
      <c r="PNU11440" s="4" t="s">
        <v>596</v>
      </c>
      <c r="PNV11440" s="4">
        <v>174298.32</v>
      </c>
    </row>
    <row r="11441" spans="11203:11218" ht="21.95" customHeight="1">
      <c r="PNW11441" s="4" t="s">
        <v>1307</v>
      </c>
      <c r="PNX11441" s="4">
        <v>732550</v>
      </c>
    </row>
    <row r="11442" spans="11203:11218" ht="21.95" customHeight="1">
      <c r="PNW11442" s="4" t="s">
        <v>596</v>
      </c>
      <c r="PNX11442" s="4">
        <v>174298.32</v>
      </c>
    </row>
    <row r="11443" spans="11203:11218" ht="21.95" customHeight="1">
      <c r="PNY11443" s="4" t="s">
        <v>1307</v>
      </c>
      <c r="PNZ11443" s="4">
        <v>732550</v>
      </c>
    </row>
    <row r="11444" spans="11203:11218" ht="21.95" customHeight="1">
      <c r="PNY11444" s="4" t="s">
        <v>596</v>
      </c>
      <c r="PNZ11444" s="4">
        <v>174298.32</v>
      </c>
    </row>
    <row r="11445" spans="11203:11218" ht="21.95" customHeight="1">
      <c r="POA11445" s="4" t="s">
        <v>1307</v>
      </c>
      <c r="POB11445" s="4">
        <v>732550</v>
      </c>
    </row>
    <row r="11446" spans="11203:11218" ht="21.95" customHeight="1">
      <c r="POA11446" s="4" t="s">
        <v>596</v>
      </c>
      <c r="POB11446" s="4">
        <v>174298.32</v>
      </c>
    </row>
    <row r="11447" spans="11203:11218" ht="21.95" customHeight="1">
      <c r="POC11447" s="4" t="s">
        <v>1307</v>
      </c>
      <c r="POD11447" s="4">
        <v>732550</v>
      </c>
    </row>
    <row r="11448" spans="11203:11218" ht="21.95" customHeight="1">
      <c r="POC11448" s="4" t="s">
        <v>596</v>
      </c>
      <c r="POD11448" s="4">
        <v>174298.32</v>
      </c>
    </row>
    <row r="11449" spans="11203:11218" ht="21.95" customHeight="1">
      <c r="POE11449" s="4" t="s">
        <v>1307</v>
      </c>
      <c r="POF11449" s="4">
        <v>732550</v>
      </c>
    </row>
    <row r="11450" spans="11203:11218" ht="21.95" customHeight="1">
      <c r="POE11450" s="4" t="s">
        <v>596</v>
      </c>
      <c r="POF11450" s="4">
        <v>174298.32</v>
      </c>
    </row>
    <row r="11451" spans="11203:11218" ht="21.95" customHeight="1">
      <c r="POG11451" s="4" t="s">
        <v>1307</v>
      </c>
      <c r="POH11451" s="4">
        <v>732550</v>
      </c>
    </row>
    <row r="11452" spans="11203:11218" ht="21.95" customHeight="1">
      <c r="POG11452" s="4" t="s">
        <v>596</v>
      </c>
      <c r="POH11452" s="4">
        <v>174298.32</v>
      </c>
    </row>
    <row r="11453" spans="11203:11218" ht="21.95" customHeight="1">
      <c r="POI11453" s="4" t="s">
        <v>1307</v>
      </c>
      <c r="POJ11453" s="4">
        <v>732550</v>
      </c>
    </row>
    <row r="11454" spans="11203:11218" ht="21.95" customHeight="1">
      <c r="POI11454" s="4" t="s">
        <v>596</v>
      </c>
      <c r="POJ11454" s="4">
        <v>174298.32</v>
      </c>
    </row>
    <row r="11455" spans="11203:11218" ht="21.95" customHeight="1">
      <c r="POK11455" s="4" t="s">
        <v>1307</v>
      </c>
      <c r="POL11455" s="4">
        <v>732550</v>
      </c>
    </row>
    <row r="11456" spans="11203:11218" ht="21.95" customHeight="1">
      <c r="POK11456" s="4" t="s">
        <v>596</v>
      </c>
      <c r="POL11456" s="4">
        <v>174298.32</v>
      </c>
    </row>
    <row r="11457" spans="11219:11234" ht="21.95" customHeight="1">
      <c r="POM11457" s="4" t="s">
        <v>1307</v>
      </c>
      <c r="PON11457" s="4">
        <v>732550</v>
      </c>
    </row>
    <row r="11458" spans="11219:11234" ht="21.95" customHeight="1">
      <c r="POM11458" s="4" t="s">
        <v>596</v>
      </c>
      <c r="PON11458" s="4">
        <v>174298.32</v>
      </c>
    </row>
    <row r="11459" spans="11219:11234" ht="21.95" customHeight="1">
      <c r="POO11459" s="4" t="s">
        <v>1307</v>
      </c>
      <c r="POP11459" s="4">
        <v>732550</v>
      </c>
    </row>
    <row r="11460" spans="11219:11234" ht="21.95" customHeight="1">
      <c r="POO11460" s="4" t="s">
        <v>596</v>
      </c>
      <c r="POP11460" s="4">
        <v>174298.32</v>
      </c>
    </row>
    <row r="11461" spans="11219:11234" ht="21.95" customHeight="1">
      <c r="POQ11461" s="4" t="s">
        <v>1307</v>
      </c>
      <c r="POR11461" s="4">
        <v>732550</v>
      </c>
    </row>
    <row r="11462" spans="11219:11234" ht="21.95" customHeight="1">
      <c r="POQ11462" s="4" t="s">
        <v>596</v>
      </c>
      <c r="POR11462" s="4">
        <v>174298.32</v>
      </c>
    </row>
    <row r="11463" spans="11219:11234" ht="21.95" customHeight="1">
      <c r="POS11463" s="4" t="s">
        <v>1307</v>
      </c>
      <c r="POT11463" s="4">
        <v>732550</v>
      </c>
    </row>
    <row r="11464" spans="11219:11234" ht="21.95" customHeight="1">
      <c r="POS11464" s="4" t="s">
        <v>596</v>
      </c>
      <c r="POT11464" s="4">
        <v>174298.32</v>
      </c>
    </row>
    <row r="11465" spans="11219:11234" ht="21.95" customHeight="1">
      <c r="POU11465" s="4" t="s">
        <v>1307</v>
      </c>
      <c r="POV11465" s="4">
        <v>732550</v>
      </c>
    </row>
    <row r="11466" spans="11219:11234" ht="21.95" customHeight="1">
      <c r="POU11466" s="4" t="s">
        <v>596</v>
      </c>
      <c r="POV11466" s="4">
        <v>174298.32</v>
      </c>
    </row>
    <row r="11467" spans="11219:11234" ht="21.95" customHeight="1">
      <c r="POW11467" s="4" t="s">
        <v>1307</v>
      </c>
      <c r="POX11467" s="4">
        <v>732550</v>
      </c>
    </row>
    <row r="11468" spans="11219:11234" ht="21.95" customHeight="1">
      <c r="POW11468" s="4" t="s">
        <v>596</v>
      </c>
      <c r="POX11468" s="4">
        <v>174298.32</v>
      </c>
    </row>
    <row r="11469" spans="11219:11234" ht="21.95" customHeight="1">
      <c r="POY11469" s="4" t="s">
        <v>1307</v>
      </c>
      <c r="POZ11469" s="4">
        <v>732550</v>
      </c>
    </row>
    <row r="11470" spans="11219:11234" ht="21.95" customHeight="1">
      <c r="POY11470" s="4" t="s">
        <v>596</v>
      </c>
      <c r="POZ11470" s="4">
        <v>174298.32</v>
      </c>
    </row>
    <row r="11471" spans="11219:11234" ht="21.95" customHeight="1">
      <c r="PPA11471" s="4" t="s">
        <v>1307</v>
      </c>
      <c r="PPB11471" s="4">
        <v>732550</v>
      </c>
    </row>
    <row r="11472" spans="11219:11234" ht="21.95" customHeight="1">
      <c r="PPA11472" s="4" t="s">
        <v>596</v>
      </c>
      <c r="PPB11472" s="4">
        <v>174298.32</v>
      </c>
    </row>
    <row r="11473" spans="11235:11250" ht="21.95" customHeight="1">
      <c r="PPC11473" s="4" t="s">
        <v>1307</v>
      </c>
      <c r="PPD11473" s="4">
        <v>732550</v>
      </c>
    </row>
    <row r="11474" spans="11235:11250" ht="21.95" customHeight="1">
      <c r="PPC11474" s="4" t="s">
        <v>596</v>
      </c>
      <c r="PPD11474" s="4">
        <v>174298.32</v>
      </c>
    </row>
    <row r="11475" spans="11235:11250" ht="21.95" customHeight="1">
      <c r="PPE11475" s="4" t="s">
        <v>1307</v>
      </c>
      <c r="PPF11475" s="4">
        <v>732550</v>
      </c>
    </row>
    <row r="11476" spans="11235:11250" ht="21.95" customHeight="1">
      <c r="PPE11476" s="4" t="s">
        <v>596</v>
      </c>
      <c r="PPF11476" s="4">
        <v>174298.32</v>
      </c>
    </row>
    <row r="11477" spans="11235:11250" ht="21.95" customHeight="1">
      <c r="PPG11477" s="4" t="s">
        <v>1307</v>
      </c>
      <c r="PPH11477" s="4">
        <v>732550</v>
      </c>
    </row>
    <row r="11478" spans="11235:11250" ht="21.95" customHeight="1">
      <c r="PPG11478" s="4" t="s">
        <v>596</v>
      </c>
      <c r="PPH11478" s="4">
        <v>174298.32</v>
      </c>
    </row>
    <row r="11479" spans="11235:11250" ht="21.95" customHeight="1">
      <c r="PPI11479" s="4" t="s">
        <v>1307</v>
      </c>
      <c r="PPJ11479" s="4">
        <v>732550</v>
      </c>
    </row>
    <row r="11480" spans="11235:11250" ht="21.95" customHeight="1">
      <c r="PPI11480" s="4" t="s">
        <v>596</v>
      </c>
      <c r="PPJ11480" s="4">
        <v>174298.32</v>
      </c>
    </row>
    <row r="11481" spans="11235:11250" ht="21.95" customHeight="1">
      <c r="PPK11481" s="4" t="s">
        <v>1307</v>
      </c>
      <c r="PPL11481" s="4">
        <v>732550</v>
      </c>
    </row>
    <row r="11482" spans="11235:11250" ht="21.95" customHeight="1">
      <c r="PPK11482" s="4" t="s">
        <v>596</v>
      </c>
      <c r="PPL11482" s="4">
        <v>174298.32</v>
      </c>
    </row>
    <row r="11483" spans="11235:11250" ht="21.95" customHeight="1">
      <c r="PPM11483" s="4" t="s">
        <v>1307</v>
      </c>
      <c r="PPN11483" s="4">
        <v>732550</v>
      </c>
    </row>
    <row r="11484" spans="11235:11250" ht="21.95" customHeight="1">
      <c r="PPM11484" s="4" t="s">
        <v>596</v>
      </c>
      <c r="PPN11484" s="4">
        <v>174298.32</v>
      </c>
    </row>
    <row r="11485" spans="11235:11250" ht="21.95" customHeight="1">
      <c r="PPO11485" s="4" t="s">
        <v>1307</v>
      </c>
      <c r="PPP11485" s="4">
        <v>732550</v>
      </c>
    </row>
    <row r="11486" spans="11235:11250" ht="21.95" customHeight="1">
      <c r="PPO11486" s="4" t="s">
        <v>596</v>
      </c>
      <c r="PPP11486" s="4">
        <v>174298.32</v>
      </c>
    </row>
    <row r="11487" spans="11235:11250" ht="21.95" customHeight="1">
      <c r="PPQ11487" s="4" t="s">
        <v>1307</v>
      </c>
      <c r="PPR11487" s="4">
        <v>732550</v>
      </c>
    </row>
    <row r="11488" spans="11235:11250" ht="21.95" customHeight="1">
      <c r="PPQ11488" s="4" t="s">
        <v>596</v>
      </c>
      <c r="PPR11488" s="4">
        <v>174298.32</v>
      </c>
    </row>
    <row r="11489" spans="11251:11266" ht="21.95" customHeight="1">
      <c r="PPS11489" s="4" t="s">
        <v>1307</v>
      </c>
      <c r="PPT11489" s="4">
        <v>732550</v>
      </c>
    </row>
    <row r="11490" spans="11251:11266" ht="21.95" customHeight="1">
      <c r="PPS11490" s="4" t="s">
        <v>596</v>
      </c>
      <c r="PPT11490" s="4">
        <v>174298.32</v>
      </c>
    </row>
    <row r="11491" spans="11251:11266" ht="21.95" customHeight="1">
      <c r="PPU11491" s="4" t="s">
        <v>1307</v>
      </c>
      <c r="PPV11491" s="4">
        <v>732550</v>
      </c>
    </row>
    <row r="11492" spans="11251:11266" ht="21.95" customHeight="1">
      <c r="PPU11492" s="4" t="s">
        <v>596</v>
      </c>
      <c r="PPV11492" s="4">
        <v>174298.32</v>
      </c>
    </row>
    <row r="11493" spans="11251:11266" ht="21.95" customHeight="1">
      <c r="PPW11493" s="4" t="s">
        <v>1307</v>
      </c>
      <c r="PPX11493" s="4">
        <v>732550</v>
      </c>
    </row>
    <row r="11494" spans="11251:11266" ht="21.95" customHeight="1">
      <c r="PPW11494" s="4" t="s">
        <v>596</v>
      </c>
      <c r="PPX11494" s="4">
        <v>174298.32</v>
      </c>
    </row>
    <row r="11495" spans="11251:11266" ht="21.95" customHeight="1">
      <c r="PPY11495" s="4" t="s">
        <v>1307</v>
      </c>
      <c r="PPZ11495" s="4">
        <v>732550</v>
      </c>
    </row>
    <row r="11496" spans="11251:11266" ht="21.95" customHeight="1">
      <c r="PPY11496" s="4" t="s">
        <v>596</v>
      </c>
      <c r="PPZ11496" s="4">
        <v>174298.32</v>
      </c>
    </row>
    <row r="11497" spans="11251:11266" ht="21.95" customHeight="1">
      <c r="PQA11497" s="4" t="s">
        <v>1307</v>
      </c>
      <c r="PQB11497" s="4">
        <v>732550</v>
      </c>
    </row>
    <row r="11498" spans="11251:11266" ht="21.95" customHeight="1">
      <c r="PQA11498" s="4" t="s">
        <v>596</v>
      </c>
      <c r="PQB11498" s="4">
        <v>174298.32</v>
      </c>
    </row>
    <row r="11499" spans="11251:11266" ht="21.95" customHeight="1">
      <c r="PQC11499" s="4" t="s">
        <v>1307</v>
      </c>
      <c r="PQD11499" s="4">
        <v>732550</v>
      </c>
    </row>
    <row r="11500" spans="11251:11266" ht="21.95" customHeight="1">
      <c r="PQC11500" s="4" t="s">
        <v>596</v>
      </c>
      <c r="PQD11500" s="4">
        <v>174298.32</v>
      </c>
    </row>
    <row r="11501" spans="11251:11266" ht="21.95" customHeight="1">
      <c r="PQE11501" s="4" t="s">
        <v>1307</v>
      </c>
      <c r="PQF11501" s="4">
        <v>732550</v>
      </c>
    </row>
    <row r="11502" spans="11251:11266" ht="21.95" customHeight="1">
      <c r="PQE11502" s="4" t="s">
        <v>596</v>
      </c>
      <c r="PQF11502" s="4">
        <v>174298.32</v>
      </c>
    </row>
    <row r="11503" spans="11251:11266" ht="21.95" customHeight="1">
      <c r="PQG11503" s="4" t="s">
        <v>1307</v>
      </c>
      <c r="PQH11503" s="4">
        <v>732550</v>
      </c>
    </row>
    <row r="11504" spans="11251:11266" ht="21.95" customHeight="1">
      <c r="PQG11504" s="4" t="s">
        <v>596</v>
      </c>
      <c r="PQH11504" s="4">
        <v>174298.32</v>
      </c>
    </row>
    <row r="11505" spans="11267:11282" ht="21.95" customHeight="1">
      <c r="PQI11505" s="4" t="s">
        <v>1307</v>
      </c>
      <c r="PQJ11505" s="4">
        <v>732550</v>
      </c>
    </row>
    <row r="11506" spans="11267:11282" ht="21.95" customHeight="1">
      <c r="PQI11506" s="4" t="s">
        <v>596</v>
      </c>
      <c r="PQJ11506" s="4">
        <v>174298.32</v>
      </c>
    </row>
    <row r="11507" spans="11267:11282" ht="21.95" customHeight="1">
      <c r="PQK11507" s="4" t="s">
        <v>1307</v>
      </c>
      <c r="PQL11507" s="4">
        <v>732550</v>
      </c>
    </row>
    <row r="11508" spans="11267:11282" ht="21.95" customHeight="1">
      <c r="PQK11508" s="4" t="s">
        <v>596</v>
      </c>
      <c r="PQL11508" s="4">
        <v>174298.32</v>
      </c>
    </row>
    <row r="11509" spans="11267:11282" ht="21.95" customHeight="1">
      <c r="PQM11509" s="4" t="s">
        <v>1307</v>
      </c>
      <c r="PQN11509" s="4">
        <v>732550</v>
      </c>
    </row>
    <row r="11510" spans="11267:11282" ht="21.95" customHeight="1">
      <c r="PQM11510" s="4" t="s">
        <v>596</v>
      </c>
      <c r="PQN11510" s="4">
        <v>174298.32</v>
      </c>
    </row>
    <row r="11511" spans="11267:11282" ht="21.95" customHeight="1">
      <c r="PQO11511" s="4" t="s">
        <v>1307</v>
      </c>
      <c r="PQP11511" s="4">
        <v>732550</v>
      </c>
    </row>
    <row r="11512" spans="11267:11282" ht="21.95" customHeight="1">
      <c r="PQO11512" s="4" t="s">
        <v>596</v>
      </c>
      <c r="PQP11512" s="4">
        <v>174298.32</v>
      </c>
    </row>
    <row r="11513" spans="11267:11282" ht="21.95" customHeight="1">
      <c r="PQQ11513" s="4" t="s">
        <v>1307</v>
      </c>
      <c r="PQR11513" s="4">
        <v>732550</v>
      </c>
    </row>
    <row r="11514" spans="11267:11282" ht="21.95" customHeight="1">
      <c r="PQQ11514" s="4" t="s">
        <v>596</v>
      </c>
      <c r="PQR11514" s="4">
        <v>174298.32</v>
      </c>
    </row>
    <row r="11515" spans="11267:11282" ht="21.95" customHeight="1">
      <c r="PQS11515" s="4" t="s">
        <v>1307</v>
      </c>
      <c r="PQT11515" s="4">
        <v>732550</v>
      </c>
    </row>
    <row r="11516" spans="11267:11282" ht="21.95" customHeight="1">
      <c r="PQS11516" s="4" t="s">
        <v>596</v>
      </c>
      <c r="PQT11516" s="4">
        <v>174298.32</v>
      </c>
    </row>
    <row r="11517" spans="11267:11282" ht="21.95" customHeight="1">
      <c r="PQU11517" s="4" t="s">
        <v>1307</v>
      </c>
      <c r="PQV11517" s="4">
        <v>732550</v>
      </c>
    </row>
    <row r="11518" spans="11267:11282" ht="21.95" customHeight="1">
      <c r="PQU11518" s="4" t="s">
        <v>596</v>
      </c>
      <c r="PQV11518" s="4">
        <v>174298.32</v>
      </c>
    </row>
    <row r="11519" spans="11267:11282" ht="21.95" customHeight="1">
      <c r="PQW11519" s="4" t="s">
        <v>1307</v>
      </c>
      <c r="PQX11519" s="4">
        <v>732550</v>
      </c>
    </row>
    <row r="11520" spans="11267:11282" ht="21.95" customHeight="1">
      <c r="PQW11520" s="4" t="s">
        <v>596</v>
      </c>
      <c r="PQX11520" s="4">
        <v>174298.32</v>
      </c>
    </row>
    <row r="11521" spans="11283:11298" ht="21.95" customHeight="1">
      <c r="PQY11521" s="4" t="s">
        <v>1307</v>
      </c>
      <c r="PQZ11521" s="4">
        <v>732550</v>
      </c>
    </row>
    <row r="11522" spans="11283:11298" ht="21.95" customHeight="1">
      <c r="PQY11522" s="4" t="s">
        <v>596</v>
      </c>
      <c r="PQZ11522" s="4">
        <v>174298.32</v>
      </c>
    </row>
    <row r="11523" spans="11283:11298" ht="21.95" customHeight="1">
      <c r="PRA11523" s="4" t="s">
        <v>1307</v>
      </c>
      <c r="PRB11523" s="4">
        <v>732550</v>
      </c>
    </row>
    <row r="11524" spans="11283:11298" ht="21.95" customHeight="1">
      <c r="PRA11524" s="4" t="s">
        <v>596</v>
      </c>
      <c r="PRB11524" s="4">
        <v>174298.32</v>
      </c>
    </row>
    <row r="11525" spans="11283:11298" ht="21.95" customHeight="1">
      <c r="PRC11525" s="4" t="s">
        <v>1307</v>
      </c>
      <c r="PRD11525" s="4">
        <v>732550</v>
      </c>
    </row>
    <row r="11526" spans="11283:11298" ht="21.95" customHeight="1">
      <c r="PRC11526" s="4" t="s">
        <v>596</v>
      </c>
      <c r="PRD11526" s="4">
        <v>174298.32</v>
      </c>
    </row>
    <row r="11527" spans="11283:11298" ht="21.95" customHeight="1">
      <c r="PRE11527" s="4" t="s">
        <v>1307</v>
      </c>
      <c r="PRF11527" s="4">
        <v>732550</v>
      </c>
    </row>
    <row r="11528" spans="11283:11298" ht="21.95" customHeight="1">
      <c r="PRE11528" s="4" t="s">
        <v>596</v>
      </c>
      <c r="PRF11528" s="4">
        <v>174298.32</v>
      </c>
    </row>
    <row r="11529" spans="11283:11298" ht="21.95" customHeight="1">
      <c r="PRG11529" s="4" t="s">
        <v>1307</v>
      </c>
      <c r="PRH11529" s="4">
        <v>732550</v>
      </c>
    </row>
    <row r="11530" spans="11283:11298" ht="21.95" customHeight="1">
      <c r="PRG11530" s="4" t="s">
        <v>596</v>
      </c>
      <c r="PRH11530" s="4">
        <v>174298.32</v>
      </c>
    </row>
    <row r="11531" spans="11283:11298" ht="21.95" customHeight="1">
      <c r="PRI11531" s="4" t="s">
        <v>1307</v>
      </c>
      <c r="PRJ11531" s="4">
        <v>732550</v>
      </c>
    </row>
    <row r="11532" spans="11283:11298" ht="21.95" customHeight="1">
      <c r="PRI11532" s="4" t="s">
        <v>596</v>
      </c>
      <c r="PRJ11532" s="4">
        <v>174298.32</v>
      </c>
    </row>
    <row r="11533" spans="11283:11298" ht="21.95" customHeight="1">
      <c r="PRK11533" s="4" t="s">
        <v>1307</v>
      </c>
      <c r="PRL11533" s="4">
        <v>732550</v>
      </c>
    </row>
    <row r="11534" spans="11283:11298" ht="21.95" customHeight="1">
      <c r="PRK11534" s="4" t="s">
        <v>596</v>
      </c>
      <c r="PRL11534" s="4">
        <v>174298.32</v>
      </c>
    </row>
    <row r="11535" spans="11283:11298" ht="21.95" customHeight="1">
      <c r="PRM11535" s="4" t="s">
        <v>1307</v>
      </c>
      <c r="PRN11535" s="4">
        <v>732550</v>
      </c>
    </row>
    <row r="11536" spans="11283:11298" ht="21.95" customHeight="1">
      <c r="PRM11536" s="4" t="s">
        <v>596</v>
      </c>
      <c r="PRN11536" s="4">
        <v>174298.32</v>
      </c>
    </row>
    <row r="11537" spans="11299:11314" ht="21.95" customHeight="1">
      <c r="PRO11537" s="4" t="s">
        <v>1307</v>
      </c>
      <c r="PRP11537" s="4">
        <v>732550</v>
      </c>
    </row>
    <row r="11538" spans="11299:11314" ht="21.95" customHeight="1">
      <c r="PRO11538" s="4" t="s">
        <v>596</v>
      </c>
      <c r="PRP11538" s="4">
        <v>174298.32</v>
      </c>
    </row>
    <row r="11539" spans="11299:11314" ht="21.95" customHeight="1">
      <c r="PRQ11539" s="4" t="s">
        <v>1307</v>
      </c>
      <c r="PRR11539" s="4">
        <v>732550</v>
      </c>
    </row>
    <row r="11540" spans="11299:11314" ht="21.95" customHeight="1">
      <c r="PRQ11540" s="4" t="s">
        <v>596</v>
      </c>
      <c r="PRR11540" s="4">
        <v>174298.32</v>
      </c>
    </row>
    <row r="11541" spans="11299:11314" ht="21.95" customHeight="1">
      <c r="PRS11541" s="4" t="s">
        <v>1307</v>
      </c>
      <c r="PRT11541" s="4">
        <v>732550</v>
      </c>
    </row>
    <row r="11542" spans="11299:11314" ht="21.95" customHeight="1">
      <c r="PRS11542" s="4" t="s">
        <v>596</v>
      </c>
      <c r="PRT11542" s="4">
        <v>174298.32</v>
      </c>
    </row>
    <row r="11543" spans="11299:11314" ht="21.95" customHeight="1">
      <c r="PRU11543" s="4" t="s">
        <v>1307</v>
      </c>
      <c r="PRV11543" s="4">
        <v>732550</v>
      </c>
    </row>
    <row r="11544" spans="11299:11314" ht="21.95" customHeight="1">
      <c r="PRU11544" s="4" t="s">
        <v>596</v>
      </c>
      <c r="PRV11544" s="4">
        <v>174298.32</v>
      </c>
    </row>
    <row r="11545" spans="11299:11314" ht="21.95" customHeight="1">
      <c r="PRW11545" s="4" t="s">
        <v>1307</v>
      </c>
      <c r="PRX11545" s="4">
        <v>732550</v>
      </c>
    </row>
    <row r="11546" spans="11299:11314" ht="21.95" customHeight="1">
      <c r="PRW11546" s="4" t="s">
        <v>596</v>
      </c>
      <c r="PRX11546" s="4">
        <v>174298.32</v>
      </c>
    </row>
    <row r="11547" spans="11299:11314" ht="21.95" customHeight="1">
      <c r="PRY11547" s="4" t="s">
        <v>1307</v>
      </c>
      <c r="PRZ11547" s="4">
        <v>732550</v>
      </c>
    </row>
    <row r="11548" spans="11299:11314" ht="21.95" customHeight="1">
      <c r="PRY11548" s="4" t="s">
        <v>596</v>
      </c>
      <c r="PRZ11548" s="4">
        <v>174298.32</v>
      </c>
    </row>
    <row r="11549" spans="11299:11314" ht="21.95" customHeight="1">
      <c r="PSA11549" s="4" t="s">
        <v>1307</v>
      </c>
      <c r="PSB11549" s="4">
        <v>732550</v>
      </c>
    </row>
    <row r="11550" spans="11299:11314" ht="21.95" customHeight="1">
      <c r="PSA11550" s="4" t="s">
        <v>596</v>
      </c>
      <c r="PSB11550" s="4">
        <v>174298.32</v>
      </c>
    </row>
    <row r="11551" spans="11299:11314" ht="21.95" customHeight="1">
      <c r="PSC11551" s="4" t="s">
        <v>1307</v>
      </c>
      <c r="PSD11551" s="4">
        <v>732550</v>
      </c>
    </row>
    <row r="11552" spans="11299:11314" ht="21.95" customHeight="1">
      <c r="PSC11552" s="4" t="s">
        <v>596</v>
      </c>
      <c r="PSD11552" s="4">
        <v>174298.32</v>
      </c>
    </row>
    <row r="11553" spans="11315:11330" ht="21.95" customHeight="1">
      <c r="PSE11553" s="4" t="s">
        <v>1307</v>
      </c>
      <c r="PSF11553" s="4">
        <v>732550</v>
      </c>
    </row>
    <row r="11554" spans="11315:11330" ht="21.95" customHeight="1">
      <c r="PSE11554" s="4" t="s">
        <v>596</v>
      </c>
      <c r="PSF11554" s="4">
        <v>174298.32</v>
      </c>
    </row>
    <row r="11555" spans="11315:11330" ht="21.95" customHeight="1">
      <c r="PSG11555" s="4" t="s">
        <v>1307</v>
      </c>
      <c r="PSH11555" s="4">
        <v>732550</v>
      </c>
    </row>
    <row r="11556" spans="11315:11330" ht="21.95" customHeight="1">
      <c r="PSG11556" s="4" t="s">
        <v>596</v>
      </c>
      <c r="PSH11556" s="4">
        <v>174298.32</v>
      </c>
    </row>
    <row r="11557" spans="11315:11330" ht="21.95" customHeight="1">
      <c r="PSI11557" s="4" t="s">
        <v>1307</v>
      </c>
      <c r="PSJ11557" s="4">
        <v>732550</v>
      </c>
    </row>
    <row r="11558" spans="11315:11330" ht="21.95" customHeight="1">
      <c r="PSI11558" s="4" t="s">
        <v>596</v>
      </c>
      <c r="PSJ11558" s="4">
        <v>174298.32</v>
      </c>
    </row>
    <row r="11559" spans="11315:11330" ht="21.95" customHeight="1">
      <c r="PSK11559" s="4" t="s">
        <v>1307</v>
      </c>
      <c r="PSL11559" s="4">
        <v>732550</v>
      </c>
    </row>
    <row r="11560" spans="11315:11330" ht="21.95" customHeight="1">
      <c r="PSK11560" s="4" t="s">
        <v>596</v>
      </c>
      <c r="PSL11560" s="4">
        <v>174298.32</v>
      </c>
    </row>
    <row r="11561" spans="11315:11330" ht="21.95" customHeight="1">
      <c r="PSM11561" s="4" t="s">
        <v>1307</v>
      </c>
      <c r="PSN11561" s="4">
        <v>732550</v>
      </c>
    </row>
    <row r="11562" spans="11315:11330" ht="21.95" customHeight="1">
      <c r="PSM11562" s="4" t="s">
        <v>596</v>
      </c>
      <c r="PSN11562" s="4">
        <v>174298.32</v>
      </c>
    </row>
    <row r="11563" spans="11315:11330" ht="21.95" customHeight="1">
      <c r="PSO11563" s="4" t="s">
        <v>1307</v>
      </c>
      <c r="PSP11563" s="4">
        <v>732550</v>
      </c>
    </row>
    <row r="11564" spans="11315:11330" ht="21.95" customHeight="1">
      <c r="PSO11564" s="4" t="s">
        <v>596</v>
      </c>
      <c r="PSP11564" s="4">
        <v>174298.32</v>
      </c>
    </row>
    <row r="11565" spans="11315:11330" ht="21.95" customHeight="1">
      <c r="PSQ11565" s="4" t="s">
        <v>1307</v>
      </c>
      <c r="PSR11565" s="4">
        <v>732550</v>
      </c>
    </row>
    <row r="11566" spans="11315:11330" ht="21.95" customHeight="1">
      <c r="PSQ11566" s="4" t="s">
        <v>596</v>
      </c>
      <c r="PSR11566" s="4">
        <v>174298.32</v>
      </c>
    </row>
    <row r="11567" spans="11315:11330" ht="21.95" customHeight="1">
      <c r="PSS11567" s="4" t="s">
        <v>1307</v>
      </c>
      <c r="PST11567" s="4">
        <v>732550</v>
      </c>
    </row>
    <row r="11568" spans="11315:11330" ht="21.95" customHeight="1">
      <c r="PSS11568" s="4" t="s">
        <v>596</v>
      </c>
      <c r="PST11568" s="4">
        <v>174298.32</v>
      </c>
    </row>
    <row r="11569" spans="11331:11346" ht="21.95" customHeight="1">
      <c r="PSU11569" s="4" t="s">
        <v>1307</v>
      </c>
      <c r="PSV11569" s="4">
        <v>732550</v>
      </c>
    </row>
    <row r="11570" spans="11331:11346" ht="21.95" customHeight="1">
      <c r="PSU11570" s="4" t="s">
        <v>596</v>
      </c>
      <c r="PSV11570" s="4">
        <v>174298.32</v>
      </c>
    </row>
    <row r="11571" spans="11331:11346" ht="21.95" customHeight="1">
      <c r="PSW11571" s="4" t="s">
        <v>1307</v>
      </c>
      <c r="PSX11571" s="4">
        <v>732550</v>
      </c>
    </row>
    <row r="11572" spans="11331:11346" ht="21.95" customHeight="1">
      <c r="PSW11572" s="4" t="s">
        <v>596</v>
      </c>
      <c r="PSX11572" s="4">
        <v>174298.32</v>
      </c>
    </row>
    <row r="11573" spans="11331:11346" ht="21.95" customHeight="1">
      <c r="PSY11573" s="4" t="s">
        <v>1307</v>
      </c>
      <c r="PSZ11573" s="4">
        <v>732550</v>
      </c>
    </row>
    <row r="11574" spans="11331:11346" ht="21.95" customHeight="1">
      <c r="PSY11574" s="4" t="s">
        <v>596</v>
      </c>
      <c r="PSZ11574" s="4">
        <v>174298.32</v>
      </c>
    </row>
    <row r="11575" spans="11331:11346" ht="21.95" customHeight="1">
      <c r="PTA11575" s="4" t="s">
        <v>1307</v>
      </c>
      <c r="PTB11575" s="4">
        <v>732550</v>
      </c>
    </row>
    <row r="11576" spans="11331:11346" ht="21.95" customHeight="1">
      <c r="PTA11576" s="4" t="s">
        <v>596</v>
      </c>
      <c r="PTB11576" s="4">
        <v>174298.32</v>
      </c>
    </row>
    <row r="11577" spans="11331:11346" ht="21.95" customHeight="1">
      <c r="PTC11577" s="4" t="s">
        <v>1307</v>
      </c>
      <c r="PTD11577" s="4">
        <v>732550</v>
      </c>
    </row>
    <row r="11578" spans="11331:11346" ht="21.95" customHeight="1">
      <c r="PTC11578" s="4" t="s">
        <v>596</v>
      </c>
      <c r="PTD11578" s="4">
        <v>174298.32</v>
      </c>
    </row>
    <row r="11579" spans="11331:11346" ht="21.95" customHeight="1">
      <c r="PTE11579" s="4" t="s">
        <v>1307</v>
      </c>
      <c r="PTF11579" s="4">
        <v>732550</v>
      </c>
    </row>
    <row r="11580" spans="11331:11346" ht="21.95" customHeight="1">
      <c r="PTE11580" s="4" t="s">
        <v>596</v>
      </c>
      <c r="PTF11580" s="4">
        <v>174298.32</v>
      </c>
    </row>
    <row r="11581" spans="11331:11346" ht="21.95" customHeight="1">
      <c r="PTG11581" s="4" t="s">
        <v>1307</v>
      </c>
      <c r="PTH11581" s="4">
        <v>732550</v>
      </c>
    </row>
    <row r="11582" spans="11331:11346" ht="21.95" customHeight="1">
      <c r="PTG11582" s="4" t="s">
        <v>596</v>
      </c>
      <c r="PTH11582" s="4">
        <v>174298.32</v>
      </c>
    </row>
    <row r="11583" spans="11331:11346" ht="21.95" customHeight="1">
      <c r="PTI11583" s="4" t="s">
        <v>1307</v>
      </c>
      <c r="PTJ11583" s="4">
        <v>732550</v>
      </c>
    </row>
    <row r="11584" spans="11331:11346" ht="21.95" customHeight="1">
      <c r="PTI11584" s="4" t="s">
        <v>596</v>
      </c>
      <c r="PTJ11584" s="4">
        <v>174298.32</v>
      </c>
    </row>
    <row r="11585" spans="11347:11362" ht="21.95" customHeight="1">
      <c r="PTK11585" s="4" t="s">
        <v>1307</v>
      </c>
      <c r="PTL11585" s="4">
        <v>732550</v>
      </c>
    </row>
    <row r="11586" spans="11347:11362" ht="21.95" customHeight="1">
      <c r="PTK11586" s="4" t="s">
        <v>596</v>
      </c>
      <c r="PTL11586" s="4">
        <v>174298.32</v>
      </c>
    </row>
    <row r="11587" spans="11347:11362" ht="21.95" customHeight="1">
      <c r="PTM11587" s="4" t="s">
        <v>1307</v>
      </c>
      <c r="PTN11587" s="4">
        <v>732550</v>
      </c>
    </row>
    <row r="11588" spans="11347:11362" ht="21.95" customHeight="1">
      <c r="PTM11588" s="4" t="s">
        <v>596</v>
      </c>
      <c r="PTN11588" s="4">
        <v>174298.32</v>
      </c>
    </row>
    <row r="11589" spans="11347:11362" ht="21.95" customHeight="1">
      <c r="PTO11589" s="4" t="s">
        <v>1307</v>
      </c>
      <c r="PTP11589" s="4">
        <v>732550</v>
      </c>
    </row>
    <row r="11590" spans="11347:11362" ht="21.95" customHeight="1">
      <c r="PTO11590" s="4" t="s">
        <v>596</v>
      </c>
      <c r="PTP11590" s="4">
        <v>174298.32</v>
      </c>
    </row>
    <row r="11591" spans="11347:11362" ht="21.95" customHeight="1">
      <c r="PTQ11591" s="4" t="s">
        <v>1307</v>
      </c>
      <c r="PTR11591" s="4">
        <v>732550</v>
      </c>
    </row>
    <row r="11592" spans="11347:11362" ht="21.95" customHeight="1">
      <c r="PTQ11592" s="4" t="s">
        <v>596</v>
      </c>
      <c r="PTR11592" s="4">
        <v>174298.32</v>
      </c>
    </row>
    <row r="11593" spans="11347:11362" ht="21.95" customHeight="1">
      <c r="PTS11593" s="4" t="s">
        <v>1307</v>
      </c>
      <c r="PTT11593" s="4">
        <v>732550</v>
      </c>
    </row>
    <row r="11594" spans="11347:11362" ht="21.95" customHeight="1">
      <c r="PTS11594" s="4" t="s">
        <v>596</v>
      </c>
      <c r="PTT11594" s="4">
        <v>174298.32</v>
      </c>
    </row>
    <row r="11595" spans="11347:11362" ht="21.95" customHeight="1">
      <c r="PTU11595" s="4" t="s">
        <v>1307</v>
      </c>
      <c r="PTV11595" s="4">
        <v>732550</v>
      </c>
    </row>
    <row r="11596" spans="11347:11362" ht="21.95" customHeight="1">
      <c r="PTU11596" s="4" t="s">
        <v>596</v>
      </c>
      <c r="PTV11596" s="4">
        <v>174298.32</v>
      </c>
    </row>
    <row r="11597" spans="11347:11362" ht="21.95" customHeight="1">
      <c r="PTW11597" s="4" t="s">
        <v>1307</v>
      </c>
      <c r="PTX11597" s="4">
        <v>732550</v>
      </c>
    </row>
    <row r="11598" spans="11347:11362" ht="21.95" customHeight="1">
      <c r="PTW11598" s="4" t="s">
        <v>596</v>
      </c>
      <c r="PTX11598" s="4">
        <v>174298.32</v>
      </c>
    </row>
    <row r="11599" spans="11347:11362" ht="21.95" customHeight="1">
      <c r="PTY11599" s="4" t="s">
        <v>1307</v>
      </c>
      <c r="PTZ11599" s="4">
        <v>732550</v>
      </c>
    </row>
    <row r="11600" spans="11347:11362" ht="21.95" customHeight="1">
      <c r="PTY11600" s="4" t="s">
        <v>596</v>
      </c>
      <c r="PTZ11600" s="4">
        <v>174298.32</v>
      </c>
    </row>
    <row r="11601" spans="11363:11378" ht="21.95" customHeight="1">
      <c r="PUA11601" s="4" t="s">
        <v>1307</v>
      </c>
      <c r="PUB11601" s="4">
        <v>732550</v>
      </c>
    </row>
    <row r="11602" spans="11363:11378" ht="21.95" customHeight="1">
      <c r="PUA11602" s="4" t="s">
        <v>596</v>
      </c>
      <c r="PUB11602" s="4">
        <v>174298.32</v>
      </c>
    </row>
    <row r="11603" spans="11363:11378" ht="21.95" customHeight="1">
      <c r="PUC11603" s="4" t="s">
        <v>1307</v>
      </c>
      <c r="PUD11603" s="4">
        <v>732550</v>
      </c>
    </row>
    <row r="11604" spans="11363:11378" ht="21.95" customHeight="1">
      <c r="PUC11604" s="4" t="s">
        <v>596</v>
      </c>
      <c r="PUD11604" s="4">
        <v>174298.32</v>
      </c>
    </row>
    <row r="11605" spans="11363:11378" ht="21.95" customHeight="1">
      <c r="PUE11605" s="4" t="s">
        <v>1307</v>
      </c>
      <c r="PUF11605" s="4">
        <v>732550</v>
      </c>
    </row>
    <row r="11606" spans="11363:11378" ht="21.95" customHeight="1">
      <c r="PUE11606" s="4" t="s">
        <v>596</v>
      </c>
      <c r="PUF11606" s="4">
        <v>174298.32</v>
      </c>
    </row>
    <row r="11607" spans="11363:11378" ht="21.95" customHeight="1">
      <c r="PUG11607" s="4" t="s">
        <v>1307</v>
      </c>
      <c r="PUH11607" s="4">
        <v>732550</v>
      </c>
    </row>
    <row r="11608" spans="11363:11378" ht="21.95" customHeight="1">
      <c r="PUG11608" s="4" t="s">
        <v>596</v>
      </c>
      <c r="PUH11608" s="4">
        <v>174298.32</v>
      </c>
    </row>
    <row r="11609" spans="11363:11378" ht="21.95" customHeight="1">
      <c r="PUI11609" s="4" t="s">
        <v>1307</v>
      </c>
      <c r="PUJ11609" s="4">
        <v>732550</v>
      </c>
    </row>
    <row r="11610" spans="11363:11378" ht="21.95" customHeight="1">
      <c r="PUI11610" s="4" t="s">
        <v>596</v>
      </c>
      <c r="PUJ11610" s="4">
        <v>174298.32</v>
      </c>
    </row>
    <row r="11611" spans="11363:11378" ht="21.95" customHeight="1">
      <c r="PUK11611" s="4" t="s">
        <v>1307</v>
      </c>
      <c r="PUL11611" s="4">
        <v>732550</v>
      </c>
    </row>
    <row r="11612" spans="11363:11378" ht="21.95" customHeight="1">
      <c r="PUK11612" s="4" t="s">
        <v>596</v>
      </c>
      <c r="PUL11612" s="4">
        <v>174298.32</v>
      </c>
    </row>
    <row r="11613" spans="11363:11378" ht="21.95" customHeight="1">
      <c r="PUM11613" s="4" t="s">
        <v>1307</v>
      </c>
      <c r="PUN11613" s="4">
        <v>732550</v>
      </c>
    </row>
    <row r="11614" spans="11363:11378" ht="21.95" customHeight="1">
      <c r="PUM11614" s="4" t="s">
        <v>596</v>
      </c>
      <c r="PUN11614" s="4">
        <v>174298.32</v>
      </c>
    </row>
    <row r="11615" spans="11363:11378" ht="21.95" customHeight="1">
      <c r="PUO11615" s="4" t="s">
        <v>1307</v>
      </c>
      <c r="PUP11615" s="4">
        <v>732550</v>
      </c>
    </row>
    <row r="11616" spans="11363:11378" ht="21.95" customHeight="1">
      <c r="PUO11616" s="4" t="s">
        <v>596</v>
      </c>
      <c r="PUP11616" s="4">
        <v>174298.32</v>
      </c>
    </row>
    <row r="11617" spans="11379:11394" ht="21.95" customHeight="1">
      <c r="PUQ11617" s="4" t="s">
        <v>1307</v>
      </c>
      <c r="PUR11617" s="4">
        <v>732550</v>
      </c>
    </row>
    <row r="11618" spans="11379:11394" ht="21.95" customHeight="1">
      <c r="PUQ11618" s="4" t="s">
        <v>596</v>
      </c>
      <c r="PUR11618" s="4">
        <v>174298.32</v>
      </c>
    </row>
    <row r="11619" spans="11379:11394" ht="21.95" customHeight="1">
      <c r="PUS11619" s="4" t="s">
        <v>1307</v>
      </c>
      <c r="PUT11619" s="4">
        <v>732550</v>
      </c>
    </row>
    <row r="11620" spans="11379:11394" ht="21.95" customHeight="1">
      <c r="PUS11620" s="4" t="s">
        <v>596</v>
      </c>
      <c r="PUT11620" s="4">
        <v>174298.32</v>
      </c>
    </row>
    <row r="11621" spans="11379:11394" ht="21.95" customHeight="1">
      <c r="PUU11621" s="4" t="s">
        <v>1307</v>
      </c>
      <c r="PUV11621" s="4">
        <v>732550</v>
      </c>
    </row>
    <row r="11622" spans="11379:11394" ht="21.95" customHeight="1">
      <c r="PUU11622" s="4" t="s">
        <v>596</v>
      </c>
      <c r="PUV11622" s="4">
        <v>174298.32</v>
      </c>
    </row>
    <row r="11623" spans="11379:11394" ht="21.95" customHeight="1">
      <c r="PUW11623" s="4" t="s">
        <v>1307</v>
      </c>
      <c r="PUX11623" s="4">
        <v>732550</v>
      </c>
    </row>
    <row r="11624" spans="11379:11394" ht="21.95" customHeight="1">
      <c r="PUW11624" s="4" t="s">
        <v>596</v>
      </c>
      <c r="PUX11624" s="4">
        <v>174298.32</v>
      </c>
    </row>
    <row r="11625" spans="11379:11394" ht="21.95" customHeight="1">
      <c r="PUY11625" s="4" t="s">
        <v>1307</v>
      </c>
      <c r="PUZ11625" s="4">
        <v>732550</v>
      </c>
    </row>
    <row r="11626" spans="11379:11394" ht="21.95" customHeight="1">
      <c r="PUY11626" s="4" t="s">
        <v>596</v>
      </c>
      <c r="PUZ11626" s="4">
        <v>174298.32</v>
      </c>
    </row>
    <row r="11627" spans="11379:11394" ht="21.95" customHeight="1">
      <c r="PVA11627" s="4" t="s">
        <v>1307</v>
      </c>
      <c r="PVB11627" s="4">
        <v>732550</v>
      </c>
    </row>
    <row r="11628" spans="11379:11394" ht="21.95" customHeight="1">
      <c r="PVA11628" s="4" t="s">
        <v>596</v>
      </c>
      <c r="PVB11628" s="4">
        <v>174298.32</v>
      </c>
    </row>
    <row r="11629" spans="11379:11394" ht="21.95" customHeight="1">
      <c r="PVC11629" s="4" t="s">
        <v>1307</v>
      </c>
      <c r="PVD11629" s="4">
        <v>732550</v>
      </c>
    </row>
    <row r="11630" spans="11379:11394" ht="21.95" customHeight="1">
      <c r="PVC11630" s="4" t="s">
        <v>596</v>
      </c>
      <c r="PVD11630" s="4">
        <v>174298.32</v>
      </c>
    </row>
    <row r="11631" spans="11379:11394" ht="21.95" customHeight="1">
      <c r="PVE11631" s="4" t="s">
        <v>1307</v>
      </c>
      <c r="PVF11631" s="4">
        <v>732550</v>
      </c>
    </row>
    <row r="11632" spans="11379:11394" ht="21.95" customHeight="1">
      <c r="PVE11632" s="4" t="s">
        <v>596</v>
      </c>
      <c r="PVF11632" s="4">
        <v>174298.32</v>
      </c>
    </row>
    <row r="11633" spans="11395:11410" ht="21.95" customHeight="1">
      <c r="PVG11633" s="4" t="s">
        <v>1307</v>
      </c>
      <c r="PVH11633" s="4">
        <v>732550</v>
      </c>
    </row>
    <row r="11634" spans="11395:11410" ht="21.95" customHeight="1">
      <c r="PVG11634" s="4" t="s">
        <v>596</v>
      </c>
      <c r="PVH11634" s="4">
        <v>174298.32</v>
      </c>
    </row>
    <row r="11635" spans="11395:11410" ht="21.95" customHeight="1">
      <c r="PVI11635" s="4" t="s">
        <v>1307</v>
      </c>
      <c r="PVJ11635" s="4">
        <v>732550</v>
      </c>
    </row>
    <row r="11636" spans="11395:11410" ht="21.95" customHeight="1">
      <c r="PVI11636" s="4" t="s">
        <v>596</v>
      </c>
      <c r="PVJ11636" s="4">
        <v>174298.32</v>
      </c>
    </row>
    <row r="11637" spans="11395:11410" ht="21.95" customHeight="1">
      <c r="PVK11637" s="4" t="s">
        <v>1307</v>
      </c>
      <c r="PVL11637" s="4">
        <v>732550</v>
      </c>
    </row>
    <row r="11638" spans="11395:11410" ht="21.95" customHeight="1">
      <c r="PVK11638" s="4" t="s">
        <v>596</v>
      </c>
      <c r="PVL11638" s="4">
        <v>174298.32</v>
      </c>
    </row>
    <row r="11639" spans="11395:11410" ht="21.95" customHeight="1">
      <c r="PVM11639" s="4" t="s">
        <v>1307</v>
      </c>
      <c r="PVN11639" s="4">
        <v>732550</v>
      </c>
    </row>
    <row r="11640" spans="11395:11410" ht="21.95" customHeight="1">
      <c r="PVM11640" s="4" t="s">
        <v>596</v>
      </c>
      <c r="PVN11640" s="4">
        <v>174298.32</v>
      </c>
    </row>
    <row r="11641" spans="11395:11410" ht="21.95" customHeight="1">
      <c r="PVO11641" s="4" t="s">
        <v>1307</v>
      </c>
      <c r="PVP11641" s="4">
        <v>732550</v>
      </c>
    </row>
    <row r="11642" spans="11395:11410" ht="21.95" customHeight="1">
      <c r="PVO11642" s="4" t="s">
        <v>596</v>
      </c>
      <c r="PVP11642" s="4">
        <v>174298.32</v>
      </c>
    </row>
    <row r="11643" spans="11395:11410" ht="21.95" customHeight="1">
      <c r="PVQ11643" s="4" t="s">
        <v>1307</v>
      </c>
      <c r="PVR11643" s="4">
        <v>732550</v>
      </c>
    </row>
    <row r="11644" spans="11395:11410" ht="21.95" customHeight="1">
      <c r="PVQ11644" s="4" t="s">
        <v>596</v>
      </c>
      <c r="PVR11644" s="4">
        <v>174298.32</v>
      </c>
    </row>
    <row r="11645" spans="11395:11410" ht="21.95" customHeight="1">
      <c r="PVS11645" s="4" t="s">
        <v>1307</v>
      </c>
      <c r="PVT11645" s="4">
        <v>732550</v>
      </c>
    </row>
    <row r="11646" spans="11395:11410" ht="21.95" customHeight="1">
      <c r="PVS11646" s="4" t="s">
        <v>596</v>
      </c>
      <c r="PVT11646" s="4">
        <v>174298.32</v>
      </c>
    </row>
    <row r="11647" spans="11395:11410" ht="21.95" customHeight="1">
      <c r="PVU11647" s="4" t="s">
        <v>1307</v>
      </c>
      <c r="PVV11647" s="4">
        <v>732550</v>
      </c>
    </row>
    <row r="11648" spans="11395:11410" ht="21.95" customHeight="1">
      <c r="PVU11648" s="4" t="s">
        <v>596</v>
      </c>
      <c r="PVV11648" s="4">
        <v>174298.32</v>
      </c>
    </row>
    <row r="11649" spans="11411:11426" ht="21.95" customHeight="1">
      <c r="PVW11649" s="4" t="s">
        <v>1307</v>
      </c>
      <c r="PVX11649" s="4">
        <v>732550</v>
      </c>
    </row>
    <row r="11650" spans="11411:11426" ht="21.95" customHeight="1">
      <c r="PVW11650" s="4" t="s">
        <v>596</v>
      </c>
      <c r="PVX11650" s="4">
        <v>174298.32</v>
      </c>
    </row>
    <row r="11651" spans="11411:11426" ht="21.95" customHeight="1">
      <c r="PVY11651" s="4" t="s">
        <v>1307</v>
      </c>
      <c r="PVZ11651" s="4">
        <v>732550</v>
      </c>
    </row>
    <row r="11652" spans="11411:11426" ht="21.95" customHeight="1">
      <c r="PVY11652" s="4" t="s">
        <v>596</v>
      </c>
      <c r="PVZ11652" s="4">
        <v>174298.32</v>
      </c>
    </row>
    <row r="11653" spans="11411:11426" ht="21.95" customHeight="1">
      <c r="PWA11653" s="4" t="s">
        <v>1307</v>
      </c>
      <c r="PWB11653" s="4">
        <v>732550</v>
      </c>
    </row>
    <row r="11654" spans="11411:11426" ht="21.95" customHeight="1">
      <c r="PWA11654" s="4" t="s">
        <v>596</v>
      </c>
      <c r="PWB11654" s="4">
        <v>174298.32</v>
      </c>
    </row>
    <row r="11655" spans="11411:11426" ht="21.95" customHeight="1">
      <c r="PWC11655" s="4" t="s">
        <v>1307</v>
      </c>
      <c r="PWD11655" s="4">
        <v>732550</v>
      </c>
    </row>
    <row r="11656" spans="11411:11426" ht="21.95" customHeight="1">
      <c r="PWC11656" s="4" t="s">
        <v>596</v>
      </c>
      <c r="PWD11656" s="4">
        <v>174298.32</v>
      </c>
    </row>
    <row r="11657" spans="11411:11426" ht="21.95" customHeight="1">
      <c r="PWE11657" s="4" t="s">
        <v>1307</v>
      </c>
      <c r="PWF11657" s="4">
        <v>732550</v>
      </c>
    </row>
    <row r="11658" spans="11411:11426" ht="21.95" customHeight="1">
      <c r="PWE11658" s="4" t="s">
        <v>596</v>
      </c>
      <c r="PWF11658" s="4">
        <v>174298.32</v>
      </c>
    </row>
    <row r="11659" spans="11411:11426" ht="21.95" customHeight="1">
      <c r="PWG11659" s="4" t="s">
        <v>1307</v>
      </c>
      <c r="PWH11659" s="4">
        <v>732550</v>
      </c>
    </row>
    <row r="11660" spans="11411:11426" ht="21.95" customHeight="1">
      <c r="PWG11660" s="4" t="s">
        <v>596</v>
      </c>
      <c r="PWH11660" s="4">
        <v>174298.32</v>
      </c>
    </row>
    <row r="11661" spans="11411:11426" ht="21.95" customHeight="1">
      <c r="PWI11661" s="4" t="s">
        <v>1307</v>
      </c>
      <c r="PWJ11661" s="4">
        <v>732550</v>
      </c>
    </row>
    <row r="11662" spans="11411:11426" ht="21.95" customHeight="1">
      <c r="PWI11662" s="4" t="s">
        <v>596</v>
      </c>
      <c r="PWJ11662" s="4">
        <v>174298.32</v>
      </c>
    </row>
    <row r="11663" spans="11411:11426" ht="21.95" customHeight="1">
      <c r="PWK11663" s="4" t="s">
        <v>1307</v>
      </c>
      <c r="PWL11663" s="4">
        <v>732550</v>
      </c>
    </row>
    <row r="11664" spans="11411:11426" ht="21.95" customHeight="1">
      <c r="PWK11664" s="4" t="s">
        <v>596</v>
      </c>
      <c r="PWL11664" s="4">
        <v>174298.32</v>
      </c>
    </row>
    <row r="11665" spans="11427:11442" ht="21.95" customHeight="1">
      <c r="PWM11665" s="4" t="s">
        <v>1307</v>
      </c>
      <c r="PWN11665" s="4">
        <v>732550</v>
      </c>
    </row>
    <row r="11666" spans="11427:11442" ht="21.95" customHeight="1">
      <c r="PWM11666" s="4" t="s">
        <v>596</v>
      </c>
      <c r="PWN11666" s="4">
        <v>174298.32</v>
      </c>
    </row>
    <row r="11667" spans="11427:11442" ht="21.95" customHeight="1">
      <c r="PWO11667" s="4" t="s">
        <v>1307</v>
      </c>
      <c r="PWP11667" s="4">
        <v>732550</v>
      </c>
    </row>
    <row r="11668" spans="11427:11442" ht="21.95" customHeight="1">
      <c r="PWO11668" s="4" t="s">
        <v>596</v>
      </c>
      <c r="PWP11668" s="4">
        <v>174298.32</v>
      </c>
    </row>
    <row r="11669" spans="11427:11442" ht="21.95" customHeight="1">
      <c r="PWQ11669" s="4" t="s">
        <v>1307</v>
      </c>
      <c r="PWR11669" s="4">
        <v>732550</v>
      </c>
    </row>
    <row r="11670" spans="11427:11442" ht="21.95" customHeight="1">
      <c r="PWQ11670" s="4" t="s">
        <v>596</v>
      </c>
      <c r="PWR11670" s="4">
        <v>174298.32</v>
      </c>
    </row>
    <row r="11671" spans="11427:11442" ht="21.95" customHeight="1">
      <c r="PWS11671" s="4" t="s">
        <v>1307</v>
      </c>
      <c r="PWT11671" s="4">
        <v>732550</v>
      </c>
    </row>
    <row r="11672" spans="11427:11442" ht="21.95" customHeight="1">
      <c r="PWS11672" s="4" t="s">
        <v>596</v>
      </c>
      <c r="PWT11672" s="4">
        <v>174298.32</v>
      </c>
    </row>
    <row r="11673" spans="11427:11442" ht="21.95" customHeight="1">
      <c r="PWU11673" s="4" t="s">
        <v>1307</v>
      </c>
      <c r="PWV11673" s="4">
        <v>732550</v>
      </c>
    </row>
    <row r="11674" spans="11427:11442" ht="21.95" customHeight="1">
      <c r="PWU11674" s="4" t="s">
        <v>596</v>
      </c>
      <c r="PWV11674" s="4">
        <v>174298.32</v>
      </c>
    </row>
    <row r="11675" spans="11427:11442" ht="21.95" customHeight="1">
      <c r="PWW11675" s="4" t="s">
        <v>1307</v>
      </c>
      <c r="PWX11675" s="4">
        <v>732550</v>
      </c>
    </row>
    <row r="11676" spans="11427:11442" ht="21.95" customHeight="1">
      <c r="PWW11676" s="4" t="s">
        <v>596</v>
      </c>
      <c r="PWX11676" s="4">
        <v>174298.32</v>
      </c>
    </row>
    <row r="11677" spans="11427:11442" ht="21.95" customHeight="1">
      <c r="PWY11677" s="4" t="s">
        <v>1307</v>
      </c>
      <c r="PWZ11677" s="4">
        <v>732550</v>
      </c>
    </row>
    <row r="11678" spans="11427:11442" ht="21.95" customHeight="1">
      <c r="PWY11678" s="4" t="s">
        <v>596</v>
      </c>
      <c r="PWZ11678" s="4">
        <v>174298.32</v>
      </c>
    </row>
    <row r="11679" spans="11427:11442" ht="21.95" customHeight="1">
      <c r="PXA11679" s="4" t="s">
        <v>1307</v>
      </c>
      <c r="PXB11679" s="4">
        <v>732550</v>
      </c>
    </row>
    <row r="11680" spans="11427:11442" ht="21.95" customHeight="1">
      <c r="PXA11680" s="4" t="s">
        <v>596</v>
      </c>
      <c r="PXB11680" s="4">
        <v>174298.32</v>
      </c>
    </row>
    <row r="11681" spans="11443:11458" ht="21.95" customHeight="1">
      <c r="PXC11681" s="4" t="s">
        <v>1307</v>
      </c>
      <c r="PXD11681" s="4">
        <v>732550</v>
      </c>
    </row>
    <row r="11682" spans="11443:11458" ht="21.95" customHeight="1">
      <c r="PXC11682" s="4" t="s">
        <v>596</v>
      </c>
      <c r="PXD11682" s="4">
        <v>174298.32</v>
      </c>
    </row>
    <row r="11683" spans="11443:11458" ht="21.95" customHeight="1">
      <c r="PXE11683" s="4" t="s">
        <v>1307</v>
      </c>
      <c r="PXF11683" s="4">
        <v>732550</v>
      </c>
    </row>
    <row r="11684" spans="11443:11458" ht="21.95" customHeight="1">
      <c r="PXE11684" s="4" t="s">
        <v>596</v>
      </c>
      <c r="PXF11684" s="4">
        <v>174298.32</v>
      </c>
    </row>
    <row r="11685" spans="11443:11458" ht="21.95" customHeight="1">
      <c r="PXG11685" s="4" t="s">
        <v>1307</v>
      </c>
      <c r="PXH11685" s="4">
        <v>732550</v>
      </c>
    </row>
    <row r="11686" spans="11443:11458" ht="21.95" customHeight="1">
      <c r="PXG11686" s="4" t="s">
        <v>596</v>
      </c>
      <c r="PXH11686" s="4">
        <v>174298.32</v>
      </c>
    </row>
    <row r="11687" spans="11443:11458" ht="21.95" customHeight="1">
      <c r="PXI11687" s="4" t="s">
        <v>1307</v>
      </c>
      <c r="PXJ11687" s="4">
        <v>732550</v>
      </c>
    </row>
    <row r="11688" spans="11443:11458" ht="21.95" customHeight="1">
      <c r="PXI11688" s="4" t="s">
        <v>596</v>
      </c>
      <c r="PXJ11688" s="4">
        <v>174298.32</v>
      </c>
    </row>
    <row r="11689" spans="11443:11458" ht="21.95" customHeight="1">
      <c r="PXK11689" s="4" t="s">
        <v>1307</v>
      </c>
      <c r="PXL11689" s="4">
        <v>732550</v>
      </c>
    </row>
    <row r="11690" spans="11443:11458" ht="21.95" customHeight="1">
      <c r="PXK11690" s="4" t="s">
        <v>596</v>
      </c>
      <c r="PXL11690" s="4">
        <v>174298.32</v>
      </c>
    </row>
    <row r="11691" spans="11443:11458" ht="21.95" customHeight="1">
      <c r="PXM11691" s="4" t="s">
        <v>1307</v>
      </c>
      <c r="PXN11691" s="4">
        <v>732550</v>
      </c>
    </row>
    <row r="11692" spans="11443:11458" ht="21.95" customHeight="1">
      <c r="PXM11692" s="4" t="s">
        <v>596</v>
      </c>
      <c r="PXN11692" s="4">
        <v>174298.32</v>
      </c>
    </row>
    <row r="11693" spans="11443:11458" ht="21.95" customHeight="1">
      <c r="PXO11693" s="4" t="s">
        <v>1307</v>
      </c>
      <c r="PXP11693" s="4">
        <v>732550</v>
      </c>
    </row>
    <row r="11694" spans="11443:11458" ht="21.95" customHeight="1">
      <c r="PXO11694" s="4" t="s">
        <v>596</v>
      </c>
      <c r="PXP11694" s="4">
        <v>174298.32</v>
      </c>
    </row>
    <row r="11695" spans="11443:11458" ht="21.95" customHeight="1">
      <c r="PXQ11695" s="4" t="s">
        <v>1307</v>
      </c>
      <c r="PXR11695" s="4">
        <v>732550</v>
      </c>
    </row>
    <row r="11696" spans="11443:11458" ht="21.95" customHeight="1">
      <c r="PXQ11696" s="4" t="s">
        <v>596</v>
      </c>
      <c r="PXR11696" s="4">
        <v>174298.32</v>
      </c>
    </row>
    <row r="11697" spans="11459:11474" ht="21.95" customHeight="1">
      <c r="PXS11697" s="4" t="s">
        <v>1307</v>
      </c>
      <c r="PXT11697" s="4">
        <v>732550</v>
      </c>
    </row>
    <row r="11698" spans="11459:11474" ht="21.95" customHeight="1">
      <c r="PXS11698" s="4" t="s">
        <v>596</v>
      </c>
      <c r="PXT11698" s="4">
        <v>174298.32</v>
      </c>
    </row>
    <row r="11699" spans="11459:11474" ht="21.95" customHeight="1">
      <c r="PXU11699" s="4" t="s">
        <v>1307</v>
      </c>
      <c r="PXV11699" s="4">
        <v>732550</v>
      </c>
    </row>
    <row r="11700" spans="11459:11474" ht="21.95" customHeight="1">
      <c r="PXU11700" s="4" t="s">
        <v>596</v>
      </c>
      <c r="PXV11700" s="4">
        <v>174298.32</v>
      </c>
    </row>
    <row r="11701" spans="11459:11474" ht="21.95" customHeight="1">
      <c r="PXW11701" s="4" t="s">
        <v>1307</v>
      </c>
      <c r="PXX11701" s="4">
        <v>732550</v>
      </c>
    </row>
    <row r="11702" spans="11459:11474" ht="21.95" customHeight="1">
      <c r="PXW11702" s="4" t="s">
        <v>596</v>
      </c>
      <c r="PXX11702" s="4">
        <v>174298.32</v>
      </c>
    </row>
    <row r="11703" spans="11459:11474" ht="21.95" customHeight="1">
      <c r="PXY11703" s="4" t="s">
        <v>1307</v>
      </c>
      <c r="PXZ11703" s="4">
        <v>732550</v>
      </c>
    </row>
    <row r="11704" spans="11459:11474" ht="21.95" customHeight="1">
      <c r="PXY11704" s="4" t="s">
        <v>596</v>
      </c>
      <c r="PXZ11704" s="4">
        <v>174298.32</v>
      </c>
    </row>
    <row r="11705" spans="11459:11474" ht="21.95" customHeight="1">
      <c r="PYA11705" s="4" t="s">
        <v>1307</v>
      </c>
      <c r="PYB11705" s="4">
        <v>732550</v>
      </c>
    </row>
    <row r="11706" spans="11459:11474" ht="21.95" customHeight="1">
      <c r="PYA11706" s="4" t="s">
        <v>596</v>
      </c>
      <c r="PYB11706" s="4">
        <v>174298.32</v>
      </c>
    </row>
    <row r="11707" spans="11459:11474" ht="21.95" customHeight="1">
      <c r="PYC11707" s="4" t="s">
        <v>1307</v>
      </c>
      <c r="PYD11707" s="4">
        <v>732550</v>
      </c>
    </row>
    <row r="11708" spans="11459:11474" ht="21.95" customHeight="1">
      <c r="PYC11708" s="4" t="s">
        <v>596</v>
      </c>
      <c r="PYD11708" s="4">
        <v>174298.32</v>
      </c>
    </row>
    <row r="11709" spans="11459:11474" ht="21.95" customHeight="1">
      <c r="PYE11709" s="4" t="s">
        <v>1307</v>
      </c>
      <c r="PYF11709" s="4">
        <v>732550</v>
      </c>
    </row>
    <row r="11710" spans="11459:11474" ht="21.95" customHeight="1">
      <c r="PYE11710" s="4" t="s">
        <v>596</v>
      </c>
      <c r="PYF11710" s="4">
        <v>174298.32</v>
      </c>
    </row>
    <row r="11711" spans="11459:11474" ht="21.95" customHeight="1">
      <c r="PYG11711" s="4" t="s">
        <v>1307</v>
      </c>
      <c r="PYH11711" s="4">
        <v>732550</v>
      </c>
    </row>
    <row r="11712" spans="11459:11474" ht="21.95" customHeight="1">
      <c r="PYG11712" s="4" t="s">
        <v>596</v>
      </c>
      <c r="PYH11712" s="4">
        <v>174298.32</v>
      </c>
    </row>
    <row r="11713" spans="11475:11490" ht="21.95" customHeight="1">
      <c r="PYI11713" s="4" t="s">
        <v>1307</v>
      </c>
      <c r="PYJ11713" s="4">
        <v>732550</v>
      </c>
    </row>
    <row r="11714" spans="11475:11490" ht="21.95" customHeight="1">
      <c r="PYI11714" s="4" t="s">
        <v>596</v>
      </c>
      <c r="PYJ11714" s="4">
        <v>174298.32</v>
      </c>
    </row>
    <row r="11715" spans="11475:11490" ht="21.95" customHeight="1">
      <c r="PYK11715" s="4" t="s">
        <v>1307</v>
      </c>
      <c r="PYL11715" s="4">
        <v>732550</v>
      </c>
    </row>
    <row r="11716" spans="11475:11490" ht="21.95" customHeight="1">
      <c r="PYK11716" s="4" t="s">
        <v>596</v>
      </c>
      <c r="PYL11716" s="4">
        <v>174298.32</v>
      </c>
    </row>
    <row r="11717" spans="11475:11490" ht="21.95" customHeight="1">
      <c r="PYM11717" s="4" t="s">
        <v>1307</v>
      </c>
      <c r="PYN11717" s="4">
        <v>732550</v>
      </c>
    </row>
    <row r="11718" spans="11475:11490" ht="21.95" customHeight="1">
      <c r="PYM11718" s="4" t="s">
        <v>596</v>
      </c>
      <c r="PYN11718" s="4">
        <v>174298.32</v>
      </c>
    </row>
    <row r="11719" spans="11475:11490" ht="21.95" customHeight="1">
      <c r="PYO11719" s="4" t="s">
        <v>1307</v>
      </c>
      <c r="PYP11719" s="4">
        <v>732550</v>
      </c>
    </row>
    <row r="11720" spans="11475:11490" ht="21.95" customHeight="1">
      <c r="PYO11720" s="4" t="s">
        <v>596</v>
      </c>
      <c r="PYP11720" s="4">
        <v>174298.32</v>
      </c>
    </row>
    <row r="11721" spans="11475:11490" ht="21.95" customHeight="1">
      <c r="PYQ11721" s="4" t="s">
        <v>1307</v>
      </c>
      <c r="PYR11721" s="4">
        <v>732550</v>
      </c>
    </row>
    <row r="11722" spans="11475:11490" ht="21.95" customHeight="1">
      <c r="PYQ11722" s="4" t="s">
        <v>596</v>
      </c>
      <c r="PYR11722" s="4">
        <v>174298.32</v>
      </c>
    </row>
    <row r="11723" spans="11475:11490" ht="21.95" customHeight="1">
      <c r="PYS11723" s="4" t="s">
        <v>1307</v>
      </c>
      <c r="PYT11723" s="4">
        <v>732550</v>
      </c>
    </row>
    <row r="11724" spans="11475:11490" ht="21.95" customHeight="1">
      <c r="PYS11724" s="4" t="s">
        <v>596</v>
      </c>
      <c r="PYT11724" s="4">
        <v>174298.32</v>
      </c>
    </row>
    <row r="11725" spans="11475:11490" ht="21.95" customHeight="1">
      <c r="PYU11725" s="4" t="s">
        <v>1307</v>
      </c>
      <c r="PYV11725" s="4">
        <v>732550</v>
      </c>
    </row>
    <row r="11726" spans="11475:11490" ht="21.95" customHeight="1">
      <c r="PYU11726" s="4" t="s">
        <v>596</v>
      </c>
      <c r="PYV11726" s="4">
        <v>174298.32</v>
      </c>
    </row>
    <row r="11727" spans="11475:11490" ht="21.95" customHeight="1">
      <c r="PYW11727" s="4" t="s">
        <v>1307</v>
      </c>
      <c r="PYX11727" s="4">
        <v>732550</v>
      </c>
    </row>
    <row r="11728" spans="11475:11490" ht="21.95" customHeight="1">
      <c r="PYW11728" s="4" t="s">
        <v>596</v>
      </c>
      <c r="PYX11728" s="4">
        <v>174298.32</v>
      </c>
    </row>
    <row r="11729" spans="11491:11506" ht="21.95" customHeight="1">
      <c r="PYY11729" s="4" t="s">
        <v>1307</v>
      </c>
      <c r="PYZ11729" s="4">
        <v>732550</v>
      </c>
    </row>
    <row r="11730" spans="11491:11506" ht="21.95" customHeight="1">
      <c r="PYY11730" s="4" t="s">
        <v>596</v>
      </c>
      <c r="PYZ11730" s="4">
        <v>174298.32</v>
      </c>
    </row>
    <row r="11731" spans="11491:11506" ht="21.95" customHeight="1">
      <c r="PZA11731" s="4" t="s">
        <v>1307</v>
      </c>
      <c r="PZB11731" s="4">
        <v>732550</v>
      </c>
    </row>
    <row r="11732" spans="11491:11506" ht="21.95" customHeight="1">
      <c r="PZA11732" s="4" t="s">
        <v>596</v>
      </c>
      <c r="PZB11732" s="4">
        <v>174298.32</v>
      </c>
    </row>
    <row r="11733" spans="11491:11506" ht="21.95" customHeight="1">
      <c r="PZC11733" s="4" t="s">
        <v>1307</v>
      </c>
      <c r="PZD11733" s="4">
        <v>732550</v>
      </c>
    </row>
    <row r="11734" spans="11491:11506" ht="21.95" customHeight="1">
      <c r="PZC11734" s="4" t="s">
        <v>596</v>
      </c>
      <c r="PZD11734" s="4">
        <v>174298.32</v>
      </c>
    </row>
    <row r="11735" spans="11491:11506" ht="21.95" customHeight="1">
      <c r="PZE11735" s="4" t="s">
        <v>1307</v>
      </c>
      <c r="PZF11735" s="4">
        <v>732550</v>
      </c>
    </row>
    <row r="11736" spans="11491:11506" ht="21.95" customHeight="1">
      <c r="PZE11736" s="4" t="s">
        <v>596</v>
      </c>
      <c r="PZF11736" s="4">
        <v>174298.32</v>
      </c>
    </row>
    <row r="11737" spans="11491:11506" ht="21.95" customHeight="1">
      <c r="PZG11737" s="4" t="s">
        <v>1307</v>
      </c>
      <c r="PZH11737" s="4">
        <v>732550</v>
      </c>
    </row>
    <row r="11738" spans="11491:11506" ht="21.95" customHeight="1">
      <c r="PZG11738" s="4" t="s">
        <v>596</v>
      </c>
      <c r="PZH11738" s="4">
        <v>174298.32</v>
      </c>
    </row>
    <row r="11739" spans="11491:11506" ht="21.95" customHeight="1">
      <c r="PZI11739" s="4" t="s">
        <v>1307</v>
      </c>
      <c r="PZJ11739" s="4">
        <v>732550</v>
      </c>
    </row>
    <row r="11740" spans="11491:11506" ht="21.95" customHeight="1">
      <c r="PZI11740" s="4" t="s">
        <v>596</v>
      </c>
      <c r="PZJ11740" s="4">
        <v>174298.32</v>
      </c>
    </row>
    <row r="11741" spans="11491:11506" ht="21.95" customHeight="1">
      <c r="PZK11741" s="4" t="s">
        <v>1307</v>
      </c>
      <c r="PZL11741" s="4">
        <v>732550</v>
      </c>
    </row>
    <row r="11742" spans="11491:11506" ht="21.95" customHeight="1">
      <c r="PZK11742" s="4" t="s">
        <v>596</v>
      </c>
      <c r="PZL11742" s="4">
        <v>174298.32</v>
      </c>
    </row>
    <row r="11743" spans="11491:11506" ht="21.95" customHeight="1">
      <c r="PZM11743" s="4" t="s">
        <v>1307</v>
      </c>
      <c r="PZN11743" s="4">
        <v>732550</v>
      </c>
    </row>
    <row r="11744" spans="11491:11506" ht="21.95" customHeight="1">
      <c r="PZM11744" s="4" t="s">
        <v>596</v>
      </c>
      <c r="PZN11744" s="4">
        <v>174298.32</v>
      </c>
    </row>
    <row r="11745" spans="11507:11522" ht="21.95" customHeight="1">
      <c r="PZO11745" s="4" t="s">
        <v>1307</v>
      </c>
      <c r="PZP11745" s="4">
        <v>732550</v>
      </c>
    </row>
    <row r="11746" spans="11507:11522" ht="21.95" customHeight="1">
      <c r="PZO11746" s="4" t="s">
        <v>596</v>
      </c>
      <c r="PZP11746" s="4">
        <v>174298.32</v>
      </c>
    </row>
    <row r="11747" spans="11507:11522" ht="21.95" customHeight="1">
      <c r="PZQ11747" s="4" t="s">
        <v>1307</v>
      </c>
      <c r="PZR11747" s="4">
        <v>732550</v>
      </c>
    </row>
    <row r="11748" spans="11507:11522" ht="21.95" customHeight="1">
      <c r="PZQ11748" s="4" t="s">
        <v>596</v>
      </c>
      <c r="PZR11748" s="4">
        <v>174298.32</v>
      </c>
    </row>
    <row r="11749" spans="11507:11522" ht="21.95" customHeight="1">
      <c r="PZS11749" s="4" t="s">
        <v>1307</v>
      </c>
      <c r="PZT11749" s="4">
        <v>732550</v>
      </c>
    </row>
    <row r="11750" spans="11507:11522" ht="21.95" customHeight="1">
      <c r="PZS11750" s="4" t="s">
        <v>596</v>
      </c>
      <c r="PZT11750" s="4">
        <v>174298.32</v>
      </c>
    </row>
    <row r="11751" spans="11507:11522" ht="21.95" customHeight="1">
      <c r="PZU11751" s="4" t="s">
        <v>1307</v>
      </c>
      <c r="PZV11751" s="4">
        <v>732550</v>
      </c>
    </row>
    <row r="11752" spans="11507:11522" ht="21.95" customHeight="1">
      <c r="PZU11752" s="4" t="s">
        <v>596</v>
      </c>
      <c r="PZV11752" s="4">
        <v>174298.32</v>
      </c>
    </row>
    <row r="11753" spans="11507:11522" ht="21.95" customHeight="1">
      <c r="PZW11753" s="4" t="s">
        <v>1307</v>
      </c>
      <c r="PZX11753" s="4">
        <v>732550</v>
      </c>
    </row>
    <row r="11754" spans="11507:11522" ht="21.95" customHeight="1">
      <c r="PZW11754" s="4" t="s">
        <v>596</v>
      </c>
      <c r="PZX11754" s="4">
        <v>174298.32</v>
      </c>
    </row>
    <row r="11755" spans="11507:11522" ht="21.95" customHeight="1">
      <c r="PZY11755" s="4" t="s">
        <v>1307</v>
      </c>
      <c r="PZZ11755" s="4">
        <v>732550</v>
      </c>
    </row>
    <row r="11756" spans="11507:11522" ht="21.95" customHeight="1">
      <c r="PZY11756" s="4" t="s">
        <v>596</v>
      </c>
      <c r="PZZ11756" s="4">
        <v>174298.32</v>
      </c>
    </row>
    <row r="11757" spans="11507:11522" ht="21.95" customHeight="1">
      <c r="QAA11757" s="4" t="s">
        <v>1307</v>
      </c>
      <c r="QAB11757" s="4">
        <v>732550</v>
      </c>
    </row>
    <row r="11758" spans="11507:11522" ht="21.95" customHeight="1">
      <c r="QAA11758" s="4" t="s">
        <v>596</v>
      </c>
      <c r="QAB11758" s="4">
        <v>174298.32</v>
      </c>
    </row>
    <row r="11759" spans="11507:11522" ht="21.95" customHeight="1">
      <c r="QAC11759" s="4" t="s">
        <v>1307</v>
      </c>
      <c r="QAD11759" s="4">
        <v>732550</v>
      </c>
    </row>
    <row r="11760" spans="11507:11522" ht="21.95" customHeight="1">
      <c r="QAC11760" s="4" t="s">
        <v>596</v>
      </c>
      <c r="QAD11760" s="4">
        <v>174298.32</v>
      </c>
    </row>
    <row r="11761" spans="11523:11538" ht="21.95" customHeight="1">
      <c r="QAE11761" s="4" t="s">
        <v>1307</v>
      </c>
      <c r="QAF11761" s="4">
        <v>732550</v>
      </c>
    </row>
    <row r="11762" spans="11523:11538" ht="21.95" customHeight="1">
      <c r="QAE11762" s="4" t="s">
        <v>596</v>
      </c>
      <c r="QAF11762" s="4">
        <v>174298.32</v>
      </c>
    </row>
    <row r="11763" spans="11523:11538" ht="21.95" customHeight="1">
      <c r="QAG11763" s="4" t="s">
        <v>1307</v>
      </c>
      <c r="QAH11763" s="4">
        <v>732550</v>
      </c>
    </row>
    <row r="11764" spans="11523:11538" ht="21.95" customHeight="1">
      <c r="QAG11764" s="4" t="s">
        <v>596</v>
      </c>
      <c r="QAH11764" s="4">
        <v>174298.32</v>
      </c>
    </row>
    <row r="11765" spans="11523:11538" ht="21.95" customHeight="1">
      <c r="QAI11765" s="4" t="s">
        <v>1307</v>
      </c>
      <c r="QAJ11765" s="4">
        <v>732550</v>
      </c>
    </row>
    <row r="11766" spans="11523:11538" ht="21.95" customHeight="1">
      <c r="QAI11766" s="4" t="s">
        <v>596</v>
      </c>
      <c r="QAJ11766" s="4">
        <v>174298.32</v>
      </c>
    </row>
    <row r="11767" spans="11523:11538" ht="21.95" customHeight="1">
      <c r="QAK11767" s="4" t="s">
        <v>1307</v>
      </c>
      <c r="QAL11767" s="4">
        <v>732550</v>
      </c>
    </row>
    <row r="11768" spans="11523:11538" ht="21.95" customHeight="1">
      <c r="QAK11768" s="4" t="s">
        <v>596</v>
      </c>
      <c r="QAL11768" s="4">
        <v>174298.32</v>
      </c>
    </row>
    <row r="11769" spans="11523:11538" ht="21.95" customHeight="1">
      <c r="QAM11769" s="4" t="s">
        <v>1307</v>
      </c>
      <c r="QAN11769" s="4">
        <v>732550</v>
      </c>
    </row>
    <row r="11770" spans="11523:11538" ht="21.95" customHeight="1">
      <c r="QAM11770" s="4" t="s">
        <v>596</v>
      </c>
      <c r="QAN11770" s="4">
        <v>174298.32</v>
      </c>
    </row>
    <row r="11771" spans="11523:11538" ht="21.95" customHeight="1">
      <c r="QAO11771" s="4" t="s">
        <v>1307</v>
      </c>
      <c r="QAP11771" s="4">
        <v>732550</v>
      </c>
    </row>
    <row r="11772" spans="11523:11538" ht="21.95" customHeight="1">
      <c r="QAO11772" s="4" t="s">
        <v>596</v>
      </c>
      <c r="QAP11772" s="4">
        <v>174298.32</v>
      </c>
    </row>
    <row r="11773" spans="11523:11538" ht="21.95" customHeight="1">
      <c r="QAQ11773" s="4" t="s">
        <v>1307</v>
      </c>
      <c r="QAR11773" s="4">
        <v>732550</v>
      </c>
    </row>
    <row r="11774" spans="11523:11538" ht="21.95" customHeight="1">
      <c r="QAQ11774" s="4" t="s">
        <v>596</v>
      </c>
      <c r="QAR11774" s="4">
        <v>174298.32</v>
      </c>
    </row>
    <row r="11775" spans="11523:11538" ht="21.95" customHeight="1">
      <c r="QAS11775" s="4" t="s">
        <v>1307</v>
      </c>
      <c r="QAT11775" s="4">
        <v>732550</v>
      </c>
    </row>
    <row r="11776" spans="11523:11538" ht="21.95" customHeight="1">
      <c r="QAS11776" s="4" t="s">
        <v>596</v>
      </c>
      <c r="QAT11776" s="4">
        <v>174298.32</v>
      </c>
    </row>
    <row r="11777" spans="11539:11554" ht="21.95" customHeight="1">
      <c r="QAU11777" s="4" t="s">
        <v>1307</v>
      </c>
      <c r="QAV11777" s="4">
        <v>732550</v>
      </c>
    </row>
    <row r="11778" spans="11539:11554" ht="21.95" customHeight="1">
      <c r="QAU11778" s="4" t="s">
        <v>596</v>
      </c>
      <c r="QAV11778" s="4">
        <v>174298.32</v>
      </c>
    </row>
    <row r="11779" spans="11539:11554" ht="21.95" customHeight="1">
      <c r="QAW11779" s="4" t="s">
        <v>1307</v>
      </c>
      <c r="QAX11779" s="4">
        <v>732550</v>
      </c>
    </row>
    <row r="11780" spans="11539:11554" ht="21.95" customHeight="1">
      <c r="QAW11780" s="4" t="s">
        <v>596</v>
      </c>
      <c r="QAX11780" s="4">
        <v>174298.32</v>
      </c>
    </row>
    <row r="11781" spans="11539:11554" ht="21.95" customHeight="1">
      <c r="QAY11781" s="4" t="s">
        <v>1307</v>
      </c>
      <c r="QAZ11781" s="4">
        <v>732550</v>
      </c>
    </row>
    <row r="11782" spans="11539:11554" ht="21.95" customHeight="1">
      <c r="QAY11782" s="4" t="s">
        <v>596</v>
      </c>
      <c r="QAZ11782" s="4">
        <v>174298.32</v>
      </c>
    </row>
    <row r="11783" spans="11539:11554" ht="21.95" customHeight="1">
      <c r="QBA11783" s="4" t="s">
        <v>1307</v>
      </c>
      <c r="QBB11783" s="4">
        <v>732550</v>
      </c>
    </row>
    <row r="11784" spans="11539:11554" ht="21.95" customHeight="1">
      <c r="QBA11784" s="4" t="s">
        <v>596</v>
      </c>
      <c r="QBB11784" s="4">
        <v>174298.32</v>
      </c>
    </row>
    <row r="11785" spans="11539:11554" ht="21.95" customHeight="1">
      <c r="QBC11785" s="4" t="s">
        <v>1307</v>
      </c>
      <c r="QBD11785" s="4">
        <v>732550</v>
      </c>
    </row>
    <row r="11786" spans="11539:11554" ht="21.95" customHeight="1">
      <c r="QBC11786" s="4" t="s">
        <v>596</v>
      </c>
      <c r="QBD11786" s="4">
        <v>174298.32</v>
      </c>
    </row>
    <row r="11787" spans="11539:11554" ht="21.95" customHeight="1">
      <c r="QBE11787" s="4" t="s">
        <v>1307</v>
      </c>
      <c r="QBF11787" s="4">
        <v>732550</v>
      </c>
    </row>
    <row r="11788" spans="11539:11554" ht="21.95" customHeight="1">
      <c r="QBE11788" s="4" t="s">
        <v>596</v>
      </c>
      <c r="QBF11788" s="4">
        <v>174298.32</v>
      </c>
    </row>
    <row r="11789" spans="11539:11554" ht="21.95" customHeight="1">
      <c r="QBG11789" s="4" t="s">
        <v>1307</v>
      </c>
      <c r="QBH11789" s="4">
        <v>732550</v>
      </c>
    </row>
    <row r="11790" spans="11539:11554" ht="21.95" customHeight="1">
      <c r="QBG11790" s="4" t="s">
        <v>596</v>
      </c>
      <c r="QBH11790" s="4">
        <v>174298.32</v>
      </c>
    </row>
    <row r="11791" spans="11539:11554" ht="21.95" customHeight="1">
      <c r="QBI11791" s="4" t="s">
        <v>1307</v>
      </c>
      <c r="QBJ11791" s="4">
        <v>732550</v>
      </c>
    </row>
    <row r="11792" spans="11539:11554" ht="21.95" customHeight="1">
      <c r="QBI11792" s="4" t="s">
        <v>596</v>
      </c>
      <c r="QBJ11792" s="4">
        <v>174298.32</v>
      </c>
    </row>
    <row r="11793" spans="11555:11570" ht="21.95" customHeight="1">
      <c r="QBK11793" s="4" t="s">
        <v>1307</v>
      </c>
      <c r="QBL11793" s="4">
        <v>732550</v>
      </c>
    </row>
    <row r="11794" spans="11555:11570" ht="21.95" customHeight="1">
      <c r="QBK11794" s="4" t="s">
        <v>596</v>
      </c>
      <c r="QBL11794" s="4">
        <v>174298.32</v>
      </c>
    </row>
    <row r="11795" spans="11555:11570" ht="21.95" customHeight="1">
      <c r="QBM11795" s="4" t="s">
        <v>1307</v>
      </c>
      <c r="QBN11795" s="4">
        <v>732550</v>
      </c>
    </row>
    <row r="11796" spans="11555:11570" ht="21.95" customHeight="1">
      <c r="QBM11796" s="4" t="s">
        <v>596</v>
      </c>
      <c r="QBN11796" s="4">
        <v>174298.32</v>
      </c>
    </row>
    <row r="11797" spans="11555:11570" ht="21.95" customHeight="1">
      <c r="QBO11797" s="4" t="s">
        <v>1307</v>
      </c>
      <c r="QBP11797" s="4">
        <v>732550</v>
      </c>
    </row>
    <row r="11798" spans="11555:11570" ht="21.95" customHeight="1">
      <c r="QBO11798" s="4" t="s">
        <v>596</v>
      </c>
      <c r="QBP11798" s="4">
        <v>174298.32</v>
      </c>
    </row>
    <row r="11799" spans="11555:11570" ht="21.95" customHeight="1">
      <c r="QBQ11799" s="4" t="s">
        <v>1307</v>
      </c>
      <c r="QBR11799" s="4">
        <v>732550</v>
      </c>
    </row>
    <row r="11800" spans="11555:11570" ht="21.95" customHeight="1">
      <c r="QBQ11800" s="4" t="s">
        <v>596</v>
      </c>
      <c r="QBR11800" s="4">
        <v>174298.32</v>
      </c>
    </row>
    <row r="11801" spans="11555:11570" ht="21.95" customHeight="1">
      <c r="QBS11801" s="4" t="s">
        <v>1307</v>
      </c>
      <c r="QBT11801" s="4">
        <v>732550</v>
      </c>
    </row>
    <row r="11802" spans="11555:11570" ht="21.95" customHeight="1">
      <c r="QBS11802" s="4" t="s">
        <v>596</v>
      </c>
      <c r="QBT11802" s="4">
        <v>174298.32</v>
      </c>
    </row>
    <row r="11803" spans="11555:11570" ht="21.95" customHeight="1">
      <c r="QBU11803" s="4" t="s">
        <v>1307</v>
      </c>
      <c r="QBV11803" s="4">
        <v>732550</v>
      </c>
    </row>
    <row r="11804" spans="11555:11570" ht="21.95" customHeight="1">
      <c r="QBU11804" s="4" t="s">
        <v>596</v>
      </c>
      <c r="QBV11804" s="4">
        <v>174298.32</v>
      </c>
    </row>
    <row r="11805" spans="11555:11570" ht="21.95" customHeight="1">
      <c r="QBW11805" s="4" t="s">
        <v>1307</v>
      </c>
      <c r="QBX11805" s="4">
        <v>732550</v>
      </c>
    </row>
    <row r="11806" spans="11555:11570" ht="21.95" customHeight="1">
      <c r="QBW11806" s="4" t="s">
        <v>596</v>
      </c>
      <c r="QBX11806" s="4">
        <v>174298.32</v>
      </c>
    </row>
    <row r="11807" spans="11555:11570" ht="21.95" customHeight="1">
      <c r="QBY11807" s="4" t="s">
        <v>1307</v>
      </c>
      <c r="QBZ11807" s="4">
        <v>732550</v>
      </c>
    </row>
    <row r="11808" spans="11555:11570" ht="21.95" customHeight="1">
      <c r="QBY11808" s="4" t="s">
        <v>596</v>
      </c>
      <c r="QBZ11808" s="4">
        <v>174298.32</v>
      </c>
    </row>
    <row r="11809" spans="11571:11586" ht="21.95" customHeight="1">
      <c r="QCA11809" s="4" t="s">
        <v>1307</v>
      </c>
      <c r="QCB11809" s="4">
        <v>732550</v>
      </c>
    </row>
    <row r="11810" spans="11571:11586" ht="21.95" customHeight="1">
      <c r="QCA11810" s="4" t="s">
        <v>596</v>
      </c>
      <c r="QCB11810" s="4">
        <v>174298.32</v>
      </c>
    </row>
    <row r="11811" spans="11571:11586" ht="21.95" customHeight="1">
      <c r="QCC11811" s="4" t="s">
        <v>1307</v>
      </c>
      <c r="QCD11811" s="4">
        <v>732550</v>
      </c>
    </row>
    <row r="11812" spans="11571:11586" ht="21.95" customHeight="1">
      <c r="QCC11812" s="4" t="s">
        <v>596</v>
      </c>
      <c r="QCD11812" s="4">
        <v>174298.32</v>
      </c>
    </row>
    <row r="11813" spans="11571:11586" ht="21.95" customHeight="1">
      <c r="QCE11813" s="4" t="s">
        <v>1307</v>
      </c>
      <c r="QCF11813" s="4">
        <v>732550</v>
      </c>
    </row>
    <row r="11814" spans="11571:11586" ht="21.95" customHeight="1">
      <c r="QCE11814" s="4" t="s">
        <v>596</v>
      </c>
      <c r="QCF11814" s="4">
        <v>174298.32</v>
      </c>
    </row>
    <row r="11815" spans="11571:11586" ht="21.95" customHeight="1">
      <c r="QCG11815" s="4" t="s">
        <v>1307</v>
      </c>
      <c r="QCH11815" s="4">
        <v>732550</v>
      </c>
    </row>
    <row r="11816" spans="11571:11586" ht="21.95" customHeight="1">
      <c r="QCG11816" s="4" t="s">
        <v>596</v>
      </c>
      <c r="QCH11816" s="4">
        <v>174298.32</v>
      </c>
    </row>
    <row r="11817" spans="11571:11586" ht="21.95" customHeight="1">
      <c r="QCI11817" s="4" t="s">
        <v>1307</v>
      </c>
      <c r="QCJ11817" s="4">
        <v>732550</v>
      </c>
    </row>
    <row r="11818" spans="11571:11586" ht="21.95" customHeight="1">
      <c r="QCI11818" s="4" t="s">
        <v>596</v>
      </c>
      <c r="QCJ11818" s="4">
        <v>174298.32</v>
      </c>
    </row>
    <row r="11819" spans="11571:11586" ht="21.95" customHeight="1">
      <c r="QCK11819" s="4" t="s">
        <v>1307</v>
      </c>
      <c r="QCL11819" s="4">
        <v>732550</v>
      </c>
    </row>
    <row r="11820" spans="11571:11586" ht="21.95" customHeight="1">
      <c r="QCK11820" s="4" t="s">
        <v>596</v>
      </c>
      <c r="QCL11820" s="4">
        <v>174298.32</v>
      </c>
    </row>
    <row r="11821" spans="11571:11586" ht="21.95" customHeight="1">
      <c r="QCM11821" s="4" t="s">
        <v>1307</v>
      </c>
      <c r="QCN11821" s="4">
        <v>732550</v>
      </c>
    </row>
    <row r="11822" spans="11571:11586" ht="21.95" customHeight="1">
      <c r="QCM11822" s="4" t="s">
        <v>596</v>
      </c>
      <c r="QCN11822" s="4">
        <v>174298.32</v>
      </c>
    </row>
    <row r="11823" spans="11571:11586" ht="21.95" customHeight="1">
      <c r="QCO11823" s="4" t="s">
        <v>1307</v>
      </c>
      <c r="QCP11823" s="4">
        <v>732550</v>
      </c>
    </row>
    <row r="11824" spans="11571:11586" ht="21.95" customHeight="1">
      <c r="QCO11824" s="4" t="s">
        <v>596</v>
      </c>
      <c r="QCP11824" s="4">
        <v>174298.32</v>
      </c>
    </row>
    <row r="11825" spans="11587:11602" ht="21.95" customHeight="1">
      <c r="QCQ11825" s="4" t="s">
        <v>1307</v>
      </c>
      <c r="QCR11825" s="4">
        <v>732550</v>
      </c>
    </row>
    <row r="11826" spans="11587:11602" ht="21.95" customHeight="1">
      <c r="QCQ11826" s="4" t="s">
        <v>596</v>
      </c>
      <c r="QCR11826" s="4">
        <v>174298.32</v>
      </c>
    </row>
    <row r="11827" spans="11587:11602" ht="21.95" customHeight="1">
      <c r="QCS11827" s="4" t="s">
        <v>1307</v>
      </c>
      <c r="QCT11827" s="4">
        <v>732550</v>
      </c>
    </row>
    <row r="11828" spans="11587:11602" ht="21.95" customHeight="1">
      <c r="QCS11828" s="4" t="s">
        <v>596</v>
      </c>
      <c r="QCT11828" s="4">
        <v>174298.32</v>
      </c>
    </row>
    <row r="11829" spans="11587:11602" ht="21.95" customHeight="1">
      <c r="QCU11829" s="4" t="s">
        <v>1307</v>
      </c>
      <c r="QCV11829" s="4">
        <v>732550</v>
      </c>
    </row>
    <row r="11830" spans="11587:11602" ht="21.95" customHeight="1">
      <c r="QCU11830" s="4" t="s">
        <v>596</v>
      </c>
      <c r="QCV11830" s="4">
        <v>174298.32</v>
      </c>
    </row>
    <row r="11831" spans="11587:11602" ht="21.95" customHeight="1">
      <c r="QCW11831" s="4" t="s">
        <v>1307</v>
      </c>
      <c r="QCX11831" s="4">
        <v>732550</v>
      </c>
    </row>
    <row r="11832" spans="11587:11602" ht="21.95" customHeight="1">
      <c r="QCW11832" s="4" t="s">
        <v>596</v>
      </c>
      <c r="QCX11832" s="4">
        <v>174298.32</v>
      </c>
    </row>
    <row r="11833" spans="11587:11602" ht="21.95" customHeight="1">
      <c r="QCY11833" s="4" t="s">
        <v>1307</v>
      </c>
      <c r="QCZ11833" s="4">
        <v>732550</v>
      </c>
    </row>
    <row r="11834" spans="11587:11602" ht="21.95" customHeight="1">
      <c r="QCY11834" s="4" t="s">
        <v>596</v>
      </c>
      <c r="QCZ11834" s="4">
        <v>174298.32</v>
      </c>
    </row>
    <row r="11835" spans="11587:11602" ht="21.95" customHeight="1">
      <c r="QDA11835" s="4" t="s">
        <v>1307</v>
      </c>
      <c r="QDB11835" s="4">
        <v>732550</v>
      </c>
    </row>
    <row r="11836" spans="11587:11602" ht="21.95" customHeight="1">
      <c r="QDA11836" s="4" t="s">
        <v>596</v>
      </c>
      <c r="QDB11836" s="4">
        <v>174298.32</v>
      </c>
    </row>
    <row r="11837" spans="11587:11602" ht="21.95" customHeight="1">
      <c r="QDC11837" s="4" t="s">
        <v>1307</v>
      </c>
      <c r="QDD11837" s="4">
        <v>732550</v>
      </c>
    </row>
    <row r="11838" spans="11587:11602" ht="21.95" customHeight="1">
      <c r="QDC11838" s="4" t="s">
        <v>596</v>
      </c>
      <c r="QDD11838" s="4">
        <v>174298.32</v>
      </c>
    </row>
    <row r="11839" spans="11587:11602" ht="21.95" customHeight="1">
      <c r="QDE11839" s="4" t="s">
        <v>1307</v>
      </c>
      <c r="QDF11839" s="4">
        <v>732550</v>
      </c>
    </row>
    <row r="11840" spans="11587:11602" ht="21.95" customHeight="1">
      <c r="QDE11840" s="4" t="s">
        <v>596</v>
      </c>
      <c r="QDF11840" s="4">
        <v>174298.32</v>
      </c>
    </row>
    <row r="11841" spans="11603:11618" ht="21.95" customHeight="1">
      <c r="QDG11841" s="4" t="s">
        <v>1307</v>
      </c>
      <c r="QDH11841" s="4">
        <v>732550</v>
      </c>
    </row>
    <row r="11842" spans="11603:11618" ht="21.95" customHeight="1">
      <c r="QDG11842" s="4" t="s">
        <v>596</v>
      </c>
      <c r="QDH11842" s="4">
        <v>174298.32</v>
      </c>
    </row>
    <row r="11843" spans="11603:11618" ht="21.95" customHeight="1">
      <c r="QDI11843" s="4" t="s">
        <v>1307</v>
      </c>
      <c r="QDJ11843" s="4">
        <v>732550</v>
      </c>
    </row>
    <row r="11844" spans="11603:11618" ht="21.95" customHeight="1">
      <c r="QDI11844" s="4" t="s">
        <v>596</v>
      </c>
      <c r="QDJ11844" s="4">
        <v>174298.32</v>
      </c>
    </row>
    <row r="11845" spans="11603:11618" ht="21.95" customHeight="1">
      <c r="QDK11845" s="4" t="s">
        <v>1307</v>
      </c>
      <c r="QDL11845" s="4">
        <v>732550</v>
      </c>
    </row>
    <row r="11846" spans="11603:11618" ht="21.95" customHeight="1">
      <c r="QDK11846" s="4" t="s">
        <v>596</v>
      </c>
      <c r="QDL11846" s="4">
        <v>174298.32</v>
      </c>
    </row>
    <row r="11847" spans="11603:11618" ht="21.95" customHeight="1">
      <c r="QDM11847" s="4" t="s">
        <v>1307</v>
      </c>
      <c r="QDN11847" s="4">
        <v>732550</v>
      </c>
    </row>
    <row r="11848" spans="11603:11618" ht="21.95" customHeight="1">
      <c r="QDM11848" s="4" t="s">
        <v>596</v>
      </c>
      <c r="QDN11848" s="4">
        <v>174298.32</v>
      </c>
    </row>
    <row r="11849" spans="11603:11618" ht="21.95" customHeight="1">
      <c r="QDO11849" s="4" t="s">
        <v>1307</v>
      </c>
      <c r="QDP11849" s="4">
        <v>732550</v>
      </c>
    </row>
    <row r="11850" spans="11603:11618" ht="21.95" customHeight="1">
      <c r="QDO11850" s="4" t="s">
        <v>596</v>
      </c>
      <c r="QDP11850" s="4">
        <v>174298.32</v>
      </c>
    </row>
    <row r="11851" spans="11603:11618" ht="21.95" customHeight="1">
      <c r="QDQ11851" s="4" t="s">
        <v>1307</v>
      </c>
      <c r="QDR11851" s="4">
        <v>732550</v>
      </c>
    </row>
    <row r="11852" spans="11603:11618" ht="21.95" customHeight="1">
      <c r="QDQ11852" s="4" t="s">
        <v>596</v>
      </c>
      <c r="QDR11852" s="4">
        <v>174298.32</v>
      </c>
    </row>
    <row r="11853" spans="11603:11618" ht="21.95" customHeight="1">
      <c r="QDS11853" s="4" t="s">
        <v>1307</v>
      </c>
      <c r="QDT11853" s="4">
        <v>732550</v>
      </c>
    </row>
    <row r="11854" spans="11603:11618" ht="21.95" customHeight="1">
      <c r="QDS11854" s="4" t="s">
        <v>596</v>
      </c>
      <c r="QDT11854" s="4">
        <v>174298.32</v>
      </c>
    </row>
    <row r="11855" spans="11603:11618" ht="21.95" customHeight="1">
      <c r="QDU11855" s="4" t="s">
        <v>1307</v>
      </c>
      <c r="QDV11855" s="4">
        <v>732550</v>
      </c>
    </row>
    <row r="11856" spans="11603:11618" ht="21.95" customHeight="1">
      <c r="QDU11856" s="4" t="s">
        <v>596</v>
      </c>
      <c r="QDV11856" s="4">
        <v>174298.32</v>
      </c>
    </row>
    <row r="11857" spans="11619:11634" ht="21.95" customHeight="1">
      <c r="QDW11857" s="4" t="s">
        <v>1307</v>
      </c>
      <c r="QDX11857" s="4">
        <v>732550</v>
      </c>
    </row>
    <row r="11858" spans="11619:11634" ht="21.95" customHeight="1">
      <c r="QDW11858" s="4" t="s">
        <v>596</v>
      </c>
      <c r="QDX11858" s="4">
        <v>174298.32</v>
      </c>
    </row>
    <row r="11859" spans="11619:11634" ht="21.95" customHeight="1">
      <c r="QDY11859" s="4" t="s">
        <v>1307</v>
      </c>
      <c r="QDZ11859" s="4">
        <v>732550</v>
      </c>
    </row>
    <row r="11860" spans="11619:11634" ht="21.95" customHeight="1">
      <c r="QDY11860" s="4" t="s">
        <v>596</v>
      </c>
      <c r="QDZ11860" s="4">
        <v>174298.32</v>
      </c>
    </row>
    <row r="11861" spans="11619:11634" ht="21.95" customHeight="1">
      <c r="QEA11861" s="4" t="s">
        <v>1307</v>
      </c>
      <c r="QEB11861" s="4">
        <v>732550</v>
      </c>
    </row>
    <row r="11862" spans="11619:11634" ht="21.95" customHeight="1">
      <c r="QEA11862" s="4" t="s">
        <v>596</v>
      </c>
      <c r="QEB11862" s="4">
        <v>174298.32</v>
      </c>
    </row>
    <row r="11863" spans="11619:11634" ht="21.95" customHeight="1">
      <c r="QEC11863" s="4" t="s">
        <v>1307</v>
      </c>
      <c r="QED11863" s="4">
        <v>732550</v>
      </c>
    </row>
    <row r="11864" spans="11619:11634" ht="21.95" customHeight="1">
      <c r="QEC11864" s="4" t="s">
        <v>596</v>
      </c>
      <c r="QED11864" s="4">
        <v>174298.32</v>
      </c>
    </row>
    <row r="11865" spans="11619:11634" ht="21.95" customHeight="1">
      <c r="QEE11865" s="4" t="s">
        <v>1307</v>
      </c>
      <c r="QEF11865" s="4">
        <v>732550</v>
      </c>
    </row>
    <row r="11866" spans="11619:11634" ht="21.95" customHeight="1">
      <c r="QEE11866" s="4" t="s">
        <v>596</v>
      </c>
      <c r="QEF11866" s="4">
        <v>174298.32</v>
      </c>
    </row>
    <row r="11867" spans="11619:11634" ht="21.95" customHeight="1">
      <c r="QEG11867" s="4" t="s">
        <v>1307</v>
      </c>
      <c r="QEH11867" s="4">
        <v>732550</v>
      </c>
    </row>
    <row r="11868" spans="11619:11634" ht="21.95" customHeight="1">
      <c r="QEG11868" s="4" t="s">
        <v>596</v>
      </c>
      <c r="QEH11868" s="4">
        <v>174298.32</v>
      </c>
    </row>
    <row r="11869" spans="11619:11634" ht="21.95" customHeight="1">
      <c r="QEI11869" s="4" t="s">
        <v>1307</v>
      </c>
      <c r="QEJ11869" s="4">
        <v>732550</v>
      </c>
    </row>
    <row r="11870" spans="11619:11634" ht="21.95" customHeight="1">
      <c r="QEI11870" s="4" t="s">
        <v>596</v>
      </c>
      <c r="QEJ11870" s="4">
        <v>174298.32</v>
      </c>
    </row>
    <row r="11871" spans="11619:11634" ht="21.95" customHeight="1">
      <c r="QEK11871" s="4" t="s">
        <v>1307</v>
      </c>
      <c r="QEL11871" s="4">
        <v>732550</v>
      </c>
    </row>
    <row r="11872" spans="11619:11634" ht="21.95" customHeight="1">
      <c r="QEK11872" s="4" t="s">
        <v>596</v>
      </c>
      <c r="QEL11872" s="4">
        <v>174298.32</v>
      </c>
    </row>
    <row r="11873" spans="11635:11650" ht="21.95" customHeight="1">
      <c r="QEM11873" s="4" t="s">
        <v>1307</v>
      </c>
      <c r="QEN11873" s="4">
        <v>732550</v>
      </c>
    </row>
    <row r="11874" spans="11635:11650" ht="21.95" customHeight="1">
      <c r="QEM11874" s="4" t="s">
        <v>596</v>
      </c>
      <c r="QEN11874" s="4">
        <v>174298.32</v>
      </c>
    </row>
    <row r="11875" spans="11635:11650" ht="21.95" customHeight="1">
      <c r="QEO11875" s="4" t="s">
        <v>1307</v>
      </c>
      <c r="QEP11875" s="4">
        <v>732550</v>
      </c>
    </row>
    <row r="11876" spans="11635:11650" ht="21.95" customHeight="1">
      <c r="QEO11876" s="4" t="s">
        <v>596</v>
      </c>
      <c r="QEP11876" s="4">
        <v>174298.32</v>
      </c>
    </row>
    <row r="11877" spans="11635:11650" ht="21.95" customHeight="1">
      <c r="QEQ11877" s="4" t="s">
        <v>1307</v>
      </c>
      <c r="QER11877" s="4">
        <v>732550</v>
      </c>
    </row>
    <row r="11878" spans="11635:11650" ht="21.95" customHeight="1">
      <c r="QEQ11878" s="4" t="s">
        <v>596</v>
      </c>
      <c r="QER11878" s="4">
        <v>174298.32</v>
      </c>
    </row>
    <row r="11879" spans="11635:11650" ht="21.95" customHeight="1">
      <c r="QES11879" s="4" t="s">
        <v>1307</v>
      </c>
      <c r="QET11879" s="4">
        <v>732550</v>
      </c>
    </row>
    <row r="11880" spans="11635:11650" ht="21.95" customHeight="1">
      <c r="QES11880" s="4" t="s">
        <v>596</v>
      </c>
      <c r="QET11880" s="4">
        <v>174298.32</v>
      </c>
    </row>
    <row r="11881" spans="11635:11650" ht="21.95" customHeight="1">
      <c r="QEU11881" s="4" t="s">
        <v>1307</v>
      </c>
      <c r="QEV11881" s="4">
        <v>732550</v>
      </c>
    </row>
    <row r="11882" spans="11635:11650" ht="21.95" customHeight="1">
      <c r="QEU11882" s="4" t="s">
        <v>596</v>
      </c>
      <c r="QEV11882" s="4">
        <v>174298.32</v>
      </c>
    </row>
    <row r="11883" spans="11635:11650" ht="21.95" customHeight="1">
      <c r="QEW11883" s="4" t="s">
        <v>1307</v>
      </c>
      <c r="QEX11883" s="4">
        <v>732550</v>
      </c>
    </row>
    <row r="11884" spans="11635:11650" ht="21.95" customHeight="1">
      <c r="QEW11884" s="4" t="s">
        <v>596</v>
      </c>
      <c r="QEX11884" s="4">
        <v>174298.32</v>
      </c>
    </row>
    <row r="11885" spans="11635:11650" ht="21.95" customHeight="1">
      <c r="QEY11885" s="4" t="s">
        <v>1307</v>
      </c>
      <c r="QEZ11885" s="4">
        <v>732550</v>
      </c>
    </row>
    <row r="11886" spans="11635:11650" ht="21.95" customHeight="1">
      <c r="QEY11886" s="4" t="s">
        <v>596</v>
      </c>
      <c r="QEZ11886" s="4">
        <v>174298.32</v>
      </c>
    </row>
    <row r="11887" spans="11635:11650" ht="21.95" customHeight="1">
      <c r="QFA11887" s="4" t="s">
        <v>1307</v>
      </c>
      <c r="QFB11887" s="4">
        <v>732550</v>
      </c>
    </row>
    <row r="11888" spans="11635:11650" ht="21.95" customHeight="1">
      <c r="QFA11888" s="4" t="s">
        <v>596</v>
      </c>
      <c r="QFB11888" s="4">
        <v>174298.32</v>
      </c>
    </row>
    <row r="11889" spans="11651:11666" ht="21.95" customHeight="1">
      <c r="QFC11889" s="4" t="s">
        <v>1307</v>
      </c>
      <c r="QFD11889" s="4">
        <v>732550</v>
      </c>
    </row>
    <row r="11890" spans="11651:11666" ht="21.95" customHeight="1">
      <c r="QFC11890" s="4" t="s">
        <v>596</v>
      </c>
      <c r="QFD11890" s="4">
        <v>174298.32</v>
      </c>
    </row>
    <row r="11891" spans="11651:11666" ht="21.95" customHeight="1">
      <c r="QFE11891" s="4" t="s">
        <v>1307</v>
      </c>
      <c r="QFF11891" s="4">
        <v>732550</v>
      </c>
    </row>
    <row r="11892" spans="11651:11666" ht="21.95" customHeight="1">
      <c r="QFE11892" s="4" t="s">
        <v>596</v>
      </c>
      <c r="QFF11892" s="4">
        <v>174298.32</v>
      </c>
    </row>
    <row r="11893" spans="11651:11666" ht="21.95" customHeight="1">
      <c r="QFG11893" s="4" t="s">
        <v>1307</v>
      </c>
      <c r="QFH11893" s="4">
        <v>732550</v>
      </c>
    </row>
    <row r="11894" spans="11651:11666" ht="21.95" customHeight="1">
      <c r="QFG11894" s="4" t="s">
        <v>596</v>
      </c>
      <c r="QFH11894" s="4">
        <v>174298.32</v>
      </c>
    </row>
    <row r="11895" spans="11651:11666" ht="21.95" customHeight="1">
      <c r="QFI11895" s="4" t="s">
        <v>1307</v>
      </c>
      <c r="QFJ11895" s="4">
        <v>732550</v>
      </c>
    </row>
    <row r="11896" spans="11651:11666" ht="21.95" customHeight="1">
      <c r="QFI11896" s="4" t="s">
        <v>596</v>
      </c>
      <c r="QFJ11896" s="4">
        <v>174298.32</v>
      </c>
    </row>
    <row r="11897" spans="11651:11666" ht="21.95" customHeight="1">
      <c r="QFK11897" s="4" t="s">
        <v>1307</v>
      </c>
      <c r="QFL11897" s="4">
        <v>732550</v>
      </c>
    </row>
    <row r="11898" spans="11651:11666" ht="21.95" customHeight="1">
      <c r="QFK11898" s="4" t="s">
        <v>596</v>
      </c>
      <c r="QFL11898" s="4">
        <v>174298.32</v>
      </c>
    </row>
    <row r="11899" spans="11651:11666" ht="21.95" customHeight="1">
      <c r="QFM11899" s="4" t="s">
        <v>1307</v>
      </c>
      <c r="QFN11899" s="4">
        <v>732550</v>
      </c>
    </row>
    <row r="11900" spans="11651:11666" ht="21.95" customHeight="1">
      <c r="QFM11900" s="4" t="s">
        <v>596</v>
      </c>
      <c r="QFN11900" s="4">
        <v>174298.32</v>
      </c>
    </row>
    <row r="11901" spans="11651:11666" ht="21.95" customHeight="1">
      <c r="QFO11901" s="4" t="s">
        <v>1307</v>
      </c>
      <c r="QFP11901" s="4">
        <v>732550</v>
      </c>
    </row>
    <row r="11902" spans="11651:11666" ht="21.95" customHeight="1">
      <c r="QFO11902" s="4" t="s">
        <v>596</v>
      </c>
      <c r="QFP11902" s="4">
        <v>174298.32</v>
      </c>
    </row>
    <row r="11903" spans="11651:11666" ht="21.95" customHeight="1">
      <c r="QFQ11903" s="4" t="s">
        <v>1307</v>
      </c>
      <c r="QFR11903" s="4">
        <v>732550</v>
      </c>
    </row>
    <row r="11904" spans="11651:11666" ht="21.95" customHeight="1">
      <c r="QFQ11904" s="4" t="s">
        <v>596</v>
      </c>
      <c r="QFR11904" s="4">
        <v>174298.32</v>
      </c>
    </row>
    <row r="11905" spans="11667:11682" ht="21.95" customHeight="1">
      <c r="QFS11905" s="4" t="s">
        <v>1307</v>
      </c>
      <c r="QFT11905" s="4">
        <v>732550</v>
      </c>
    </row>
    <row r="11906" spans="11667:11682" ht="21.95" customHeight="1">
      <c r="QFS11906" s="4" t="s">
        <v>596</v>
      </c>
      <c r="QFT11906" s="4">
        <v>174298.32</v>
      </c>
    </row>
    <row r="11907" spans="11667:11682" ht="21.95" customHeight="1">
      <c r="QFU11907" s="4" t="s">
        <v>1307</v>
      </c>
      <c r="QFV11907" s="4">
        <v>732550</v>
      </c>
    </row>
    <row r="11908" spans="11667:11682" ht="21.95" customHeight="1">
      <c r="QFU11908" s="4" t="s">
        <v>596</v>
      </c>
      <c r="QFV11908" s="4">
        <v>174298.32</v>
      </c>
    </row>
    <row r="11909" spans="11667:11682" ht="21.95" customHeight="1">
      <c r="QFW11909" s="4" t="s">
        <v>1307</v>
      </c>
      <c r="QFX11909" s="4">
        <v>732550</v>
      </c>
    </row>
    <row r="11910" spans="11667:11682" ht="21.95" customHeight="1">
      <c r="QFW11910" s="4" t="s">
        <v>596</v>
      </c>
      <c r="QFX11910" s="4">
        <v>174298.32</v>
      </c>
    </row>
    <row r="11911" spans="11667:11682" ht="21.95" customHeight="1">
      <c r="QFY11911" s="4" t="s">
        <v>1307</v>
      </c>
      <c r="QFZ11911" s="4">
        <v>732550</v>
      </c>
    </row>
    <row r="11912" spans="11667:11682" ht="21.95" customHeight="1">
      <c r="QFY11912" s="4" t="s">
        <v>596</v>
      </c>
      <c r="QFZ11912" s="4">
        <v>174298.32</v>
      </c>
    </row>
    <row r="11913" spans="11667:11682" ht="21.95" customHeight="1">
      <c r="QGA11913" s="4" t="s">
        <v>1307</v>
      </c>
      <c r="QGB11913" s="4">
        <v>732550</v>
      </c>
    </row>
    <row r="11914" spans="11667:11682" ht="21.95" customHeight="1">
      <c r="QGA11914" s="4" t="s">
        <v>596</v>
      </c>
      <c r="QGB11914" s="4">
        <v>174298.32</v>
      </c>
    </row>
    <row r="11915" spans="11667:11682" ht="21.95" customHeight="1">
      <c r="QGC11915" s="4" t="s">
        <v>1307</v>
      </c>
      <c r="QGD11915" s="4">
        <v>732550</v>
      </c>
    </row>
    <row r="11916" spans="11667:11682" ht="21.95" customHeight="1">
      <c r="QGC11916" s="4" t="s">
        <v>596</v>
      </c>
      <c r="QGD11916" s="4">
        <v>174298.32</v>
      </c>
    </row>
    <row r="11917" spans="11667:11682" ht="21.95" customHeight="1">
      <c r="QGE11917" s="4" t="s">
        <v>1307</v>
      </c>
      <c r="QGF11917" s="4">
        <v>732550</v>
      </c>
    </row>
    <row r="11918" spans="11667:11682" ht="21.95" customHeight="1">
      <c r="QGE11918" s="4" t="s">
        <v>596</v>
      </c>
      <c r="QGF11918" s="4">
        <v>174298.32</v>
      </c>
    </row>
    <row r="11919" spans="11667:11682" ht="21.95" customHeight="1">
      <c r="QGG11919" s="4" t="s">
        <v>1307</v>
      </c>
      <c r="QGH11919" s="4">
        <v>732550</v>
      </c>
    </row>
    <row r="11920" spans="11667:11682" ht="21.95" customHeight="1">
      <c r="QGG11920" s="4" t="s">
        <v>596</v>
      </c>
      <c r="QGH11920" s="4">
        <v>174298.32</v>
      </c>
    </row>
    <row r="11921" spans="11683:11698" ht="21.95" customHeight="1">
      <c r="QGI11921" s="4" t="s">
        <v>1307</v>
      </c>
      <c r="QGJ11921" s="4">
        <v>732550</v>
      </c>
    </row>
    <row r="11922" spans="11683:11698" ht="21.95" customHeight="1">
      <c r="QGI11922" s="4" t="s">
        <v>596</v>
      </c>
      <c r="QGJ11922" s="4">
        <v>174298.32</v>
      </c>
    </row>
    <row r="11923" spans="11683:11698" ht="21.95" customHeight="1">
      <c r="QGK11923" s="4" t="s">
        <v>1307</v>
      </c>
      <c r="QGL11923" s="4">
        <v>732550</v>
      </c>
    </row>
    <row r="11924" spans="11683:11698" ht="21.95" customHeight="1">
      <c r="QGK11924" s="4" t="s">
        <v>596</v>
      </c>
      <c r="QGL11924" s="4">
        <v>174298.32</v>
      </c>
    </row>
    <row r="11925" spans="11683:11698" ht="21.95" customHeight="1">
      <c r="QGM11925" s="4" t="s">
        <v>1307</v>
      </c>
      <c r="QGN11925" s="4">
        <v>732550</v>
      </c>
    </row>
    <row r="11926" spans="11683:11698" ht="21.95" customHeight="1">
      <c r="QGM11926" s="4" t="s">
        <v>596</v>
      </c>
      <c r="QGN11926" s="4">
        <v>174298.32</v>
      </c>
    </row>
    <row r="11927" spans="11683:11698" ht="21.95" customHeight="1">
      <c r="QGO11927" s="4" t="s">
        <v>1307</v>
      </c>
      <c r="QGP11927" s="4">
        <v>732550</v>
      </c>
    </row>
    <row r="11928" spans="11683:11698" ht="21.95" customHeight="1">
      <c r="QGO11928" s="4" t="s">
        <v>596</v>
      </c>
      <c r="QGP11928" s="4">
        <v>174298.32</v>
      </c>
    </row>
    <row r="11929" spans="11683:11698" ht="21.95" customHeight="1">
      <c r="QGQ11929" s="4" t="s">
        <v>1307</v>
      </c>
      <c r="QGR11929" s="4">
        <v>732550</v>
      </c>
    </row>
    <row r="11930" spans="11683:11698" ht="21.95" customHeight="1">
      <c r="QGQ11930" s="4" t="s">
        <v>596</v>
      </c>
      <c r="QGR11930" s="4">
        <v>174298.32</v>
      </c>
    </row>
    <row r="11931" spans="11683:11698" ht="21.95" customHeight="1">
      <c r="QGS11931" s="4" t="s">
        <v>1307</v>
      </c>
      <c r="QGT11931" s="4">
        <v>732550</v>
      </c>
    </row>
    <row r="11932" spans="11683:11698" ht="21.95" customHeight="1">
      <c r="QGS11932" s="4" t="s">
        <v>596</v>
      </c>
      <c r="QGT11932" s="4">
        <v>174298.32</v>
      </c>
    </row>
    <row r="11933" spans="11683:11698" ht="21.95" customHeight="1">
      <c r="QGU11933" s="4" t="s">
        <v>1307</v>
      </c>
      <c r="QGV11933" s="4">
        <v>732550</v>
      </c>
    </row>
    <row r="11934" spans="11683:11698" ht="21.95" customHeight="1">
      <c r="QGU11934" s="4" t="s">
        <v>596</v>
      </c>
      <c r="QGV11934" s="4">
        <v>174298.32</v>
      </c>
    </row>
    <row r="11935" spans="11683:11698" ht="21.95" customHeight="1">
      <c r="QGW11935" s="4" t="s">
        <v>1307</v>
      </c>
      <c r="QGX11935" s="4">
        <v>732550</v>
      </c>
    </row>
    <row r="11936" spans="11683:11698" ht="21.95" customHeight="1">
      <c r="QGW11936" s="4" t="s">
        <v>596</v>
      </c>
      <c r="QGX11936" s="4">
        <v>174298.32</v>
      </c>
    </row>
    <row r="11937" spans="11699:11714" ht="21.95" customHeight="1">
      <c r="QGY11937" s="4" t="s">
        <v>1307</v>
      </c>
      <c r="QGZ11937" s="4">
        <v>732550</v>
      </c>
    </row>
    <row r="11938" spans="11699:11714" ht="21.95" customHeight="1">
      <c r="QGY11938" s="4" t="s">
        <v>596</v>
      </c>
      <c r="QGZ11938" s="4">
        <v>174298.32</v>
      </c>
    </row>
    <row r="11939" spans="11699:11714" ht="21.95" customHeight="1">
      <c r="QHA11939" s="4" t="s">
        <v>1307</v>
      </c>
      <c r="QHB11939" s="4">
        <v>732550</v>
      </c>
    </row>
    <row r="11940" spans="11699:11714" ht="21.95" customHeight="1">
      <c r="QHA11940" s="4" t="s">
        <v>596</v>
      </c>
      <c r="QHB11940" s="4">
        <v>174298.32</v>
      </c>
    </row>
    <row r="11941" spans="11699:11714" ht="21.95" customHeight="1">
      <c r="QHC11941" s="4" t="s">
        <v>1307</v>
      </c>
      <c r="QHD11941" s="4">
        <v>732550</v>
      </c>
    </row>
    <row r="11942" spans="11699:11714" ht="21.95" customHeight="1">
      <c r="QHC11942" s="4" t="s">
        <v>596</v>
      </c>
      <c r="QHD11942" s="4">
        <v>174298.32</v>
      </c>
    </row>
    <row r="11943" spans="11699:11714" ht="21.95" customHeight="1">
      <c r="QHE11943" s="4" t="s">
        <v>1307</v>
      </c>
      <c r="QHF11943" s="4">
        <v>732550</v>
      </c>
    </row>
    <row r="11944" spans="11699:11714" ht="21.95" customHeight="1">
      <c r="QHE11944" s="4" t="s">
        <v>596</v>
      </c>
      <c r="QHF11944" s="4">
        <v>174298.32</v>
      </c>
    </row>
    <row r="11945" spans="11699:11714" ht="21.95" customHeight="1">
      <c r="QHG11945" s="4" t="s">
        <v>1307</v>
      </c>
      <c r="QHH11945" s="4">
        <v>732550</v>
      </c>
    </row>
    <row r="11946" spans="11699:11714" ht="21.95" customHeight="1">
      <c r="QHG11946" s="4" t="s">
        <v>596</v>
      </c>
      <c r="QHH11946" s="4">
        <v>174298.32</v>
      </c>
    </row>
    <row r="11947" spans="11699:11714" ht="21.95" customHeight="1">
      <c r="QHI11947" s="4" t="s">
        <v>1307</v>
      </c>
      <c r="QHJ11947" s="4">
        <v>732550</v>
      </c>
    </row>
    <row r="11948" spans="11699:11714" ht="21.95" customHeight="1">
      <c r="QHI11948" s="4" t="s">
        <v>596</v>
      </c>
      <c r="QHJ11948" s="4">
        <v>174298.32</v>
      </c>
    </row>
    <row r="11949" spans="11699:11714" ht="21.95" customHeight="1">
      <c r="QHK11949" s="4" t="s">
        <v>1307</v>
      </c>
      <c r="QHL11949" s="4">
        <v>732550</v>
      </c>
    </row>
    <row r="11950" spans="11699:11714" ht="21.95" customHeight="1">
      <c r="QHK11950" s="4" t="s">
        <v>596</v>
      </c>
      <c r="QHL11950" s="4">
        <v>174298.32</v>
      </c>
    </row>
    <row r="11951" spans="11699:11714" ht="21.95" customHeight="1">
      <c r="QHM11951" s="4" t="s">
        <v>1307</v>
      </c>
      <c r="QHN11951" s="4">
        <v>732550</v>
      </c>
    </row>
    <row r="11952" spans="11699:11714" ht="21.95" customHeight="1">
      <c r="QHM11952" s="4" t="s">
        <v>596</v>
      </c>
      <c r="QHN11952" s="4">
        <v>174298.32</v>
      </c>
    </row>
    <row r="11953" spans="11715:11730" ht="21.95" customHeight="1">
      <c r="QHO11953" s="4" t="s">
        <v>1307</v>
      </c>
      <c r="QHP11953" s="4">
        <v>732550</v>
      </c>
    </row>
    <row r="11954" spans="11715:11730" ht="21.95" customHeight="1">
      <c r="QHO11954" s="4" t="s">
        <v>596</v>
      </c>
      <c r="QHP11954" s="4">
        <v>174298.32</v>
      </c>
    </row>
    <row r="11955" spans="11715:11730" ht="21.95" customHeight="1">
      <c r="QHQ11955" s="4" t="s">
        <v>1307</v>
      </c>
      <c r="QHR11955" s="4">
        <v>732550</v>
      </c>
    </row>
    <row r="11956" spans="11715:11730" ht="21.95" customHeight="1">
      <c r="QHQ11956" s="4" t="s">
        <v>596</v>
      </c>
      <c r="QHR11956" s="4">
        <v>174298.32</v>
      </c>
    </row>
    <row r="11957" spans="11715:11730" ht="21.95" customHeight="1">
      <c r="QHS11957" s="4" t="s">
        <v>1307</v>
      </c>
      <c r="QHT11957" s="4">
        <v>732550</v>
      </c>
    </row>
    <row r="11958" spans="11715:11730" ht="21.95" customHeight="1">
      <c r="QHS11958" s="4" t="s">
        <v>596</v>
      </c>
      <c r="QHT11958" s="4">
        <v>174298.32</v>
      </c>
    </row>
    <row r="11959" spans="11715:11730" ht="21.95" customHeight="1">
      <c r="QHU11959" s="4" t="s">
        <v>1307</v>
      </c>
      <c r="QHV11959" s="4">
        <v>732550</v>
      </c>
    </row>
    <row r="11960" spans="11715:11730" ht="21.95" customHeight="1">
      <c r="QHU11960" s="4" t="s">
        <v>596</v>
      </c>
      <c r="QHV11960" s="4">
        <v>174298.32</v>
      </c>
    </row>
    <row r="11961" spans="11715:11730" ht="21.95" customHeight="1">
      <c r="QHW11961" s="4" t="s">
        <v>1307</v>
      </c>
      <c r="QHX11961" s="4">
        <v>732550</v>
      </c>
    </row>
    <row r="11962" spans="11715:11730" ht="21.95" customHeight="1">
      <c r="QHW11962" s="4" t="s">
        <v>596</v>
      </c>
      <c r="QHX11962" s="4">
        <v>174298.32</v>
      </c>
    </row>
    <row r="11963" spans="11715:11730" ht="21.95" customHeight="1">
      <c r="QHY11963" s="4" t="s">
        <v>1307</v>
      </c>
      <c r="QHZ11963" s="4">
        <v>732550</v>
      </c>
    </row>
    <row r="11964" spans="11715:11730" ht="21.95" customHeight="1">
      <c r="QHY11964" s="4" t="s">
        <v>596</v>
      </c>
      <c r="QHZ11964" s="4">
        <v>174298.32</v>
      </c>
    </row>
    <row r="11965" spans="11715:11730" ht="21.95" customHeight="1">
      <c r="QIA11965" s="4" t="s">
        <v>1307</v>
      </c>
      <c r="QIB11965" s="4">
        <v>732550</v>
      </c>
    </row>
    <row r="11966" spans="11715:11730" ht="21.95" customHeight="1">
      <c r="QIA11966" s="4" t="s">
        <v>596</v>
      </c>
      <c r="QIB11966" s="4">
        <v>174298.32</v>
      </c>
    </row>
    <row r="11967" spans="11715:11730" ht="21.95" customHeight="1">
      <c r="QIC11967" s="4" t="s">
        <v>1307</v>
      </c>
      <c r="QID11967" s="4">
        <v>732550</v>
      </c>
    </row>
    <row r="11968" spans="11715:11730" ht="21.95" customHeight="1">
      <c r="QIC11968" s="4" t="s">
        <v>596</v>
      </c>
      <c r="QID11968" s="4">
        <v>174298.32</v>
      </c>
    </row>
    <row r="11969" spans="11731:11746" ht="21.95" customHeight="1">
      <c r="QIE11969" s="4" t="s">
        <v>1307</v>
      </c>
      <c r="QIF11969" s="4">
        <v>732550</v>
      </c>
    </row>
    <row r="11970" spans="11731:11746" ht="21.95" customHeight="1">
      <c r="QIE11970" s="4" t="s">
        <v>596</v>
      </c>
      <c r="QIF11970" s="4">
        <v>174298.32</v>
      </c>
    </row>
    <row r="11971" spans="11731:11746" ht="21.95" customHeight="1">
      <c r="QIG11971" s="4" t="s">
        <v>1307</v>
      </c>
      <c r="QIH11971" s="4">
        <v>732550</v>
      </c>
    </row>
    <row r="11972" spans="11731:11746" ht="21.95" customHeight="1">
      <c r="QIG11972" s="4" t="s">
        <v>596</v>
      </c>
      <c r="QIH11972" s="4">
        <v>174298.32</v>
      </c>
    </row>
    <row r="11973" spans="11731:11746" ht="21.95" customHeight="1">
      <c r="QII11973" s="4" t="s">
        <v>1307</v>
      </c>
      <c r="QIJ11973" s="4">
        <v>732550</v>
      </c>
    </row>
    <row r="11974" spans="11731:11746" ht="21.95" customHeight="1">
      <c r="QII11974" s="4" t="s">
        <v>596</v>
      </c>
      <c r="QIJ11974" s="4">
        <v>174298.32</v>
      </c>
    </row>
    <row r="11975" spans="11731:11746" ht="21.95" customHeight="1">
      <c r="QIK11975" s="4" t="s">
        <v>1307</v>
      </c>
      <c r="QIL11975" s="4">
        <v>732550</v>
      </c>
    </row>
    <row r="11976" spans="11731:11746" ht="21.95" customHeight="1">
      <c r="QIK11976" s="4" t="s">
        <v>596</v>
      </c>
      <c r="QIL11976" s="4">
        <v>174298.32</v>
      </c>
    </row>
    <row r="11977" spans="11731:11746" ht="21.95" customHeight="1">
      <c r="QIM11977" s="4" t="s">
        <v>1307</v>
      </c>
      <c r="QIN11977" s="4">
        <v>732550</v>
      </c>
    </row>
    <row r="11978" spans="11731:11746" ht="21.95" customHeight="1">
      <c r="QIM11978" s="4" t="s">
        <v>596</v>
      </c>
      <c r="QIN11978" s="4">
        <v>174298.32</v>
      </c>
    </row>
    <row r="11979" spans="11731:11746" ht="21.95" customHeight="1">
      <c r="QIO11979" s="4" t="s">
        <v>1307</v>
      </c>
      <c r="QIP11979" s="4">
        <v>732550</v>
      </c>
    </row>
    <row r="11980" spans="11731:11746" ht="21.95" customHeight="1">
      <c r="QIO11980" s="4" t="s">
        <v>596</v>
      </c>
      <c r="QIP11980" s="4">
        <v>174298.32</v>
      </c>
    </row>
    <row r="11981" spans="11731:11746" ht="21.95" customHeight="1">
      <c r="QIQ11981" s="4" t="s">
        <v>1307</v>
      </c>
      <c r="QIR11981" s="4">
        <v>732550</v>
      </c>
    </row>
    <row r="11982" spans="11731:11746" ht="21.95" customHeight="1">
      <c r="QIQ11982" s="4" t="s">
        <v>596</v>
      </c>
      <c r="QIR11982" s="4">
        <v>174298.32</v>
      </c>
    </row>
    <row r="11983" spans="11731:11746" ht="21.95" customHeight="1">
      <c r="QIS11983" s="4" t="s">
        <v>1307</v>
      </c>
      <c r="QIT11983" s="4">
        <v>732550</v>
      </c>
    </row>
    <row r="11984" spans="11731:11746" ht="21.95" customHeight="1">
      <c r="QIS11984" s="4" t="s">
        <v>596</v>
      </c>
      <c r="QIT11984" s="4">
        <v>174298.32</v>
      </c>
    </row>
    <row r="11985" spans="11747:11762" ht="21.95" customHeight="1">
      <c r="QIU11985" s="4" t="s">
        <v>1307</v>
      </c>
      <c r="QIV11985" s="4">
        <v>732550</v>
      </c>
    </row>
    <row r="11986" spans="11747:11762" ht="21.95" customHeight="1">
      <c r="QIU11986" s="4" t="s">
        <v>596</v>
      </c>
      <c r="QIV11986" s="4">
        <v>174298.32</v>
      </c>
    </row>
    <row r="11987" spans="11747:11762" ht="21.95" customHeight="1">
      <c r="QIW11987" s="4" t="s">
        <v>1307</v>
      </c>
      <c r="QIX11987" s="4">
        <v>732550</v>
      </c>
    </row>
    <row r="11988" spans="11747:11762" ht="21.95" customHeight="1">
      <c r="QIW11988" s="4" t="s">
        <v>596</v>
      </c>
      <c r="QIX11988" s="4">
        <v>174298.32</v>
      </c>
    </row>
    <row r="11989" spans="11747:11762" ht="21.95" customHeight="1">
      <c r="QIY11989" s="4" t="s">
        <v>1307</v>
      </c>
      <c r="QIZ11989" s="4">
        <v>732550</v>
      </c>
    </row>
    <row r="11990" spans="11747:11762" ht="21.95" customHeight="1">
      <c r="QIY11990" s="4" t="s">
        <v>596</v>
      </c>
      <c r="QIZ11990" s="4">
        <v>174298.32</v>
      </c>
    </row>
    <row r="11991" spans="11747:11762" ht="21.95" customHeight="1">
      <c r="QJA11991" s="4" t="s">
        <v>1307</v>
      </c>
      <c r="QJB11991" s="4">
        <v>732550</v>
      </c>
    </row>
    <row r="11992" spans="11747:11762" ht="21.95" customHeight="1">
      <c r="QJA11992" s="4" t="s">
        <v>596</v>
      </c>
      <c r="QJB11992" s="4">
        <v>174298.32</v>
      </c>
    </row>
    <row r="11993" spans="11747:11762" ht="21.95" customHeight="1">
      <c r="QJC11993" s="4" t="s">
        <v>1307</v>
      </c>
      <c r="QJD11993" s="4">
        <v>732550</v>
      </c>
    </row>
    <row r="11994" spans="11747:11762" ht="21.95" customHeight="1">
      <c r="QJC11994" s="4" t="s">
        <v>596</v>
      </c>
      <c r="QJD11994" s="4">
        <v>174298.32</v>
      </c>
    </row>
    <row r="11995" spans="11747:11762" ht="21.95" customHeight="1">
      <c r="QJE11995" s="4" t="s">
        <v>1307</v>
      </c>
      <c r="QJF11995" s="4">
        <v>732550</v>
      </c>
    </row>
    <row r="11996" spans="11747:11762" ht="21.95" customHeight="1">
      <c r="QJE11996" s="4" t="s">
        <v>596</v>
      </c>
      <c r="QJF11996" s="4">
        <v>174298.32</v>
      </c>
    </row>
    <row r="11997" spans="11747:11762" ht="21.95" customHeight="1">
      <c r="QJG11997" s="4" t="s">
        <v>1307</v>
      </c>
      <c r="QJH11997" s="4">
        <v>732550</v>
      </c>
    </row>
    <row r="11998" spans="11747:11762" ht="21.95" customHeight="1">
      <c r="QJG11998" s="4" t="s">
        <v>596</v>
      </c>
      <c r="QJH11998" s="4">
        <v>174298.32</v>
      </c>
    </row>
    <row r="11999" spans="11747:11762" ht="21.95" customHeight="1">
      <c r="QJI11999" s="4" t="s">
        <v>1307</v>
      </c>
      <c r="QJJ11999" s="4">
        <v>732550</v>
      </c>
    </row>
    <row r="12000" spans="11747:11762" ht="21.95" customHeight="1">
      <c r="QJI12000" s="4" t="s">
        <v>596</v>
      </c>
      <c r="QJJ12000" s="4">
        <v>174298.32</v>
      </c>
    </row>
    <row r="12001" spans="11763:11778" ht="21.95" customHeight="1">
      <c r="QJK12001" s="4" t="s">
        <v>1307</v>
      </c>
      <c r="QJL12001" s="4">
        <v>732550</v>
      </c>
    </row>
    <row r="12002" spans="11763:11778" ht="21.95" customHeight="1">
      <c r="QJK12002" s="4" t="s">
        <v>596</v>
      </c>
      <c r="QJL12002" s="4">
        <v>174298.32</v>
      </c>
    </row>
    <row r="12003" spans="11763:11778" ht="21.95" customHeight="1">
      <c r="QJM12003" s="4" t="s">
        <v>1307</v>
      </c>
      <c r="QJN12003" s="4">
        <v>732550</v>
      </c>
    </row>
    <row r="12004" spans="11763:11778" ht="21.95" customHeight="1">
      <c r="QJM12004" s="4" t="s">
        <v>596</v>
      </c>
      <c r="QJN12004" s="4">
        <v>174298.32</v>
      </c>
    </row>
    <row r="12005" spans="11763:11778" ht="21.95" customHeight="1">
      <c r="QJO12005" s="4" t="s">
        <v>1307</v>
      </c>
      <c r="QJP12005" s="4">
        <v>732550</v>
      </c>
    </row>
    <row r="12006" spans="11763:11778" ht="21.95" customHeight="1">
      <c r="QJO12006" s="4" t="s">
        <v>596</v>
      </c>
      <c r="QJP12006" s="4">
        <v>174298.32</v>
      </c>
    </row>
    <row r="12007" spans="11763:11778" ht="21.95" customHeight="1">
      <c r="QJQ12007" s="4" t="s">
        <v>1307</v>
      </c>
      <c r="QJR12007" s="4">
        <v>732550</v>
      </c>
    </row>
    <row r="12008" spans="11763:11778" ht="21.95" customHeight="1">
      <c r="QJQ12008" s="4" t="s">
        <v>596</v>
      </c>
      <c r="QJR12008" s="4">
        <v>174298.32</v>
      </c>
    </row>
    <row r="12009" spans="11763:11778" ht="21.95" customHeight="1">
      <c r="QJS12009" s="4" t="s">
        <v>1307</v>
      </c>
      <c r="QJT12009" s="4">
        <v>732550</v>
      </c>
    </row>
    <row r="12010" spans="11763:11778" ht="21.95" customHeight="1">
      <c r="QJS12010" s="4" t="s">
        <v>596</v>
      </c>
      <c r="QJT12010" s="4">
        <v>174298.32</v>
      </c>
    </row>
    <row r="12011" spans="11763:11778" ht="21.95" customHeight="1">
      <c r="QJU12011" s="4" t="s">
        <v>1307</v>
      </c>
      <c r="QJV12011" s="4">
        <v>732550</v>
      </c>
    </row>
    <row r="12012" spans="11763:11778" ht="21.95" customHeight="1">
      <c r="QJU12012" s="4" t="s">
        <v>596</v>
      </c>
      <c r="QJV12012" s="4">
        <v>174298.32</v>
      </c>
    </row>
    <row r="12013" spans="11763:11778" ht="21.95" customHeight="1">
      <c r="QJW12013" s="4" t="s">
        <v>1307</v>
      </c>
      <c r="QJX12013" s="4">
        <v>732550</v>
      </c>
    </row>
    <row r="12014" spans="11763:11778" ht="21.95" customHeight="1">
      <c r="QJW12014" s="4" t="s">
        <v>596</v>
      </c>
      <c r="QJX12014" s="4">
        <v>174298.32</v>
      </c>
    </row>
    <row r="12015" spans="11763:11778" ht="21.95" customHeight="1">
      <c r="QJY12015" s="4" t="s">
        <v>1307</v>
      </c>
      <c r="QJZ12015" s="4">
        <v>732550</v>
      </c>
    </row>
    <row r="12016" spans="11763:11778" ht="21.95" customHeight="1">
      <c r="QJY12016" s="4" t="s">
        <v>596</v>
      </c>
      <c r="QJZ12016" s="4">
        <v>174298.32</v>
      </c>
    </row>
    <row r="12017" spans="11779:11794" ht="21.95" customHeight="1">
      <c r="QKA12017" s="4" t="s">
        <v>1307</v>
      </c>
      <c r="QKB12017" s="4">
        <v>732550</v>
      </c>
    </row>
    <row r="12018" spans="11779:11794" ht="21.95" customHeight="1">
      <c r="QKA12018" s="4" t="s">
        <v>596</v>
      </c>
      <c r="QKB12018" s="4">
        <v>174298.32</v>
      </c>
    </row>
    <row r="12019" spans="11779:11794" ht="21.95" customHeight="1">
      <c r="QKC12019" s="4" t="s">
        <v>1307</v>
      </c>
      <c r="QKD12019" s="4">
        <v>732550</v>
      </c>
    </row>
    <row r="12020" spans="11779:11794" ht="21.95" customHeight="1">
      <c r="QKC12020" s="4" t="s">
        <v>596</v>
      </c>
      <c r="QKD12020" s="4">
        <v>174298.32</v>
      </c>
    </row>
    <row r="12021" spans="11779:11794" ht="21.95" customHeight="1">
      <c r="QKE12021" s="4" t="s">
        <v>1307</v>
      </c>
      <c r="QKF12021" s="4">
        <v>732550</v>
      </c>
    </row>
    <row r="12022" spans="11779:11794" ht="21.95" customHeight="1">
      <c r="QKE12022" s="4" t="s">
        <v>596</v>
      </c>
      <c r="QKF12022" s="4">
        <v>174298.32</v>
      </c>
    </row>
    <row r="12023" spans="11779:11794" ht="21.95" customHeight="1">
      <c r="QKG12023" s="4" t="s">
        <v>1307</v>
      </c>
      <c r="QKH12023" s="4">
        <v>732550</v>
      </c>
    </row>
    <row r="12024" spans="11779:11794" ht="21.95" customHeight="1">
      <c r="QKG12024" s="4" t="s">
        <v>596</v>
      </c>
      <c r="QKH12024" s="4">
        <v>174298.32</v>
      </c>
    </row>
    <row r="12025" spans="11779:11794" ht="21.95" customHeight="1">
      <c r="QKI12025" s="4" t="s">
        <v>1307</v>
      </c>
      <c r="QKJ12025" s="4">
        <v>732550</v>
      </c>
    </row>
    <row r="12026" spans="11779:11794" ht="21.95" customHeight="1">
      <c r="QKI12026" s="4" t="s">
        <v>596</v>
      </c>
      <c r="QKJ12026" s="4">
        <v>174298.32</v>
      </c>
    </row>
    <row r="12027" spans="11779:11794" ht="21.95" customHeight="1">
      <c r="QKK12027" s="4" t="s">
        <v>1307</v>
      </c>
      <c r="QKL12027" s="4">
        <v>732550</v>
      </c>
    </row>
    <row r="12028" spans="11779:11794" ht="21.95" customHeight="1">
      <c r="QKK12028" s="4" t="s">
        <v>596</v>
      </c>
      <c r="QKL12028" s="4">
        <v>174298.32</v>
      </c>
    </row>
    <row r="12029" spans="11779:11794" ht="21.95" customHeight="1">
      <c r="QKM12029" s="4" t="s">
        <v>1307</v>
      </c>
      <c r="QKN12029" s="4">
        <v>732550</v>
      </c>
    </row>
    <row r="12030" spans="11779:11794" ht="21.95" customHeight="1">
      <c r="QKM12030" s="4" t="s">
        <v>596</v>
      </c>
      <c r="QKN12030" s="4">
        <v>174298.32</v>
      </c>
    </row>
    <row r="12031" spans="11779:11794" ht="21.95" customHeight="1">
      <c r="QKO12031" s="4" t="s">
        <v>1307</v>
      </c>
      <c r="QKP12031" s="4">
        <v>732550</v>
      </c>
    </row>
    <row r="12032" spans="11779:11794" ht="21.95" customHeight="1">
      <c r="QKO12032" s="4" t="s">
        <v>596</v>
      </c>
      <c r="QKP12032" s="4">
        <v>174298.32</v>
      </c>
    </row>
    <row r="12033" spans="11795:11810" ht="21.95" customHeight="1">
      <c r="QKQ12033" s="4" t="s">
        <v>1307</v>
      </c>
      <c r="QKR12033" s="4">
        <v>732550</v>
      </c>
    </row>
    <row r="12034" spans="11795:11810" ht="21.95" customHeight="1">
      <c r="QKQ12034" s="4" t="s">
        <v>596</v>
      </c>
      <c r="QKR12034" s="4">
        <v>174298.32</v>
      </c>
    </row>
    <row r="12035" spans="11795:11810" ht="21.95" customHeight="1">
      <c r="QKS12035" s="4" t="s">
        <v>1307</v>
      </c>
      <c r="QKT12035" s="4">
        <v>732550</v>
      </c>
    </row>
    <row r="12036" spans="11795:11810" ht="21.95" customHeight="1">
      <c r="QKS12036" s="4" t="s">
        <v>596</v>
      </c>
      <c r="QKT12036" s="4">
        <v>174298.32</v>
      </c>
    </row>
    <row r="12037" spans="11795:11810" ht="21.95" customHeight="1">
      <c r="QKU12037" s="4" t="s">
        <v>1307</v>
      </c>
      <c r="QKV12037" s="4">
        <v>732550</v>
      </c>
    </row>
    <row r="12038" spans="11795:11810" ht="21.95" customHeight="1">
      <c r="QKU12038" s="4" t="s">
        <v>596</v>
      </c>
      <c r="QKV12038" s="4">
        <v>174298.32</v>
      </c>
    </row>
    <row r="12039" spans="11795:11810" ht="21.95" customHeight="1">
      <c r="QKW12039" s="4" t="s">
        <v>1307</v>
      </c>
      <c r="QKX12039" s="4">
        <v>732550</v>
      </c>
    </row>
    <row r="12040" spans="11795:11810" ht="21.95" customHeight="1">
      <c r="QKW12040" s="4" t="s">
        <v>596</v>
      </c>
      <c r="QKX12040" s="4">
        <v>174298.32</v>
      </c>
    </row>
    <row r="12041" spans="11795:11810" ht="21.95" customHeight="1">
      <c r="QKY12041" s="4" t="s">
        <v>1307</v>
      </c>
      <c r="QKZ12041" s="4">
        <v>732550</v>
      </c>
    </row>
    <row r="12042" spans="11795:11810" ht="21.95" customHeight="1">
      <c r="QKY12042" s="4" t="s">
        <v>596</v>
      </c>
      <c r="QKZ12042" s="4">
        <v>174298.32</v>
      </c>
    </row>
    <row r="12043" spans="11795:11810" ht="21.95" customHeight="1">
      <c r="QLA12043" s="4" t="s">
        <v>1307</v>
      </c>
      <c r="QLB12043" s="4">
        <v>732550</v>
      </c>
    </row>
    <row r="12044" spans="11795:11810" ht="21.95" customHeight="1">
      <c r="QLA12044" s="4" t="s">
        <v>596</v>
      </c>
      <c r="QLB12044" s="4">
        <v>174298.32</v>
      </c>
    </row>
    <row r="12045" spans="11795:11810" ht="21.95" customHeight="1">
      <c r="QLC12045" s="4" t="s">
        <v>1307</v>
      </c>
      <c r="QLD12045" s="4">
        <v>732550</v>
      </c>
    </row>
    <row r="12046" spans="11795:11810" ht="21.95" customHeight="1">
      <c r="QLC12046" s="4" t="s">
        <v>596</v>
      </c>
      <c r="QLD12046" s="4">
        <v>174298.32</v>
      </c>
    </row>
    <row r="12047" spans="11795:11810" ht="21.95" customHeight="1">
      <c r="QLE12047" s="4" t="s">
        <v>1307</v>
      </c>
      <c r="QLF12047" s="4">
        <v>732550</v>
      </c>
    </row>
    <row r="12048" spans="11795:11810" ht="21.95" customHeight="1">
      <c r="QLE12048" s="4" t="s">
        <v>596</v>
      </c>
      <c r="QLF12048" s="4">
        <v>174298.32</v>
      </c>
    </row>
    <row r="12049" spans="11811:11826" ht="21.95" customHeight="1">
      <c r="QLG12049" s="4" t="s">
        <v>1307</v>
      </c>
      <c r="QLH12049" s="4">
        <v>732550</v>
      </c>
    </row>
    <row r="12050" spans="11811:11826" ht="21.95" customHeight="1">
      <c r="QLG12050" s="4" t="s">
        <v>596</v>
      </c>
      <c r="QLH12050" s="4">
        <v>174298.32</v>
      </c>
    </row>
    <row r="12051" spans="11811:11826" ht="21.95" customHeight="1">
      <c r="QLI12051" s="4" t="s">
        <v>1307</v>
      </c>
      <c r="QLJ12051" s="4">
        <v>732550</v>
      </c>
    </row>
    <row r="12052" spans="11811:11826" ht="21.95" customHeight="1">
      <c r="QLI12052" s="4" t="s">
        <v>596</v>
      </c>
      <c r="QLJ12052" s="4">
        <v>174298.32</v>
      </c>
    </row>
    <row r="12053" spans="11811:11826" ht="21.95" customHeight="1">
      <c r="QLK12053" s="4" t="s">
        <v>1307</v>
      </c>
      <c r="QLL12053" s="4">
        <v>732550</v>
      </c>
    </row>
    <row r="12054" spans="11811:11826" ht="21.95" customHeight="1">
      <c r="QLK12054" s="4" t="s">
        <v>596</v>
      </c>
      <c r="QLL12054" s="4">
        <v>174298.32</v>
      </c>
    </row>
    <row r="12055" spans="11811:11826" ht="21.95" customHeight="1">
      <c r="QLM12055" s="4" t="s">
        <v>1307</v>
      </c>
      <c r="QLN12055" s="4">
        <v>732550</v>
      </c>
    </row>
    <row r="12056" spans="11811:11826" ht="21.95" customHeight="1">
      <c r="QLM12056" s="4" t="s">
        <v>596</v>
      </c>
      <c r="QLN12056" s="4">
        <v>174298.32</v>
      </c>
    </row>
    <row r="12057" spans="11811:11826" ht="21.95" customHeight="1">
      <c r="QLO12057" s="4" t="s">
        <v>1307</v>
      </c>
      <c r="QLP12057" s="4">
        <v>732550</v>
      </c>
    </row>
    <row r="12058" spans="11811:11826" ht="21.95" customHeight="1">
      <c r="QLO12058" s="4" t="s">
        <v>596</v>
      </c>
      <c r="QLP12058" s="4">
        <v>174298.32</v>
      </c>
    </row>
    <row r="12059" spans="11811:11826" ht="21.95" customHeight="1">
      <c r="QLQ12059" s="4" t="s">
        <v>1307</v>
      </c>
      <c r="QLR12059" s="4">
        <v>732550</v>
      </c>
    </row>
    <row r="12060" spans="11811:11826" ht="21.95" customHeight="1">
      <c r="QLQ12060" s="4" t="s">
        <v>596</v>
      </c>
      <c r="QLR12060" s="4">
        <v>174298.32</v>
      </c>
    </row>
    <row r="12061" spans="11811:11826" ht="21.95" customHeight="1">
      <c r="QLS12061" s="4" t="s">
        <v>1307</v>
      </c>
      <c r="QLT12061" s="4">
        <v>732550</v>
      </c>
    </row>
    <row r="12062" spans="11811:11826" ht="21.95" customHeight="1">
      <c r="QLS12062" s="4" t="s">
        <v>596</v>
      </c>
      <c r="QLT12062" s="4">
        <v>174298.32</v>
      </c>
    </row>
    <row r="12063" spans="11811:11826" ht="21.95" customHeight="1">
      <c r="QLU12063" s="4" t="s">
        <v>1307</v>
      </c>
      <c r="QLV12063" s="4">
        <v>732550</v>
      </c>
    </row>
    <row r="12064" spans="11811:11826" ht="21.95" customHeight="1">
      <c r="QLU12064" s="4" t="s">
        <v>596</v>
      </c>
      <c r="QLV12064" s="4">
        <v>174298.32</v>
      </c>
    </row>
    <row r="12065" spans="11827:11842" ht="21.95" customHeight="1">
      <c r="QLW12065" s="4" t="s">
        <v>1307</v>
      </c>
      <c r="QLX12065" s="4">
        <v>732550</v>
      </c>
    </row>
    <row r="12066" spans="11827:11842" ht="21.95" customHeight="1">
      <c r="QLW12066" s="4" t="s">
        <v>596</v>
      </c>
      <c r="QLX12066" s="4">
        <v>174298.32</v>
      </c>
    </row>
    <row r="12067" spans="11827:11842" ht="21.95" customHeight="1">
      <c r="QLY12067" s="4" t="s">
        <v>1307</v>
      </c>
      <c r="QLZ12067" s="4">
        <v>732550</v>
      </c>
    </row>
    <row r="12068" spans="11827:11842" ht="21.95" customHeight="1">
      <c r="QLY12068" s="4" t="s">
        <v>596</v>
      </c>
      <c r="QLZ12068" s="4">
        <v>174298.32</v>
      </c>
    </row>
    <row r="12069" spans="11827:11842" ht="21.95" customHeight="1">
      <c r="QMA12069" s="4" t="s">
        <v>1307</v>
      </c>
      <c r="QMB12069" s="4">
        <v>732550</v>
      </c>
    </row>
    <row r="12070" spans="11827:11842" ht="21.95" customHeight="1">
      <c r="QMA12070" s="4" t="s">
        <v>596</v>
      </c>
      <c r="QMB12070" s="4">
        <v>174298.32</v>
      </c>
    </row>
    <row r="12071" spans="11827:11842" ht="21.95" customHeight="1">
      <c r="QMC12071" s="4" t="s">
        <v>1307</v>
      </c>
      <c r="QMD12071" s="4">
        <v>732550</v>
      </c>
    </row>
    <row r="12072" spans="11827:11842" ht="21.95" customHeight="1">
      <c r="QMC12072" s="4" t="s">
        <v>596</v>
      </c>
      <c r="QMD12072" s="4">
        <v>174298.32</v>
      </c>
    </row>
    <row r="12073" spans="11827:11842" ht="21.95" customHeight="1">
      <c r="QME12073" s="4" t="s">
        <v>1307</v>
      </c>
      <c r="QMF12073" s="4">
        <v>732550</v>
      </c>
    </row>
    <row r="12074" spans="11827:11842" ht="21.95" customHeight="1">
      <c r="QME12074" s="4" t="s">
        <v>596</v>
      </c>
      <c r="QMF12074" s="4">
        <v>174298.32</v>
      </c>
    </row>
    <row r="12075" spans="11827:11842" ht="21.95" customHeight="1">
      <c r="QMG12075" s="4" t="s">
        <v>1307</v>
      </c>
      <c r="QMH12075" s="4">
        <v>732550</v>
      </c>
    </row>
    <row r="12076" spans="11827:11842" ht="21.95" customHeight="1">
      <c r="QMG12076" s="4" t="s">
        <v>596</v>
      </c>
      <c r="QMH12076" s="4">
        <v>174298.32</v>
      </c>
    </row>
    <row r="12077" spans="11827:11842" ht="21.95" customHeight="1">
      <c r="QMI12077" s="4" t="s">
        <v>1307</v>
      </c>
      <c r="QMJ12077" s="4">
        <v>732550</v>
      </c>
    </row>
    <row r="12078" spans="11827:11842" ht="21.95" customHeight="1">
      <c r="QMI12078" s="4" t="s">
        <v>596</v>
      </c>
      <c r="QMJ12078" s="4">
        <v>174298.32</v>
      </c>
    </row>
    <row r="12079" spans="11827:11842" ht="21.95" customHeight="1">
      <c r="QMK12079" s="4" t="s">
        <v>1307</v>
      </c>
      <c r="QML12079" s="4">
        <v>732550</v>
      </c>
    </row>
    <row r="12080" spans="11827:11842" ht="21.95" customHeight="1">
      <c r="QMK12080" s="4" t="s">
        <v>596</v>
      </c>
      <c r="QML12080" s="4">
        <v>174298.32</v>
      </c>
    </row>
    <row r="12081" spans="11843:11858" ht="21.95" customHeight="1">
      <c r="QMM12081" s="4" t="s">
        <v>1307</v>
      </c>
      <c r="QMN12081" s="4">
        <v>732550</v>
      </c>
    </row>
    <row r="12082" spans="11843:11858" ht="21.95" customHeight="1">
      <c r="QMM12082" s="4" t="s">
        <v>596</v>
      </c>
      <c r="QMN12082" s="4">
        <v>174298.32</v>
      </c>
    </row>
    <row r="12083" spans="11843:11858" ht="21.95" customHeight="1">
      <c r="QMO12083" s="4" t="s">
        <v>1307</v>
      </c>
      <c r="QMP12083" s="4">
        <v>732550</v>
      </c>
    </row>
    <row r="12084" spans="11843:11858" ht="21.95" customHeight="1">
      <c r="QMO12084" s="4" t="s">
        <v>596</v>
      </c>
      <c r="QMP12084" s="4">
        <v>174298.32</v>
      </c>
    </row>
    <row r="12085" spans="11843:11858" ht="21.95" customHeight="1">
      <c r="QMQ12085" s="4" t="s">
        <v>1307</v>
      </c>
      <c r="QMR12085" s="4">
        <v>732550</v>
      </c>
    </row>
    <row r="12086" spans="11843:11858" ht="21.95" customHeight="1">
      <c r="QMQ12086" s="4" t="s">
        <v>596</v>
      </c>
      <c r="QMR12086" s="4">
        <v>174298.32</v>
      </c>
    </row>
    <row r="12087" spans="11843:11858" ht="21.95" customHeight="1">
      <c r="QMS12087" s="4" t="s">
        <v>1307</v>
      </c>
      <c r="QMT12087" s="4">
        <v>732550</v>
      </c>
    </row>
    <row r="12088" spans="11843:11858" ht="21.95" customHeight="1">
      <c r="QMS12088" s="4" t="s">
        <v>596</v>
      </c>
      <c r="QMT12088" s="4">
        <v>174298.32</v>
      </c>
    </row>
    <row r="12089" spans="11843:11858" ht="21.95" customHeight="1">
      <c r="QMU12089" s="4" t="s">
        <v>1307</v>
      </c>
      <c r="QMV12089" s="4">
        <v>732550</v>
      </c>
    </row>
    <row r="12090" spans="11843:11858" ht="21.95" customHeight="1">
      <c r="QMU12090" s="4" t="s">
        <v>596</v>
      </c>
      <c r="QMV12090" s="4">
        <v>174298.32</v>
      </c>
    </row>
    <row r="12091" spans="11843:11858" ht="21.95" customHeight="1">
      <c r="QMW12091" s="4" t="s">
        <v>1307</v>
      </c>
      <c r="QMX12091" s="4">
        <v>732550</v>
      </c>
    </row>
    <row r="12092" spans="11843:11858" ht="21.95" customHeight="1">
      <c r="QMW12092" s="4" t="s">
        <v>596</v>
      </c>
      <c r="QMX12092" s="4">
        <v>174298.32</v>
      </c>
    </row>
    <row r="12093" spans="11843:11858" ht="21.95" customHeight="1">
      <c r="QMY12093" s="4" t="s">
        <v>1307</v>
      </c>
      <c r="QMZ12093" s="4">
        <v>732550</v>
      </c>
    </row>
    <row r="12094" spans="11843:11858" ht="21.95" customHeight="1">
      <c r="QMY12094" s="4" t="s">
        <v>596</v>
      </c>
      <c r="QMZ12094" s="4">
        <v>174298.32</v>
      </c>
    </row>
    <row r="12095" spans="11843:11858" ht="21.95" customHeight="1">
      <c r="QNA12095" s="4" t="s">
        <v>1307</v>
      </c>
      <c r="QNB12095" s="4">
        <v>732550</v>
      </c>
    </row>
    <row r="12096" spans="11843:11858" ht="21.95" customHeight="1">
      <c r="QNA12096" s="4" t="s">
        <v>596</v>
      </c>
      <c r="QNB12096" s="4">
        <v>174298.32</v>
      </c>
    </row>
    <row r="12097" spans="11859:11874" ht="21.95" customHeight="1">
      <c r="QNC12097" s="4" t="s">
        <v>1307</v>
      </c>
      <c r="QND12097" s="4">
        <v>732550</v>
      </c>
    </row>
    <row r="12098" spans="11859:11874" ht="21.95" customHeight="1">
      <c r="QNC12098" s="4" t="s">
        <v>596</v>
      </c>
      <c r="QND12098" s="4">
        <v>174298.32</v>
      </c>
    </row>
    <row r="12099" spans="11859:11874" ht="21.95" customHeight="1">
      <c r="QNE12099" s="4" t="s">
        <v>1307</v>
      </c>
      <c r="QNF12099" s="4">
        <v>732550</v>
      </c>
    </row>
    <row r="12100" spans="11859:11874" ht="21.95" customHeight="1">
      <c r="QNE12100" s="4" t="s">
        <v>596</v>
      </c>
      <c r="QNF12100" s="4">
        <v>174298.32</v>
      </c>
    </row>
    <row r="12101" spans="11859:11874" ht="21.95" customHeight="1">
      <c r="QNG12101" s="4" t="s">
        <v>1307</v>
      </c>
      <c r="QNH12101" s="4">
        <v>732550</v>
      </c>
    </row>
    <row r="12102" spans="11859:11874" ht="21.95" customHeight="1">
      <c r="QNG12102" s="4" t="s">
        <v>596</v>
      </c>
      <c r="QNH12102" s="4">
        <v>174298.32</v>
      </c>
    </row>
    <row r="12103" spans="11859:11874" ht="21.95" customHeight="1">
      <c r="QNI12103" s="4" t="s">
        <v>1307</v>
      </c>
      <c r="QNJ12103" s="4">
        <v>732550</v>
      </c>
    </row>
    <row r="12104" spans="11859:11874" ht="21.95" customHeight="1">
      <c r="QNI12104" s="4" t="s">
        <v>596</v>
      </c>
      <c r="QNJ12104" s="4">
        <v>174298.32</v>
      </c>
    </row>
    <row r="12105" spans="11859:11874" ht="21.95" customHeight="1">
      <c r="QNK12105" s="4" t="s">
        <v>1307</v>
      </c>
      <c r="QNL12105" s="4">
        <v>732550</v>
      </c>
    </row>
    <row r="12106" spans="11859:11874" ht="21.95" customHeight="1">
      <c r="QNK12106" s="4" t="s">
        <v>596</v>
      </c>
      <c r="QNL12106" s="4">
        <v>174298.32</v>
      </c>
    </row>
    <row r="12107" spans="11859:11874" ht="21.95" customHeight="1">
      <c r="QNM12107" s="4" t="s">
        <v>1307</v>
      </c>
      <c r="QNN12107" s="4">
        <v>732550</v>
      </c>
    </row>
    <row r="12108" spans="11859:11874" ht="21.95" customHeight="1">
      <c r="QNM12108" s="4" t="s">
        <v>596</v>
      </c>
      <c r="QNN12108" s="4">
        <v>174298.32</v>
      </c>
    </row>
    <row r="12109" spans="11859:11874" ht="21.95" customHeight="1">
      <c r="QNO12109" s="4" t="s">
        <v>1307</v>
      </c>
      <c r="QNP12109" s="4">
        <v>732550</v>
      </c>
    </row>
    <row r="12110" spans="11859:11874" ht="21.95" customHeight="1">
      <c r="QNO12110" s="4" t="s">
        <v>596</v>
      </c>
      <c r="QNP12110" s="4">
        <v>174298.32</v>
      </c>
    </row>
    <row r="12111" spans="11859:11874" ht="21.95" customHeight="1">
      <c r="QNQ12111" s="4" t="s">
        <v>1307</v>
      </c>
      <c r="QNR12111" s="4">
        <v>732550</v>
      </c>
    </row>
    <row r="12112" spans="11859:11874" ht="21.95" customHeight="1">
      <c r="QNQ12112" s="4" t="s">
        <v>596</v>
      </c>
      <c r="QNR12112" s="4">
        <v>174298.32</v>
      </c>
    </row>
    <row r="12113" spans="11875:11890" ht="21.95" customHeight="1">
      <c r="QNS12113" s="4" t="s">
        <v>1307</v>
      </c>
      <c r="QNT12113" s="4">
        <v>732550</v>
      </c>
    </row>
    <row r="12114" spans="11875:11890" ht="21.95" customHeight="1">
      <c r="QNS12114" s="4" t="s">
        <v>596</v>
      </c>
      <c r="QNT12114" s="4">
        <v>174298.32</v>
      </c>
    </row>
    <row r="12115" spans="11875:11890" ht="21.95" customHeight="1">
      <c r="QNU12115" s="4" t="s">
        <v>1307</v>
      </c>
      <c r="QNV12115" s="4">
        <v>732550</v>
      </c>
    </row>
    <row r="12116" spans="11875:11890" ht="21.95" customHeight="1">
      <c r="QNU12116" s="4" t="s">
        <v>596</v>
      </c>
      <c r="QNV12116" s="4">
        <v>174298.32</v>
      </c>
    </row>
    <row r="12117" spans="11875:11890" ht="21.95" customHeight="1">
      <c r="QNW12117" s="4" t="s">
        <v>1307</v>
      </c>
      <c r="QNX12117" s="4">
        <v>732550</v>
      </c>
    </row>
    <row r="12118" spans="11875:11890" ht="21.95" customHeight="1">
      <c r="QNW12118" s="4" t="s">
        <v>596</v>
      </c>
      <c r="QNX12118" s="4">
        <v>174298.32</v>
      </c>
    </row>
    <row r="12119" spans="11875:11890" ht="21.95" customHeight="1">
      <c r="QNY12119" s="4" t="s">
        <v>1307</v>
      </c>
      <c r="QNZ12119" s="4">
        <v>732550</v>
      </c>
    </row>
    <row r="12120" spans="11875:11890" ht="21.95" customHeight="1">
      <c r="QNY12120" s="4" t="s">
        <v>596</v>
      </c>
      <c r="QNZ12120" s="4">
        <v>174298.32</v>
      </c>
    </row>
    <row r="12121" spans="11875:11890" ht="21.95" customHeight="1">
      <c r="QOA12121" s="4" t="s">
        <v>1307</v>
      </c>
      <c r="QOB12121" s="4">
        <v>732550</v>
      </c>
    </row>
    <row r="12122" spans="11875:11890" ht="21.95" customHeight="1">
      <c r="QOA12122" s="4" t="s">
        <v>596</v>
      </c>
      <c r="QOB12122" s="4">
        <v>174298.32</v>
      </c>
    </row>
    <row r="12123" spans="11875:11890" ht="21.95" customHeight="1">
      <c r="QOC12123" s="4" t="s">
        <v>1307</v>
      </c>
      <c r="QOD12123" s="4">
        <v>732550</v>
      </c>
    </row>
    <row r="12124" spans="11875:11890" ht="21.95" customHeight="1">
      <c r="QOC12124" s="4" t="s">
        <v>596</v>
      </c>
      <c r="QOD12124" s="4">
        <v>174298.32</v>
      </c>
    </row>
    <row r="12125" spans="11875:11890" ht="21.95" customHeight="1">
      <c r="QOE12125" s="4" t="s">
        <v>1307</v>
      </c>
      <c r="QOF12125" s="4">
        <v>732550</v>
      </c>
    </row>
    <row r="12126" spans="11875:11890" ht="21.95" customHeight="1">
      <c r="QOE12126" s="4" t="s">
        <v>596</v>
      </c>
      <c r="QOF12126" s="4">
        <v>174298.32</v>
      </c>
    </row>
    <row r="12127" spans="11875:11890" ht="21.95" customHeight="1">
      <c r="QOG12127" s="4" t="s">
        <v>1307</v>
      </c>
      <c r="QOH12127" s="4">
        <v>732550</v>
      </c>
    </row>
    <row r="12128" spans="11875:11890" ht="21.95" customHeight="1">
      <c r="QOG12128" s="4" t="s">
        <v>596</v>
      </c>
      <c r="QOH12128" s="4">
        <v>174298.32</v>
      </c>
    </row>
    <row r="12129" spans="11891:11906" ht="21.95" customHeight="1">
      <c r="QOI12129" s="4" t="s">
        <v>1307</v>
      </c>
      <c r="QOJ12129" s="4">
        <v>732550</v>
      </c>
    </row>
    <row r="12130" spans="11891:11906" ht="21.95" customHeight="1">
      <c r="QOI12130" s="4" t="s">
        <v>596</v>
      </c>
      <c r="QOJ12130" s="4">
        <v>174298.32</v>
      </c>
    </row>
    <row r="12131" spans="11891:11906" ht="21.95" customHeight="1">
      <c r="QOK12131" s="4" t="s">
        <v>1307</v>
      </c>
      <c r="QOL12131" s="4">
        <v>732550</v>
      </c>
    </row>
    <row r="12132" spans="11891:11906" ht="21.95" customHeight="1">
      <c r="QOK12132" s="4" t="s">
        <v>596</v>
      </c>
      <c r="QOL12132" s="4">
        <v>174298.32</v>
      </c>
    </row>
    <row r="12133" spans="11891:11906" ht="21.95" customHeight="1">
      <c r="QOM12133" s="4" t="s">
        <v>1307</v>
      </c>
      <c r="QON12133" s="4">
        <v>732550</v>
      </c>
    </row>
    <row r="12134" spans="11891:11906" ht="21.95" customHeight="1">
      <c r="QOM12134" s="4" t="s">
        <v>596</v>
      </c>
      <c r="QON12134" s="4">
        <v>174298.32</v>
      </c>
    </row>
    <row r="12135" spans="11891:11906" ht="21.95" customHeight="1">
      <c r="QOO12135" s="4" t="s">
        <v>1307</v>
      </c>
      <c r="QOP12135" s="4">
        <v>732550</v>
      </c>
    </row>
    <row r="12136" spans="11891:11906" ht="21.95" customHeight="1">
      <c r="QOO12136" s="4" t="s">
        <v>596</v>
      </c>
      <c r="QOP12136" s="4">
        <v>174298.32</v>
      </c>
    </row>
    <row r="12137" spans="11891:11906" ht="21.95" customHeight="1">
      <c r="QOQ12137" s="4" t="s">
        <v>1307</v>
      </c>
      <c r="QOR12137" s="4">
        <v>732550</v>
      </c>
    </row>
    <row r="12138" spans="11891:11906" ht="21.95" customHeight="1">
      <c r="QOQ12138" s="4" t="s">
        <v>596</v>
      </c>
      <c r="QOR12138" s="4">
        <v>174298.32</v>
      </c>
    </row>
    <row r="12139" spans="11891:11906" ht="21.95" customHeight="1">
      <c r="QOS12139" s="4" t="s">
        <v>1307</v>
      </c>
      <c r="QOT12139" s="4">
        <v>732550</v>
      </c>
    </row>
    <row r="12140" spans="11891:11906" ht="21.95" customHeight="1">
      <c r="QOS12140" s="4" t="s">
        <v>596</v>
      </c>
      <c r="QOT12140" s="4">
        <v>174298.32</v>
      </c>
    </row>
    <row r="12141" spans="11891:11906" ht="21.95" customHeight="1">
      <c r="QOU12141" s="4" t="s">
        <v>1307</v>
      </c>
      <c r="QOV12141" s="4">
        <v>732550</v>
      </c>
    </row>
    <row r="12142" spans="11891:11906" ht="21.95" customHeight="1">
      <c r="QOU12142" s="4" t="s">
        <v>596</v>
      </c>
      <c r="QOV12142" s="4">
        <v>174298.32</v>
      </c>
    </row>
    <row r="12143" spans="11891:11906" ht="21.95" customHeight="1">
      <c r="QOW12143" s="4" t="s">
        <v>1307</v>
      </c>
      <c r="QOX12143" s="4">
        <v>732550</v>
      </c>
    </row>
    <row r="12144" spans="11891:11906" ht="21.95" customHeight="1">
      <c r="QOW12144" s="4" t="s">
        <v>596</v>
      </c>
      <c r="QOX12144" s="4">
        <v>174298.32</v>
      </c>
    </row>
    <row r="12145" spans="11907:11922" ht="21.95" customHeight="1">
      <c r="QOY12145" s="4" t="s">
        <v>1307</v>
      </c>
      <c r="QOZ12145" s="4">
        <v>732550</v>
      </c>
    </row>
    <row r="12146" spans="11907:11922" ht="21.95" customHeight="1">
      <c r="QOY12146" s="4" t="s">
        <v>596</v>
      </c>
      <c r="QOZ12146" s="4">
        <v>174298.32</v>
      </c>
    </row>
    <row r="12147" spans="11907:11922" ht="21.95" customHeight="1">
      <c r="QPA12147" s="4" t="s">
        <v>1307</v>
      </c>
      <c r="QPB12147" s="4">
        <v>732550</v>
      </c>
    </row>
    <row r="12148" spans="11907:11922" ht="21.95" customHeight="1">
      <c r="QPA12148" s="4" t="s">
        <v>596</v>
      </c>
      <c r="QPB12148" s="4">
        <v>174298.32</v>
      </c>
    </row>
    <row r="12149" spans="11907:11922" ht="21.95" customHeight="1">
      <c r="QPC12149" s="4" t="s">
        <v>1307</v>
      </c>
      <c r="QPD12149" s="4">
        <v>732550</v>
      </c>
    </row>
    <row r="12150" spans="11907:11922" ht="21.95" customHeight="1">
      <c r="QPC12150" s="4" t="s">
        <v>596</v>
      </c>
      <c r="QPD12150" s="4">
        <v>174298.32</v>
      </c>
    </row>
    <row r="12151" spans="11907:11922" ht="21.95" customHeight="1">
      <c r="QPE12151" s="4" t="s">
        <v>1307</v>
      </c>
      <c r="QPF12151" s="4">
        <v>732550</v>
      </c>
    </row>
    <row r="12152" spans="11907:11922" ht="21.95" customHeight="1">
      <c r="QPE12152" s="4" t="s">
        <v>596</v>
      </c>
      <c r="QPF12152" s="4">
        <v>174298.32</v>
      </c>
    </row>
    <row r="12153" spans="11907:11922" ht="21.95" customHeight="1">
      <c r="QPG12153" s="4" t="s">
        <v>1307</v>
      </c>
      <c r="QPH12153" s="4">
        <v>732550</v>
      </c>
    </row>
    <row r="12154" spans="11907:11922" ht="21.95" customHeight="1">
      <c r="QPG12154" s="4" t="s">
        <v>596</v>
      </c>
      <c r="QPH12154" s="4">
        <v>174298.32</v>
      </c>
    </row>
    <row r="12155" spans="11907:11922" ht="21.95" customHeight="1">
      <c r="QPI12155" s="4" t="s">
        <v>1307</v>
      </c>
      <c r="QPJ12155" s="4">
        <v>732550</v>
      </c>
    </row>
    <row r="12156" spans="11907:11922" ht="21.95" customHeight="1">
      <c r="QPI12156" s="4" t="s">
        <v>596</v>
      </c>
      <c r="QPJ12156" s="4">
        <v>174298.32</v>
      </c>
    </row>
    <row r="12157" spans="11907:11922" ht="21.95" customHeight="1">
      <c r="QPK12157" s="4" t="s">
        <v>1307</v>
      </c>
      <c r="QPL12157" s="4">
        <v>732550</v>
      </c>
    </row>
    <row r="12158" spans="11907:11922" ht="21.95" customHeight="1">
      <c r="QPK12158" s="4" t="s">
        <v>596</v>
      </c>
      <c r="QPL12158" s="4">
        <v>174298.32</v>
      </c>
    </row>
    <row r="12159" spans="11907:11922" ht="21.95" customHeight="1">
      <c r="QPM12159" s="4" t="s">
        <v>1307</v>
      </c>
      <c r="QPN12159" s="4">
        <v>732550</v>
      </c>
    </row>
    <row r="12160" spans="11907:11922" ht="21.95" customHeight="1">
      <c r="QPM12160" s="4" t="s">
        <v>596</v>
      </c>
      <c r="QPN12160" s="4">
        <v>174298.32</v>
      </c>
    </row>
    <row r="12161" spans="11923:11938" ht="21.95" customHeight="1">
      <c r="QPO12161" s="4" t="s">
        <v>1307</v>
      </c>
      <c r="QPP12161" s="4">
        <v>732550</v>
      </c>
    </row>
    <row r="12162" spans="11923:11938" ht="21.95" customHeight="1">
      <c r="QPO12162" s="4" t="s">
        <v>596</v>
      </c>
      <c r="QPP12162" s="4">
        <v>174298.32</v>
      </c>
    </row>
    <row r="12163" spans="11923:11938" ht="21.95" customHeight="1">
      <c r="QPQ12163" s="4" t="s">
        <v>1307</v>
      </c>
      <c r="QPR12163" s="4">
        <v>732550</v>
      </c>
    </row>
    <row r="12164" spans="11923:11938" ht="21.95" customHeight="1">
      <c r="QPQ12164" s="4" t="s">
        <v>596</v>
      </c>
      <c r="QPR12164" s="4">
        <v>174298.32</v>
      </c>
    </row>
    <row r="12165" spans="11923:11938" ht="21.95" customHeight="1">
      <c r="QPS12165" s="4" t="s">
        <v>1307</v>
      </c>
      <c r="QPT12165" s="4">
        <v>732550</v>
      </c>
    </row>
    <row r="12166" spans="11923:11938" ht="21.95" customHeight="1">
      <c r="QPS12166" s="4" t="s">
        <v>596</v>
      </c>
      <c r="QPT12166" s="4">
        <v>174298.32</v>
      </c>
    </row>
    <row r="12167" spans="11923:11938" ht="21.95" customHeight="1">
      <c r="QPU12167" s="4" t="s">
        <v>1307</v>
      </c>
      <c r="QPV12167" s="4">
        <v>732550</v>
      </c>
    </row>
    <row r="12168" spans="11923:11938" ht="21.95" customHeight="1">
      <c r="QPU12168" s="4" t="s">
        <v>596</v>
      </c>
      <c r="QPV12168" s="4">
        <v>174298.32</v>
      </c>
    </row>
    <row r="12169" spans="11923:11938" ht="21.95" customHeight="1">
      <c r="QPW12169" s="4" t="s">
        <v>1307</v>
      </c>
      <c r="QPX12169" s="4">
        <v>732550</v>
      </c>
    </row>
    <row r="12170" spans="11923:11938" ht="21.95" customHeight="1">
      <c r="QPW12170" s="4" t="s">
        <v>596</v>
      </c>
      <c r="QPX12170" s="4">
        <v>174298.32</v>
      </c>
    </row>
    <row r="12171" spans="11923:11938" ht="21.95" customHeight="1">
      <c r="QPY12171" s="4" t="s">
        <v>1307</v>
      </c>
      <c r="QPZ12171" s="4">
        <v>732550</v>
      </c>
    </row>
    <row r="12172" spans="11923:11938" ht="21.95" customHeight="1">
      <c r="QPY12172" s="4" t="s">
        <v>596</v>
      </c>
      <c r="QPZ12172" s="4">
        <v>174298.32</v>
      </c>
    </row>
    <row r="12173" spans="11923:11938" ht="21.95" customHeight="1">
      <c r="QQA12173" s="4" t="s">
        <v>1307</v>
      </c>
      <c r="QQB12173" s="4">
        <v>732550</v>
      </c>
    </row>
    <row r="12174" spans="11923:11938" ht="21.95" customHeight="1">
      <c r="QQA12174" s="4" t="s">
        <v>596</v>
      </c>
      <c r="QQB12174" s="4">
        <v>174298.32</v>
      </c>
    </row>
    <row r="12175" spans="11923:11938" ht="21.95" customHeight="1">
      <c r="QQC12175" s="4" t="s">
        <v>1307</v>
      </c>
      <c r="QQD12175" s="4">
        <v>732550</v>
      </c>
    </row>
    <row r="12176" spans="11923:11938" ht="21.95" customHeight="1">
      <c r="QQC12176" s="4" t="s">
        <v>596</v>
      </c>
      <c r="QQD12176" s="4">
        <v>174298.32</v>
      </c>
    </row>
    <row r="12177" spans="11939:11954" ht="21.95" customHeight="1">
      <c r="QQE12177" s="4" t="s">
        <v>1307</v>
      </c>
      <c r="QQF12177" s="4">
        <v>732550</v>
      </c>
    </row>
    <row r="12178" spans="11939:11954" ht="21.95" customHeight="1">
      <c r="QQE12178" s="4" t="s">
        <v>596</v>
      </c>
      <c r="QQF12178" s="4">
        <v>174298.32</v>
      </c>
    </row>
    <row r="12179" spans="11939:11954" ht="21.95" customHeight="1">
      <c r="QQG12179" s="4" t="s">
        <v>1307</v>
      </c>
      <c r="QQH12179" s="4">
        <v>732550</v>
      </c>
    </row>
    <row r="12180" spans="11939:11954" ht="21.95" customHeight="1">
      <c r="QQG12180" s="4" t="s">
        <v>596</v>
      </c>
      <c r="QQH12180" s="4">
        <v>174298.32</v>
      </c>
    </row>
    <row r="12181" spans="11939:11954" ht="21.95" customHeight="1">
      <c r="QQI12181" s="4" t="s">
        <v>1307</v>
      </c>
      <c r="QQJ12181" s="4">
        <v>732550</v>
      </c>
    </row>
    <row r="12182" spans="11939:11954" ht="21.95" customHeight="1">
      <c r="QQI12182" s="4" t="s">
        <v>596</v>
      </c>
      <c r="QQJ12182" s="4">
        <v>174298.32</v>
      </c>
    </row>
    <row r="12183" spans="11939:11954" ht="21.95" customHeight="1">
      <c r="QQK12183" s="4" t="s">
        <v>1307</v>
      </c>
      <c r="QQL12183" s="4">
        <v>732550</v>
      </c>
    </row>
    <row r="12184" spans="11939:11954" ht="21.95" customHeight="1">
      <c r="QQK12184" s="4" t="s">
        <v>596</v>
      </c>
      <c r="QQL12184" s="4">
        <v>174298.32</v>
      </c>
    </row>
    <row r="12185" spans="11939:11954" ht="21.95" customHeight="1">
      <c r="QQM12185" s="4" t="s">
        <v>1307</v>
      </c>
      <c r="QQN12185" s="4">
        <v>732550</v>
      </c>
    </row>
    <row r="12186" spans="11939:11954" ht="21.95" customHeight="1">
      <c r="QQM12186" s="4" t="s">
        <v>596</v>
      </c>
      <c r="QQN12186" s="4">
        <v>174298.32</v>
      </c>
    </row>
    <row r="12187" spans="11939:11954" ht="21.95" customHeight="1">
      <c r="QQO12187" s="4" t="s">
        <v>1307</v>
      </c>
      <c r="QQP12187" s="4">
        <v>732550</v>
      </c>
    </row>
    <row r="12188" spans="11939:11954" ht="21.95" customHeight="1">
      <c r="QQO12188" s="4" t="s">
        <v>596</v>
      </c>
      <c r="QQP12188" s="4">
        <v>174298.32</v>
      </c>
    </row>
    <row r="12189" spans="11939:11954" ht="21.95" customHeight="1">
      <c r="QQQ12189" s="4" t="s">
        <v>1307</v>
      </c>
      <c r="QQR12189" s="4">
        <v>732550</v>
      </c>
    </row>
    <row r="12190" spans="11939:11954" ht="21.95" customHeight="1">
      <c r="QQQ12190" s="4" t="s">
        <v>596</v>
      </c>
      <c r="QQR12190" s="4">
        <v>174298.32</v>
      </c>
    </row>
    <row r="12191" spans="11939:11954" ht="21.95" customHeight="1">
      <c r="QQS12191" s="4" t="s">
        <v>1307</v>
      </c>
      <c r="QQT12191" s="4">
        <v>732550</v>
      </c>
    </row>
    <row r="12192" spans="11939:11954" ht="21.95" customHeight="1">
      <c r="QQS12192" s="4" t="s">
        <v>596</v>
      </c>
      <c r="QQT12192" s="4">
        <v>174298.32</v>
      </c>
    </row>
    <row r="12193" spans="11955:11970" ht="21.95" customHeight="1">
      <c r="QQU12193" s="4" t="s">
        <v>1307</v>
      </c>
      <c r="QQV12193" s="4">
        <v>732550</v>
      </c>
    </row>
    <row r="12194" spans="11955:11970" ht="21.95" customHeight="1">
      <c r="QQU12194" s="4" t="s">
        <v>596</v>
      </c>
      <c r="QQV12194" s="4">
        <v>174298.32</v>
      </c>
    </row>
    <row r="12195" spans="11955:11970" ht="21.95" customHeight="1">
      <c r="QQW12195" s="4" t="s">
        <v>1307</v>
      </c>
      <c r="QQX12195" s="4">
        <v>732550</v>
      </c>
    </row>
    <row r="12196" spans="11955:11970" ht="21.95" customHeight="1">
      <c r="QQW12196" s="4" t="s">
        <v>596</v>
      </c>
      <c r="QQX12196" s="4">
        <v>174298.32</v>
      </c>
    </row>
    <row r="12197" spans="11955:11970" ht="21.95" customHeight="1">
      <c r="QQY12197" s="4" t="s">
        <v>1307</v>
      </c>
      <c r="QQZ12197" s="4">
        <v>732550</v>
      </c>
    </row>
    <row r="12198" spans="11955:11970" ht="21.95" customHeight="1">
      <c r="QQY12198" s="4" t="s">
        <v>596</v>
      </c>
      <c r="QQZ12198" s="4">
        <v>174298.32</v>
      </c>
    </row>
    <row r="12199" spans="11955:11970" ht="21.95" customHeight="1">
      <c r="QRA12199" s="4" t="s">
        <v>1307</v>
      </c>
      <c r="QRB12199" s="4">
        <v>732550</v>
      </c>
    </row>
    <row r="12200" spans="11955:11970" ht="21.95" customHeight="1">
      <c r="QRA12200" s="4" t="s">
        <v>596</v>
      </c>
      <c r="QRB12200" s="4">
        <v>174298.32</v>
      </c>
    </row>
    <row r="12201" spans="11955:11970" ht="21.95" customHeight="1">
      <c r="QRC12201" s="4" t="s">
        <v>1307</v>
      </c>
      <c r="QRD12201" s="4">
        <v>732550</v>
      </c>
    </row>
    <row r="12202" spans="11955:11970" ht="21.95" customHeight="1">
      <c r="QRC12202" s="4" t="s">
        <v>596</v>
      </c>
      <c r="QRD12202" s="4">
        <v>174298.32</v>
      </c>
    </row>
    <row r="12203" spans="11955:11970" ht="21.95" customHeight="1">
      <c r="QRE12203" s="4" t="s">
        <v>1307</v>
      </c>
      <c r="QRF12203" s="4">
        <v>732550</v>
      </c>
    </row>
    <row r="12204" spans="11955:11970" ht="21.95" customHeight="1">
      <c r="QRE12204" s="4" t="s">
        <v>596</v>
      </c>
      <c r="QRF12204" s="4">
        <v>174298.32</v>
      </c>
    </row>
    <row r="12205" spans="11955:11970" ht="21.95" customHeight="1">
      <c r="QRG12205" s="4" t="s">
        <v>1307</v>
      </c>
      <c r="QRH12205" s="4">
        <v>732550</v>
      </c>
    </row>
    <row r="12206" spans="11955:11970" ht="21.95" customHeight="1">
      <c r="QRG12206" s="4" t="s">
        <v>596</v>
      </c>
      <c r="QRH12206" s="4">
        <v>174298.32</v>
      </c>
    </row>
    <row r="12207" spans="11955:11970" ht="21.95" customHeight="1">
      <c r="QRI12207" s="4" t="s">
        <v>1307</v>
      </c>
      <c r="QRJ12207" s="4">
        <v>732550</v>
      </c>
    </row>
    <row r="12208" spans="11955:11970" ht="21.95" customHeight="1">
      <c r="QRI12208" s="4" t="s">
        <v>596</v>
      </c>
      <c r="QRJ12208" s="4">
        <v>174298.32</v>
      </c>
    </row>
    <row r="12209" spans="11971:11986" ht="21.95" customHeight="1">
      <c r="QRK12209" s="4" t="s">
        <v>1307</v>
      </c>
      <c r="QRL12209" s="4">
        <v>732550</v>
      </c>
    </row>
    <row r="12210" spans="11971:11986" ht="21.95" customHeight="1">
      <c r="QRK12210" s="4" t="s">
        <v>596</v>
      </c>
      <c r="QRL12210" s="4">
        <v>174298.32</v>
      </c>
    </row>
    <row r="12211" spans="11971:11986" ht="21.95" customHeight="1">
      <c r="QRM12211" s="4" t="s">
        <v>1307</v>
      </c>
      <c r="QRN12211" s="4">
        <v>732550</v>
      </c>
    </row>
    <row r="12212" spans="11971:11986" ht="21.95" customHeight="1">
      <c r="QRM12212" s="4" t="s">
        <v>596</v>
      </c>
      <c r="QRN12212" s="4">
        <v>174298.32</v>
      </c>
    </row>
    <row r="12213" spans="11971:11986" ht="21.95" customHeight="1">
      <c r="QRO12213" s="4" t="s">
        <v>1307</v>
      </c>
      <c r="QRP12213" s="4">
        <v>732550</v>
      </c>
    </row>
    <row r="12214" spans="11971:11986" ht="21.95" customHeight="1">
      <c r="QRO12214" s="4" t="s">
        <v>596</v>
      </c>
      <c r="QRP12214" s="4">
        <v>174298.32</v>
      </c>
    </row>
    <row r="12215" spans="11971:11986" ht="21.95" customHeight="1">
      <c r="QRQ12215" s="4" t="s">
        <v>1307</v>
      </c>
      <c r="QRR12215" s="4">
        <v>732550</v>
      </c>
    </row>
    <row r="12216" spans="11971:11986" ht="21.95" customHeight="1">
      <c r="QRQ12216" s="4" t="s">
        <v>596</v>
      </c>
      <c r="QRR12216" s="4">
        <v>174298.32</v>
      </c>
    </row>
    <row r="12217" spans="11971:11986" ht="21.95" customHeight="1">
      <c r="QRS12217" s="4" t="s">
        <v>1307</v>
      </c>
      <c r="QRT12217" s="4">
        <v>732550</v>
      </c>
    </row>
    <row r="12218" spans="11971:11986" ht="21.95" customHeight="1">
      <c r="QRS12218" s="4" t="s">
        <v>596</v>
      </c>
      <c r="QRT12218" s="4">
        <v>174298.32</v>
      </c>
    </row>
    <row r="12219" spans="11971:11986" ht="21.95" customHeight="1">
      <c r="QRU12219" s="4" t="s">
        <v>1307</v>
      </c>
      <c r="QRV12219" s="4">
        <v>732550</v>
      </c>
    </row>
    <row r="12220" spans="11971:11986" ht="21.95" customHeight="1">
      <c r="QRU12220" s="4" t="s">
        <v>596</v>
      </c>
      <c r="QRV12220" s="4">
        <v>174298.32</v>
      </c>
    </row>
    <row r="12221" spans="11971:11986" ht="21.95" customHeight="1">
      <c r="QRW12221" s="4" t="s">
        <v>1307</v>
      </c>
      <c r="QRX12221" s="4">
        <v>732550</v>
      </c>
    </row>
    <row r="12222" spans="11971:11986" ht="21.95" customHeight="1">
      <c r="QRW12222" s="4" t="s">
        <v>596</v>
      </c>
      <c r="QRX12222" s="4">
        <v>174298.32</v>
      </c>
    </row>
    <row r="12223" spans="11971:11986" ht="21.95" customHeight="1">
      <c r="QRY12223" s="4" t="s">
        <v>1307</v>
      </c>
      <c r="QRZ12223" s="4">
        <v>732550</v>
      </c>
    </row>
    <row r="12224" spans="11971:11986" ht="21.95" customHeight="1">
      <c r="QRY12224" s="4" t="s">
        <v>596</v>
      </c>
      <c r="QRZ12224" s="4">
        <v>174298.32</v>
      </c>
    </row>
    <row r="12225" spans="11987:12002" ht="21.95" customHeight="1">
      <c r="QSA12225" s="4" t="s">
        <v>1307</v>
      </c>
      <c r="QSB12225" s="4">
        <v>732550</v>
      </c>
    </row>
    <row r="12226" spans="11987:12002" ht="21.95" customHeight="1">
      <c r="QSA12226" s="4" t="s">
        <v>596</v>
      </c>
      <c r="QSB12226" s="4">
        <v>174298.32</v>
      </c>
    </row>
    <row r="12227" spans="11987:12002" ht="21.95" customHeight="1">
      <c r="QSC12227" s="4" t="s">
        <v>1307</v>
      </c>
      <c r="QSD12227" s="4">
        <v>732550</v>
      </c>
    </row>
    <row r="12228" spans="11987:12002" ht="21.95" customHeight="1">
      <c r="QSC12228" s="4" t="s">
        <v>596</v>
      </c>
      <c r="QSD12228" s="4">
        <v>174298.32</v>
      </c>
    </row>
    <row r="12229" spans="11987:12002" ht="21.95" customHeight="1">
      <c r="QSE12229" s="4" t="s">
        <v>1307</v>
      </c>
      <c r="QSF12229" s="4">
        <v>732550</v>
      </c>
    </row>
    <row r="12230" spans="11987:12002" ht="21.95" customHeight="1">
      <c r="QSE12230" s="4" t="s">
        <v>596</v>
      </c>
      <c r="QSF12230" s="4">
        <v>174298.32</v>
      </c>
    </row>
    <row r="12231" spans="11987:12002" ht="21.95" customHeight="1">
      <c r="QSG12231" s="4" t="s">
        <v>1307</v>
      </c>
      <c r="QSH12231" s="4">
        <v>732550</v>
      </c>
    </row>
    <row r="12232" spans="11987:12002" ht="21.95" customHeight="1">
      <c r="QSG12232" s="4" t="s">
        <v>596</v>
      </c>
      <c r="QSH12232" s="4">
        <v>174298.32</v>
      </c>
    </row>
    <row r="12233" spans="11987:12002" ht="21.95" customHeight="1">
      <c r="QSI12233" s="4" t="s">
        <v>1307</v>
      </c>
      <c r="QSJ12233" s="4">
        <v>732550</v>
      </c>
    </row>
    <row r="12234" spans="11987:12002" ht="21.95" customHeight="1">
      <c r="QSI12234" s="4" t="s">
        <v>596</v>
      </c>
      <c r="QSJ12234" s="4">
        <v>174298.32</v>
      </c>
    </row>
    <row r="12235" spans="11987:12002" ht="21.95" customHeight="1">
      <c r="QSK12235" s="4" t="s">
        <v>1307</v>
      </c>
      <c r="QSL12235" s="4">
        <v>732550</v>
      </c>
    </row>
    <row r="12236" spans="11987:12002" ht="21.95" customHeight="1">
      <c r="QSK12236" s="4" t="s">
        <v>596</v>
      </c>
      <c r="QSL12236" s="4">
        <v>174298.32</v>
      </c>
    </row>
    <row r="12237" spans="11987:12002" ht="21.95" customHeight="1">
      <c r="QSM12237" s="4" t="s">
        <v>1307</v>
      </c>
      <c r="QSN12237" s="4">
        <v>732550</v>
      </c>
    </row>
    <row r="12238" spans="11987:12002" ht="21.95" customHeight="1">
      <c r="QSM12238" s="4" t="s">
        <v>596</v>
      </c>
      <c r="QSN12238" s="4">
        <v>174298.32</v>
      </c>
    </row>
    <row r="12239" spans="11987:12002" ht="21.95" customHeight="1">
      <c r="QSO12239" s="4" t="s">
        <v>1307</v>
      </c>
      <c r="QSP12239" s="4">
        <v>732550</v>
      </c>
    </row>
    <row r="12240" spans="11987:12002" ht="21.95" customHeight="1">
      <c r="QSO12240" s="4" t="s">
        <v>596</v>
      </c>
      <c r="QSP12240" s="4">
        <v>174298.32</v>
      </c>
    </row>
    <row r="12241" spans="12003:12018" ht="21.95" customHeight="1">
      <c r="QSQ12241" s="4" t="s">
        <v>1307</v>
      </c>
      <c r="QSR12241" s="4">
        <v>732550</v>
      </c>
    </row>
    <row r="12242" spans="12003:12018" ht="21.95" customHeight="1">
      <c r="QSQ12242" s="4" t="s">
        <v>596</v>
      </c>
      <c r="QSR12242" s="4">
        <v>174298.32</v>
      </c>
    </row>
    <row r="12243" spans="12003:12018" ht="21.95" customHeight="1">
      <c r="QSS12243" s="4" t="s">
        <v>1307</v>
      </c>
      <c r="QST12243" s="4">
        <v>732550</v>
      </c>
    </row>
    <row r="12244" spans="12003:12018" ht="21.95" customHeight="1">
      <c r="QSS12244" s="4" t="s">
        <v>596</v>
      </c>
      <c r="QST12244" s="4">
        <v>174298.32</v>
      </c>
    </row>
    <row r="12245" spans="12003:12018" ht="21.95" customHeight="1">
      <c r="QSU12245" s="4" t="s">
        <v>1307</v>
      </c>
      <c r="QSV12245" s="4">
        <v>732550</v>
      </c>
    </row>
    <row r="12246" spans="12003:12018" ht="21.95" customHeight="1">
      <c r="QSU12246" s="4" t="s">
        <v>596</v>
      </c>
      <c r="QSV12246" s="4">
        <v>174298.32</v>
      </c>
    </row>
    <row r="12247" spans="12003:12018" ht="21.95" customHeight="1">
      <c r="QSW12247" s="4" t="s">
        <v>1307</v>
      </c>
      <c r="QSX12247" s="4">
        <v>732550</v>
      </c>
    </row>
    <row r="12248" spans="12003:12018" ht="21.95" customHeight="1">
      <c r="QSW12248" s="4" t="s">
        <v>596</v>
      </c>
      <c r="QSX12248" s="4">
        <v>174298.32</v>
      </c>
    </row>
    <row r="12249" spans="12003:12018" ht="21.95" customHeight="1">
      <c r="QSY12249" s="4" t="s">
        <v>1307</v>
      </c>
      <c r="QSZ12249" s="4">
        <v>732550</v>
      </c>
    </row>
    <row r="12250" spans="12003:12018" ht="21.95" customHeight="1">
      <c r="QSY12250" s="4" t="s">
        <v>596</v>
      </c>
      <c r="QSZ12250" s="4">
        <v>174298.32</v>
      </c>
    </row>
    <row r="12251" spans="12003:12018" ht="21.95" customHeight="1">
      <c r="QTA12251" s="4" t="s">
        <v>1307</v>
      </c>
      <c r="QTB12251" s="4">
        <v>732550</v>
      </c>
    </row>
    <row r="12252" spans="12003:12018" ht="21.95" customHeight="1">
      <c r="QTA12252" s="4" t="s">
        <v>596</v>
      </c>
      <c r="QTB12252" s="4">
        <v>174298.32</v>
      </c>
    </row>
    <row r="12253" spans="12003:12018" ht="21.95" customHeight="1">
      <c r="QTC12253" s="4" t="s">
        <v>1307</v>
      </c>
      <c r="QTD12253" s="4">
        <v>732550</v>
      </c>
    </row>
    <row r="12254" spans="12003:12018" ht="21.95" customHeight="1">
      <c r="QTC12254" s="4" t="s">
        <v>596</v>
      </c>
      <c r="QTD12254" s="4">
        <v>174298.32</v>
      </c>
    </row>
    <row r="12255" spans="12003:12018" ht="21.95" customHeight="1">
      <c r="QTE12255" s="4" t="s">
        <v>1307</v>
      </c>
      <c r="QTF12255" s="4">
        <v>732550</v>
      </c>
    </row>
    <row r="12256" spans="12003:12018" ht="21.95" customHeight="1">
      <c r="QTE12256" s="4" t="s">
        <v>596</v>
      </c>
      <c r="QTF12256" s="4">
        <v>174298.32</v>
      </c>
    </row>
    <row r="12257" spans="12019:12034" ht="21.95" customHeight="1">
      <c r="QTG12257" s="4" t="s">
        <v>1307</v>
      </c>
      <c r="QTH12257" s="4">
        <v>732550</v>
      </c>
    </row>
    <row r="12258" spans="12019:12034" ht="21.95" customHeight="1">
      <c r="QTG12258" s="4" t="s">
        <v>596</v>
      </c>
      <c r="QTH12258" s="4">
        <v>174298.32</v>
      </c>
    </row>
    <row r="12259" spans="12019:12034" ht="21.95" customHeight="1">
      <c r="QTI12259" s="4" t="s">
        <v>1307</v>
      </c>
      <c r="QTJ12259" s="4">
        <v>732550</v>
      </c>
    </row>
    <row r="12260" spans="12019:12034" ht="21.95" customHeight="1">
      <c r="QTI12260" s="4" t="s">
        <v>596</v>
      </c>
      <c r="QTJ12260" s="4">
        <v>174298.32</v>
      </c>
    </row>
    <row r="12261" spans="12019:12034" ht="21.95" customHeight="1">
      <c r="QTK12261" s="4" t="s">
        <v>1307</v>
      </c>
      <c r="QTL12261" s="4">
        <v>732550</v>
      </c>
    </row>
    <row r="12262" spans="12019:12034" ht="21.95" customHeight="1">
      <c r="QTK12262" s="4" t="s">
        <v>596</v>
      </c>
      <c r="QTL12262" s="4">
        <v>174298.32</v>
      </c>
    </row>
    <row r="12263" spans="12019:12034" ht="21.95" customHeight="1">
      <c r="QTM12263" s="4" t="s">
        <v>1307</v>
      </c>
      <c r="QTN12263" s="4">
        <v>732550</v>
      </c>
    </row>
    <row r="12264" spans="12019:12034" ht="21.95" customHeight="1">
      <c r="QTM12264" s="4" t="s">
        <v>596</v>
      </c>
      <c r="QTN12264" s="4">
        <v>174298.32</v>
      </c>
    </row>
    <row r="12265" spans="12019:12034" ht="21.95" customHeight="1">
      <c r="QTO12265" s="4" t="s">
        <v>1307</v>
      </c>
      <c r="QTP12265" s="4">
        <v>732550</v>
      </c>
    </row>
    <row r="12266" spans="12019:12034" ht="21.95" customHeight="1">
      <c r="QTO12266" s="4" t="s">
        <v>596</v>
      </c>
      <c r="QTP12266" s="4">
        <v>174298.32</v>
      </c>
    </row>
    <row r="12267" spans="12019:12034" ht="21.95" customHeight="1">
      <c r="QTQ12267" s="4" t="s">
        <v>1307</v>
      </c>
      <c r="QTR12267" s="4">
        <v>732550</v>
      </c>
    </row>
    <row r="12268" spans="12019:12034" ht="21.95" customHeight="1">
      <c r="QTQ12268" s="4" t="s">
        <v>596</v>
      </c>
      <c r="QTR12268" s="4">
        <v>174298.32</v>
      </c>
    </row>
    <row r="12269" spans="12019:12034" ht="21.95" customHeight="1">
      <c r="QTS12269" s="4" t="s">
        <v>1307</v>
      </c>
      <c r="QTT12269" s="4">
        <v>732550</v>
      </c>
    </row>
    <row r="12270" spans="12019:12034" ht="21.95" customHeight="1">
      <c r="QTS12270" s="4" t="s">
        <v>596</v>
      </c>
      <c r="QTT12270" s="4">
        <v>174298.32</v>
      </c>
    </row>
    <row r="12271" spans="12019:12034" ht="21.95" customHeight="1">
      <c r="QTU12271" s="4" t="s">
        <v>1307</v>
      </c>
      <c r="QTV12271" s="4">
        <v>732550</v>
      </c>
    </row>
    <row r="12272" spans="12019:12034" ht="21.95" customHeight="1">
      <c r="QTU12272" s="4" t="s">
        <v>596</v>
      </c>
      <c r="QTV12272" s="4">
        <v>174298.32</v>
      </c>
    </row>
    <row r="12273" spans="12035:12050" ht="21.95" customHeight="1">
      <c r="QTW12273" s="4" t="s">
        <v>1307</v>
      </c>
      <c r="QTX12273" s="4">
        <v>732550</v>
      </c>
    </row>
    <row r="12274" spans="12035:12050" ht="21.95" customHeight="1">
      <c r="QTW12274" s="4" t="s">
        <v>596</v>
      </c>
      <c r="QTX12274" s="4">
        <v>174298.32</v>
      </c>
    </row>
    <row r="12275" spans="12035:12050" ht="21.95" customHeight="1">
      <c r="QTY12275" s="4" t="s">
        <v>1307</v>
      </c>
      <c r="QTZ12275" s="4">
        <v>732550</v>
      </c>
    </row>
    <row r="12276" spans="12035:12050" ht="21.95" customHeight="1">
      <c r="QTY12276" s="4" t="s">
        <v>596</v>
      </c>
      <c r="QTZ12276" s="4">
        <v>174298.32</v>
      </c>
    </row>
    <row r="12277" spans="12035:12050" ht="21.95" customHeight="1">
      <c r="QUA12277" s="4" t="s">
        <v>1307</v>
      </c>
      <c r="QUB12277" s="4">
        <v>732550</v>
      </c>
    </row>
    <row r="12278" spans="12035:12050" ht="21.95" customHeight="1">
      <c r="QUA12278" s="4" t="s">
        <v>596</v>
      </c>
      <c r="QUB12278" s="4">
        <v>174298.32</v>
      </c>
    </row>
    <row r="12279" spans="12035:12050" ht="21.95" customHeight="1">
      <c r="QUC12279" s="4" t="s">
        <v>1307</v>
      </c>
      <c r="QUD12279" s="4">
        <v>732550</v>
      </c>
    </row>
    <row r="12280" spans="12035:12050" ht="21.95" customHeight="1">
      <c r="QUC12280" s="4" t="s">
        <v>596</v>
      </c>
      <c r="QUD12280" s="4">
        <v>174298.32</v>
      </c>
    </row>
    <row r="12281" spans="12035:12050" ht="21.95" customHeight="1">
      <c r="QUE12281" s="4" t="s">
        <v>1307</v>
      </c>
      <c r="QUF12281" s="4">
        <v>732550</v>
      </c>
    </row>
    <row r="12282" spans="12035:12050" ht="21.95" customHeight="1">
      <c r="QUE12282" s="4" t="s">
        <v>596</v>
      </c>
      <c r="QUF12282" s="4">
        <v>174298.32</v>
      </c>
    </row>
    <row r="12283" spans="12035:12050" ht="21.95" customHeight="1">
      <c r="QUG12283" s="4" t="s">
        <v>1307</v>
      </c>
      <c r="QUH12283" s="4">
        <v>732550</v>
      </c>
    </row>
    <row r="12284" spans="12035:12050" ht="21.95" customHeight="1">
      <c r="QUG12284" s="4" t="s">
        <v>596</v>
      </c>
      <c r="QUH12284" s="4">
        <v>174298.32</v>
      </c>
    </row>
    <row r="12285" spans="12035:12050" ht="21.95" customHeight="1">
      <c r="QUI12285" s="4" t="s">
        <v>1307</v>
      </c>
      <c r="QUJ12285" s="4">
        <v>732550</v>
      </c>
    </row>
    <row r="12286" spans="12035:12050" ht="21.95" customHeight="1">
      <c r="QUI12286" s="4" t="s">
        <v>596</v>
      </c>
      <c r="QUJ12286" s="4">
        <v>174298.32</v>
      </c>
    </row>
    <row r="12287" spans="12035:12050" ht="21.95" customHeight="1">
      <c r="QUK12287" s="4" t="s">
        <v>1307</v>
      </c>
      <c r="QUL12287" s="4">
        <v>732550</v>
      </c>
    </row>
    <row r="12288" spans="12035:12050" ht="21.95" customHeight="1">
      <c r="QUK12288" s="4" t="s">
        <v>596</v>
      </c>
      <c r="QUL12288" s="4">
        <v>174298.32</v>
      </c>
    </row>
    <row r="12289" spans="12051:12066" ht="21.95" customHeight="1">
      <c r="QUM12289" s="4" t="s">
        <v>1307</v>
      </c>
      <c r="QUN12289" s="4">
        <v>732550</v>
      </c>
    </row>
    <row r="12290" spans="12051:12066" ht="21.95" customHeight="1">
      <c r="QUM12290" s="4" t="s">
        <v>596</v>
      </c>
      <c r="QUN12290" s="4">
        <v>174298.32</v>
      </c>
    </row>
    <row r="12291" spans="12051:12066" ht="21.95" customHeight="1">
      <c r="QUO12291" s="4" t="s">
        <v>1307</v>
      </c>
      <c r="QUP12291" s="4">
        <v>732550</v>
      </c>
    </row>
    <row r="12292" spans="12051:12066" ht="21.95" customHeight="1">
      <c r="QUO12292" s="4" t="s">
        <v>596</v>
      </c>
      <c r="QUP12292" s="4">
        <v>174298.32</v>
      </c>
    </row>
    <row r="12293" spans="12051:12066" ht="21.95" customHeight="1">
      <c r="QUQ12293" s="4" t="s">
        <v>1307</v>
      </c>
      <c r="QUR12293" s="4">
        <v>732550</v>
      </c>
    </row>
    <row r="12294" spans="12051:12066" ht="21.95" customHeight="1">
      <c r="QUQ12294" s="4" t="s">
        <v>596</v>
      </c>
      <c r="QUR12294" s="4">
        <v>174298.32</v>
      </c>
    </row>
    <row r="12295" spans="12051:12066" ht="21.95" customHeight="1">
      <c r="QUS12295" s="4" t="s">
        <v>1307</v>
      </c>
      <c r="QUT12295" s="4">
        <v>732550</v>
      </c>
    </row>
    <row r="12296" spans="12051:12066" ht="21.95" customHeight="1">
      <c r="QUS12296" s="4" t="s">
        <v>596</v>
      </c>
      <c r="QUT12296" s="4">
        <v>174298.32</v>
      </c>
    </row>
    <row r="12297" spans="12051:12066" ht="21.95" customHeight="1">
      <c r="QUU12297" s="4" t="s">
        <v>1307</v>
      </c>
      <c r="QUV12297" s="4">
        <v>732550</v>
      </c>
    </row>
    <row r="12298" spans="12051:12066" ht="21.95" customHeight="1">
      <c r="QUU12298" s="4" t="s">
        <v>596</v>
      </c>
      <c r="QUV12298" s="4">
        <v>174298.32</v>
      </c>
    </row>
    <row r="12299" spans="12051:12066" ht="21.95" customHeight="1">
      <c r="QUW12299" s="4" t="s">
        <v>1307</v>
      </c>
      <c r="QUX12299" s="4">
        <v>732550</v>
      </c>
    </row>
    <row r="12300" spans="12051:12066" ht="21.95" customHeight="1">
      <c r="QUW12300" s="4" t="s">
        <v>596</v>
      </c>
      <c r="QUX12300" s="4">
        <v>174298.32</v>
      </c>
    </row>
    <row r="12301" spans="12051:12066" ht="21.95" customHeight="1">
      <c r="QUY12301" s="4" t="s">
        <v>1307</v>
      </c>
      <c r="QUZ12301" s="4">
        <v>732550</v>
      </c>
    </row>
    <row r="12302" spans="12051:12066" ht="21.95" customHeight="1">
      <c r="QUY12302" s="4" t="s">
        <v>596</v>
      </c>
      <c r="QUZ12302" s="4">
        <v>174298.32</v>
      </c>
    </row>
    <row r="12303" spans="12051:12066" ht="21.95" customHeight="1">
      <c r="QVA12303" s="4" t="s">
        <v>1307</v>
      </c>
      <c r="QVB12303" s="4">
        <v>732550</v>
      </c>
    </row>
    <row r="12304" spans="12051:12066" ht="21.95" customHeight="1">
      <c r="QVA12304" s="4" t="s">
        <v>596</v>
      </c>
      <c r="QVB12304" s="4">
        <v>174298.32</v>
      </c>
    </row>
    <row r="12305" spans="12067:12082" ht="21.95" customHeight="1">
      <c r="QVC12305" s="4" t="s">
        <v>1307</v>
      </c>
      <c r="QVD12305" s="4">
        <v>732550</v>
      </c>
    </row>
    <row r="12306" spans="12067:12082" ht="21.95" customHeight="1">
      <c r="QVC12306" s="4" t="s">
        <v>596</v>
      </c>
      <c r="QVD12306" s="4">
        <v>174298.32</v>
      </c>
    </row>
    <row r="12307" spans="12067:12082" ht="21.95" customHeight="1">
      <c r="QVE12307" s="4" t="s">
        <v>1307</v>
      </c>
      <c r="QVF12307" s="4">
        <v>732550</v>
      </c>
    </row>
    <row r="12308" spans="12067:12082" ht="21.95" customHeight="1">
      <c r="QVE12308" s="4" t="s">
        <v>596</v>
      </c>
      <c r="QVF12308" s="4">
        <v>174298.32</v>
      </c>
    </row>
    <row r="12309" spans="12067:12082" ht="21.95" customHeight="1">
      <c r="QVG12309" s="4" t="s">
        <v>1307</v>
      </c>
      <c r="QVH12309" s="4">
        <v>732550</v>
      </c>
    </row>
    <row r="12310" spans="12067:12082" ht="21.95" customHeight="1">
      <c r="QVG12310" s="4" t="s">
        <v>596</v>
      </c>
      <c r="QVH12310" s="4">
        <v>174298.32</v>
      </c>
    </row>
    <row r="12311" spans="12067:12082" ht="21.95" customHeight="1">
      <c r="QVI12311" s="4" t="s">
        <v>1307</v>
      </c>
      <c r="QVJ12311" s="4">
        <v>732550</v>
      </c>
    </row>
    <row r="12312" spans="12067:12082" ht="21.95" customHeight="1">
      <c r="QVI12312" s="4" t="s">
        <v>596</v>
      </c>
      <c r="QVJ12312" s="4">
        <v>174298.32</v>
      </c>
    </row>
    <row r="12313" spans="12067:12082" ht="21.95" customHeight="1">
      <c r="QVK12313" s="4" t="s">
        <v>1307</v>
      </c>
      <c r="QVL12313" s="4">
        <v>732550</v>
      </c>
    </row>
    <row r="12314" spans="12067:12082" ht="21.95" customHeight="1">
      <c r="QVK12314" s="4" t="s">
        <v>596</v>
      </c>
      <c r="QVL12314" s="4">
        <v>174298.32</v>
      </c>
    </row>
    <row r="12315" spans="12067:12082" ht="21.95" customHeight="1">
      <c r="QVM12315" s="4" t="s">
        <v>1307</v>
      </c>
      <c r="QVN12315" s="4">
        <v>732550</v>
      </c>
    </row>
    <row r="12316" spans="12067:12082" ht="21.95" customHeight="1">
      <c r="QVM12316" s="4" t="s">
        <v>596</v>
      </c>
      <c r="QVN12316" s="4">
        <v>174298.32</v>
      </c>
    </row>
    <row r="12317" spans="12067:12082" ht="21.95" customHeight="1">
      <c r="QVO12317" s="4" t="s">
        <v>1307</v>
      </c>
      <c r="QVP12317" s="4">
        <v>732550</v>
      </c>
    </row>
    <row r="12318" spans="12067:12082" ht="21.95" customHeight="1">
      <c r="QVO12318" s="4" t="s">
        <v>596</v>
      </c>
      <c r="QVP12318" s="4">
        <v>174298.32</v>
      </c>
    </row>
    <row r="12319" spans="12067:12082" ht="21.95" customHeight="1">
      <c r="QVQ12319" s="4" t="s">
        <v>1307</v>
      </c>
      <c r="QVR12319" s="4">
        <v>732550</v>
      </c>
    </row>
    <row r="12320" spans="12067:12082" ht="21.95" customHeight="1">
      <c r="QVQ12320" s="4" t="s">
        <v>596</v>
      </c>
      <c r="QVR12320" s="4">
        <v>174298.32</v>
      </c>
    </row>
    <row r="12321" spans="12083:12098" ht="21.95" customHeight="1">
      <c r="QVS12321" s="4" t="s">
        <v>1307</v>
      </c>
      <c r="QVT12321" s="4">
        <v>732550</v>
      </c>
    </row>
    <row r="12322" spans="12083:12098" ht="21.95" customHeight="1">
      <c r="QVS12322" s="4" t="s">
        <v>596</v>
      </c>
      <c r="QVT12322" s="4">
        <v>174298.32</v>
      </c>
    </row>
    <row r="12323" spans="12083:12098" ht="21.95" customHeight="1">
      <c r="QVU12323" s="4" t="s">
        <v>1307</v>
      </c>
      <c r="QVV12323" s="4">
        <v>732550</v>
      </c>
    </row>
    <row r="12324" spans="12083:12098" ht="21.95" customHeight="1">
      <c r="QVU12324" s="4" t="s">
        <v>596</v>
      </c>
      <c r="QVV12324" s="4">
        <v>174298.32</v>
      </c>
    </row>
    <row r="12325" spans="12083:12098" ht="21.95" customHeight="1">
      <c r="QVW12325" s="4" t="s">
        <v>1307</v>
      </c>
      <c r="QVX12325" s="4">
        <v>732550</v>
      </c>
    </row>
    <row r="12326" spans="12083:12098" ht="21.95" customHeight="1">
      <c r="QVW12326" s="4" t="s">
        <v>596</v>
      </c>
      <c r="QVX12326" s="4">
        <v>174298.32</v>
      </c>
    </row>
    <row r="12327" spans="12083:12098" ht="21.95" customHeight="1">
      <c r="QVY12327" s="4" t="s">
        <v>1307</v>
      </c>
      <c r="QVZ12327" s="4">
        <v>732550</v>
      </c>
    </row>
    <row r="12328" spans="12083:12098" ht="21.95" customHeight="1">
      <c r="QVY12328" s="4" t="s">
        <v>596</v>
      </c>
      <c r="QVZ12328" s="4">
        <v>174298.32</v>
      </c>
    </row>
    <row r="12329" spans="12083:12098" ht="21.95" customHeight="1">
      <c r="QWA12329" s="4" t="s">
        <v>1307</v>
      </c>
      <c r="QWB12329" s="4">
        <v>732550</v>
      </c>
    </row>
    <row r="12330" spans="12083:12098" ht="21.95" customHeight="1">
      <c r="QWA12330" s="4" t="s">
        <v>596</v>
      </c>
      <c r="QWB12330" s="4">
        <v>174298.32</v>
      </c>
    </row>
    <row r="12331" spans="12083:12098" ht="21.95" customHeight="1">
      <c r="QWC12331" s="4" t="s">
        <v>1307</v>
      </c>
      <c r="QWD12331" s="4">
        <v>732550</v>
      </c>
    </row>
    <row r="12332" spans="12083:12098" ht="21.95" customHeight="1">
      <c r="QWC12332" s="4" t="s">
        <v>596</v>
      </c>
      <c r="QWD12332" s="4">
        <v>174298.32</v>
      </c>
    </row>
    <row r="12333" spans="12083:12098" ht="21.95" customHeight="1">
      <c r="QWE12333" s="4" t="s">
        <v>1307</v>
      </c>
      <c r="QWF12333" s="4">
        <v>732550</v>
      </c>
    </row>
    <row r="12334" spans="12083:12098" ht="21.95" customHeight="1">
      <c r="QWE12334" s="4" t="s">
        <v>596</v>
      </c>
      <c r="QWF12334" s="4">
        <v>174298.32</v>
      </c>
    </row>
    <row r="12335" spans="12083:12098" ht="21.95" customHeight="1">
      <c r="QWG12335" s="4" t="s">
        <v>1307</v>
      </c>
      <c r="QWH12335" s="4">
        <v>732550</v>
      </c>
    </row>
    <row r="12336" spans="12083:12098" ht="21.95" customHeight="1">
      <c r="QWG12336" s="4" t="s">
        <v>596</v>
      </c>
      <c r="QWH12336" s="4">
        <v>174298.32</v>
      </c>
    </row>
    <row r="12337" spans="12099:12114" ht="21.95" customHeight="1">
      <c r="QWI12337" s="4" t="s">
        <v>1307</v>
      </c>
      <c r="QWJ12337" s="4">
        <v>732550</v>
      </c>
    </row>
    <row r="12338" spans="12099:12114" ht="21.95" customHeight="1">
      <c r="QWI12338" s="4" t="s">
        <v>596</v>
      </c>
      <c r="QWJ12338" s="4">
        <v>174298.32</v>
      </c>
    </row>
    <row r="12339" spans="12099:12114" ht="21.95" customHeight="1">
      <c r="QWK12339" s="4" t="s">
        <v>1307</v>
      </c>
      <c r="QWL12339" s="4">
        <v>732550</v>
      </c>
    </row>
    <row r="12340" spans="12099:12114" ht="21.95" customHeight="1">
      <c r="QWK12340" s="4" t="s">
        <v>596</v>
      </c>
      <c r="QWL12340" s="4">
        <v>174298.32</v>
      </c>
    </row>
    <row r="12341" spans="12099:12114" ht="21.95" customHeight="1">
      <c r="QWM12341" s="4" t="s">
        <v>1307</v>
      </c>
      <c r="QWN12341" s="4">
        <v>732550</v>
      </c>
    </row>
    <row r="12342" spans="12099:12114" ht="21.95" customHeight="1">
      <c r="QWM12342" s="4" t="s">
        <v>596</v>
      </c>
      <c r="QWN12342" s="4">
        <v>174298.32</v>
      </c>
    </row>
    <row r="12343" spans="12099:12114" ht="21.95" customHeight="1">
      <c r="QWO12343" s="4" t="s">
        <v>1307</v>
      </c>
      <c r="QWP12343" s="4">
        <v>732550</v>
      </c>
    </row>
    <row r="12344" spans="12099:12114" ht="21.95" customHeight="1">
      <c r="QWO12344" s="4" t="s">
        <v>596</v>
      </c>
      <c r="QWP12344" s="4">
        <v>174298.32</v>
      </c>
    </row>
    <row r="12345" spans="12099:12114" ht="21.95" customHeight="1">
      <c r="QWQ12345" s="4" t="s">
        <v>1307</v>
      </c>
      <c r="QWR12345" s="4">
        <v>732550</v>
      </c>
    </row>
    <row r="12346" spans="12099:12114" ht="21.95" customHeight="1">
      <c r="QWQ12346" s="4" t="s">
        <v>596</v>
      </c>
      <c r="QWR12346" s="4">
        <v>174298.32</v>
      </c>
    </row>
    <row r="12347" spans="12099:12114" ht="21.95" customHeight="1">
      <c r="QWS12347" s="4" t="s">
        <v>1307</v>
      </c>
      <c r="QWT12347" s="4">
        <v>732550</v>
      </c>
    </row>
    <row r="12348" spans="12099:12114" ht="21.95" customHeight="1">
      <c r="QWS12348" s="4" t="s">
        <v>596</v>
      </c>
      <c r="QWT12348" s="4">
        <v>174298.32</v>
      </c>
    </row>
    <row r="12349" spans="12099:12114" ht="21.95" customHeight="1">
      <c r="QWU12349" s="4" t="s">
        <v>1307</v>
      </c>
      <c r="QWV12349" s="4">
        <v>732550</v>
      </c>
    </row>
    <row r="12350" spans="12099:12114" ht="21.95" customHeight="1">
      <c r="QWU12350" s="4" t="s">
        <v>596</v>
      </c>
      <c r="QWV12350" s="4">
        <v>174298.32</v>
      </c>
    </row>
    <row r="12351" spans="12099:12114" ht="21.95" customHeight="1">
      <c r="QWW12351" s="4" t="s">
        <v>1307</v>
      </c>
      <c r="QWX12351" s="4">
        <v>732550</v>
      </c>
    </row>
    <row r="12352" spans="12099:12114" ht="21.95" customHeight="1">
      <c r="QWW12352" s="4" t="s">
        <v>596</v>
      </c>
      <c r="QWX12352" s="4">
        <v>174298.32</v>
      </c>
    </row>
    <row r="12353" spans="12115:12130" ht="21.95" customHeight="1">
      <c r="QWY12353" s="4" t="s">
        <v>1307</v>
      </c>
      <c r="QWZ12353" s="4">
        <v>732550</v>
      </c>
    </row>
    <row r="12354" spans="12115:12130" ht="21.95" customHeight="1">
      <c r="QWY12354" s="4" t="s">
        <v>596</v>
      </c>
      <c r="QWZ12354" s="4">
        <v>174298.32</v>
      </c>
    </row>
    <row r="12355" spans="12115:12130" ht="21.95" customHeight="1">
      <c r="QXA12355" s="4" t="s">
        <v>1307</v>
      </c>
      <c r="QXB12355" s="4">
        <v>732550</v>
      </c>
    </row>
    <row r="12356" spans="12115:12130" ht="21.95" customHeight="1">
      <c r="QXA12356" s="4" t="s">
        <v>596</v>
      </c>
      <c r="QXB12356" s="4">
        <v>174298.32</v>
      </c>
    </row>
    <row r="12357" spans="12115:12130" ht="21.95" customHeight="1">
      <c r="QXC12357" s="4" t="s">
        <v>1307</v>
      </c>
      <c r="QXD12357" s="4">
        <v>732550</v>
      </c>
    </row>
    <row r="12358" spans="12115:12130" ht="21.95" customHeight="1">
      <c r="QXC12358" s="4" t="s">
        <v>596</v>
      </c>
      <c r="QXD12358" s="4">
        <v>174298.32</v>
      </c>
    </row>
    <row r="12359" spans="12115:12130" ht="21.95" customHeight="1">
      <c r="QXE12359" s="4" t="s">
        <v>1307</v>
      </c>
      <c r="QXF12359" s="4">
        <v>732550</v>
      </c>
    </row>
    <row r="12360" spans="12115:12130" ht="21.95" customHeight="1">
      <c r="QXE12360" s="4" t="s">
        <v>596</v>
      </c>
      <c r="QXF12360" s="4">
        <v>174298.32</v>
      </c>
    </row>
    <row r="12361" spans="12115:12130" ht="21.95" customHeight="1">
      <c r="QXG12361" s="4" t="s">
        <v>1307</v>
      </c>
      <c r="QXH12361" s="4">
        <v>732550</v>
      </c>
    </row>
    <row r="12362" spans="12115:12130" ht="21.95" customHeight="1">
      <c r="QXG12362" s="4" t="s">
        <v>596</v>
      </c>
      <c r="QXH12362" s="4">
        <v>174298.32</v>
      </c>
    </row>
    <row r="12363" spans="12115:12130" ht="21.95" customHeight="1">
      <c r="QXI12363" s="4" t="s">
        <v>1307</v>
      </c>
      <c r="QXJ12363" s="4">
        <v>732550</v>
      </c>
    </row>
    <row r="12364" spans="12115:12130" ht="21.95" customHeight="1">
      <c r="QXI12364" s="4" t="s">
        <v>596</v>
      </c>
      <c r="QXJ12364" s="4">
        <v>174298.32</v>
      </c>
    </row>
    <row r="12365" spans="12115:12130" ht="21.95" customHeight="1">
      <c r="QXK12365" s="4" t="s">
        <v>1307</v>
      </c>
      <c r="QXL12365" s="4">
        <v>732550</v>
      </c>
    </row>
    <row r="12366" spans="12115:12130" ht="21.95" customHeight="1">
      <c r="QXK12366" s="4" t="s">
        <v>596</v>
      </c>
      <c r="QXL12366" s="4">
        <v>174298.32</v>
      </c>
    </row>
    <row r="12367" spans="12115:12130" ht="21.95" customHeight="1">
      <c r="QXM12367" s="4" t="s">
        <v>1307</v>
      </c>
      <c r="QXN12367" s="4">
        <v>732550</v>
      </c>
    </row>
    <row r="12368" spans="12115:12130" ht="21.95" customHeight="1">
      <c r="QXM12368" s="4" t="s">
        <v>596</v>
      </c>
      <c r="QXN12368" s="4">
        <v>174298.32</v>
      </c>
    </row>
    <row r="12369" spans="12131:12146" ht="21.95" customHeight="1">
      <c r="QXO12369" s="4" t="s">
        <v>1307</v>
      </c>
      <c r="QXP12369" s="4">
        <v>732550</v>
      </c>
    </row>
    <row r="12370" spans="12131:12146" ht="21.95" customHeight="1">
      <c r="QXO12370" s="4" t="s">
        <v>596</v>
      </c>
      <c r="QXP12370" s="4">
        <v>174298.32</v>
      </c>
    </row>
    <row r="12371" spans="12131:12146" ht="21.95" customHeight="1">
      <c r="QXQ12371" s="4" t="s">
        <v>1307</v>
      </c>
      <c r="QXR12371" s="4">
        <v>732550</v>
      </c>
    </row>
    <row r="12372" spans="12131:12146" ht="21.95" customHeight="1">
      <c r="QXQ12372" s="4" t="s">
        <v>596</v>
      </c>
      <c r="QXR12372" s="4">
        <v>174298.32</v>
      </c>
    </row>
    <row r="12373" spans="12131:12146" ht="21.95" customHeight="1">
      <c r="QXS12373" s="4" t="s">
        <v>1307</v>
      </c>
      <c r="QXT12373" s="4">
        <v>732550</v>
      </c>
    </row>
    <row r="12374" spans="12131:12146" ht="21.95" customHeight="1">
      <c r="QXS12374" s="4" t="s">
        <v>596</v>
      </c>
      <c r="QXT12374" s="4">
        <v>174298.32</v>
      </c>
    </row>
    <row r="12375" spans="12131:12146" ht="21.95" customHeight="1">
      <c r="QXU12375" s="4" t="s">
        <v>1307</v>
      </c>
      <c r="QXV12375" s="4">
        <v>732550</v>
      </c>
    </row>
    <row r="12376" spans="12131:12146" ht="21.95" customHeight="1">
      <c r="QXU12376" s="4" t="s">
        <v>596</v>
      </c>
      <c r="QXV12376" s="4">
        <v>174298.32</v>
      </c>
    </row>
    <row r="12377" spans="12131:12146" ht="21.95" customHeight="1">
      <c r="QXW12377" s="4" t="s">
        <v>1307</v>
      </c>
      <c r="QXX12377" s="4">
        <v>732550</v>
      </c>
    </row>
    <row r="12378" spans="12131:12146" ht="21.95" customHeight="1">
      <c r="QXW12378" s="4" t="s">
        <v>596</v>
      </c>
      <c r="QXX12378" s="4">
        <v>174298.32</v>
      </c>
    </row>
    <row r="12379" spans="12131:12146" ht="21.95" customHeight="1">
      <c r="QXY12379" s="4" t="s">
        <v>1307</v>
      </c>
      <c r="QXZ12379" s="4">
        <v>732550</v>
      </c>
    </row>
    <row r="12380" spans="12131:12146" ht="21.95" customHeight="1">
      <c r="QXY12380" s="4" t="s">
        <v>596</v>
      </c>
      <c r="QXZ12380" s="4">
        <v>174298.32</v>
      </c>
    </row>
    <row r="12381" spans="12131:12146" ht="21.95" customHeight="1">
      <c r="QYA12381" s="4" t="s">
        <v>1307</v>
      </c>
      <c r="QYB12381" s="4">
        <v>732550</v>
      </c>
    </row>
    <row r="12382" spans="12131:12146" ht="21.95" customHeight="1">
      <c r="QYA12382" s="4" t="s">
        <v>596</v>
      </c>
      <c r="QYB12382" s="4">
        <v>174298.32</v>
      </c>
    </row>
    <row r="12383" spans="12131:12146" ht="21.95" customHeight="1">
      <c r="QYC12383" s="4" t="s">
        <v>1307</v>
      </c>
      <c r="QYD12383" s="4">
        <v>732550</v>
      </c>
    </row>
    <row r="12384" spans="12131:12146" ht="21.95" customHeight="1">
      <c r="QYC12384" s="4" t="s">
        <v>596</v>
      </c>
      <c r="QYD12384" s="4">
        <v>174298.32</v>
      </c>
    </row>
    <row r="12385" spans="12147:12162" ht="21.95" customHeight="1">
      <c r="QYE12385" s="4" t="s">
        <v>1307</v>
      </c>
      <c r="QYF12385" s="4">
        <v>732550</v>
      </c>
    </row>
    <row r="12386" spans="12147:12162" ht="21.95" customHeight="1">
      <c r="QYE12386" s="4" t="s">
        <v>596</v>
      </c>
      <c r="QYF12386" s="4">
        <v>174298.32</v>
      </c>
    </row>
    <row r="12387" spans="12147:12162" ht="21.95" customHeight="1">
      <c r="QYG12387" s="4" t="s">
        <v>1307</v>
      </c>
      <c r="QYH12387" s="4">
        <v>732550</v>
      </c>
    </row>
    <row r="12388" spans="12147:12162" ht="21.95" customHeight="1">
      <c r="QYG12388" s="4" t="s">
        <v>596</v>
      </c>
      <c r="QYH12388" s="4">
        <v>174298.32</v>
      </c>
    </row>
    <row r="12389" spans="12147:12162" ht="21.95" customHeight="1">
      <c r="QYI12389" s="4" t="s">
        <v>1307</v>
      </c>
      <c r="QYJ12389" s="4">
        <v>732550</v>
      </c>
    </row>
    <row r="12390" spans="12147:12162" ht="21.95" customHeight="1">
      <c r="QYI12390" s="4" t="s">
        <v>596</v>
      </c>
      <c r="QYJ12390" s="4">
        <v>174298.32</v>
      </c>
    </row>
    <row r="12391" spans="12147:12162" ht="21.95" customHeight="1">
      <c r="QYK12391" s="4" t="s">
        <v>1307</v>
      </c>
      <c r="QYL12391" s="4">
        <v>732550</v>
      </c>
    </row>
    <row r="12392" spans="12147:12162" ht="21.95" customHeight="1">
      <c r="QYK12392" s="4" t="s">
        <v>596</v>
      </c>
      <c r="QYL12392" s="4">
        <v>174298.32</v>
      </c>
    </row>
    <row r="12393" spans="12147:12162" ht="21.95" customHeight="1">
      <c r="QYM12393" s="4" t="s">
        <v>1307</v>
      </c>
      <c r="QYN12393" s="4">
        <v>732550</v>
      </c>
    </row>
    <row r="12394" spans="12147:12162" ht="21.95" customHeight="1">
      <c r="QYM12394" s="4" t="s">
        <v>596</v>
      </c>
      <c r="QYN12394" s="4">
        <v>174298.32</v>
      </c>
    </row>
    <row r="12395" spans="12147:12162" ht="21.95" customHeight="1">
      <c r="QYO12395" s="4" t="s">
        <v>1307</v>
      </c>
      <c r="QYP12395" s="4">
        <v>732550</v>
      </c>
    </row>
    <row r="12396" spans="12147:12162" ht="21.95" customHeight="1">
      <c r="QYO12396" s="4" t="s">
        <v>596</v>
      </c>
      <c r="QYP12396" s="4">
        <v>174298.32</v>
      </c>
    </row>
    <row r="12397" spans="12147:12162" ht="21.95" customHeight="1">
      <c r="QYQ12397" s="4" t="s">
        <v>1307</v>
      </c>
      <c r="QYR12397" s="4">
        <v>732550</v>
      </c>
    </row>
    <row r="12398" spans="12147:12162" ht="21.95" customHeight="1">
      <c r="QYQ12398" s="4" t="s">
        <v>596</v>
      </c>
      <c r="QYR12398" s="4">
        <v>174298.32</v>
      </c>
    </row>
    <row r="12399" spans="12147:12162" ht="21.95" customHeight="1">
      <c r="QYS12399" s="4" t="s">
        <v>1307</v>
      </c>
      <c r="QYT12399" s="4">
        <v>732550</v>
      </c>
    </row>
    <row r="12400" spans="12147:12162" ht="21.95" customHeight="1">
      <c r="QYS12400" s="4" t="s">
        <v>596</v>
      </c>
      <c r="QYT12400" s="4">
        <v>174298.32</v>
      </c>
    </row>
    <row r="12401" spans="12163:12178" ht="21.95" customHeight="1">
      <c r="QYU12401" s="4" t="s">
        <v>1307</v>
      </c>
      <c r="QYV12401" s="4">
        <v>732550</v>
      </c>
    </row>
    <row r="12402" spans="12163:12178" ht="21.95" customHeight="1">
      <c r="QYU12402" s="4" t="s">
        <v>596</v>
      </c>
      <c r="QYV12402" s="4">
        <v>174298.32</v>
      </c>
    </row>
    <row r="12403" spans="12163:12178" ht="21.95" customHeight="1">
      <c r="QYW12403" s="4" t="s">
        <v>1307</v>
      </c>
      <c r="QYX12403" s="4">
        <v>732550</v>
      </c>
    </row>
    <row r="12404" spans="12163:12178" ht="21.95" customHeight="1">
      <c r="QYW12404" s="4" t="s">
        <v>596</v>
      </c>
      <c r="QYX12404" s="4">
        <v>174298.32</v>
      </c>
    </row>
    <row r="12405" spans="12163:12178" ht="21.95" customHeight="1">
      <c r="QYY12405" s="4" t="s">
        <v>1307</v>
      </c>
      <c r="QYZ12405" s="4">
        <v>732550</v>
      </c>
    </row>
    <row r="12406" spans="12163:12178" ht="21.95" customHeight="1">
      <c r="QYY12406" s="4" t="s">
        <v>596</v>
      </c>
      <c r="QYZ12406" s="4">
        <v>174298.32</v>
      </c>
    </row>
    <row r="12407" spans="12163:12178" ht="21.95" customHeight="1">
      <c r="QZA12407" s="4" t="s">
        <v>1307</v>
      </c>
      <c r="QZB12407" s="4">
        <v>732550</v>
      </c>
    </row>
    <row r="12408" spans="12163:12178" ht="21.95" customHeight="1">
      <c r="QZA12408" s="4" t="s">
        <v>596</v>
      </c>
      <c r="QZB12408" s="4">
        <v>174298.32</v>
      </c>
    </row>
    <row r="12409" spans="12163:12178" ht="21.95" customHeight="1">
      <c r="QZC12409" s="4" t="s">
        <v>1307</v>
      </c>
      <c r="QZD12409" s="4">
        <v>732550</v>
      </c>
    </row>
    <row r="12410" spans="12163:12178" ht="21.95" customHeight="1">
      <c r="QZC12410" s="4" t="s">
        <v>596</v>
      </c>
      <c r="QZD12410" s="4">
        <v>174298.32</v>
      </c>
    </row>
    <row r="12411" spans="12163:12178" ht="21.95" customHeight="1">
      <c r="QZE12411" s="4" t="s">
        <v>1307</v>
      </c>
      <c r="QZF12411" s="4">
        <v>732550</v>
      </c>
    </row>
    <row r="12412" spans="12163:12178" ht="21.95" customHeight="1">
      <c r="QZE12412" s="4" t="s">
        <v>596</v>
      </c>
      <c r="QZF12412" s="4">
        <v>174298.32</v>
      </c>
    </row>
    <row r="12413" spans="12163:12178" ht="21.95" customHeight="1">
      <c r="QZG12413" s="4" t="s">
        <v>1307</v>
      </c>
      <c r="QZH12413" s="4">
        <v>732550</v>
      </c>
    </row>
    <row r="12414" spans="12163:12178" ht="21.95" customHeight="1">
      <c r="QZG12414" s="4" t="s">
        <v>596</v>
      </c>
      <c r="QZH12414" s="4">
        <v>174298.32</v>
      </c>
    </row>
    <row r="12415" spans="12163:12178" ht="21.95" customHeight="1">
      <c r="QZI12415" s="4" t="s">
        <v>1307</v>
      </c>
      <c r="QZJ12415" s="4">
        <v>732550</v>
      </c>
    </row>
    <row r="12416" spans="12163:12178" ht="21.95" customHeight="1">
      <c r="QZI12416" s="4" t="s">
        <v>596</v>
      </c>
      <c r="QZJ12416" s="4">
        <v>174298.32</v>
      </c>
    </row>
    <row r="12417" spans="12179:12194" ht="21.95" customHeight="1">
      <c r="QZK12417" s="4" t="s">
        <v>1307</v>
      </c>
      <c r="QZL12417" s="4">
        <v>732550</v>
      </c>
    </row>
    <row r="12418" spans="12179:12194" ht="21.95" customHeight="1">
      <c r="QZK12418" s="4" t="s">
        <v>596</v>
      </c>
      <c r="QZL12418" s="4">
        <v>174298.32</v>
      </c>
    </row>
    <row r="12419" spans="12179:12194" ht="21.95" customHeight="1">
      <c r="QZM12419" s="4" t="s">
        <v>1307</v>
      </c>
      <c r="QZN12419" s="4">
        <v>732550</v>
      </c>
    </row>
    <row r="12420" spans="12179:12194" ht="21.95" customHeight="1">
      <c r="QZM12420" s="4" t="s">
        <v>596</v>
      </c>
      <c r="QZN12420" s="4">
        <v>174298.32</v>
      </c>
    </row>
    <row r="12421" spans="12179:12194" ht="21.95" customHeight="1">
      <c r="QZO12421" s="4" t="s">
        <v>1307</v>
      </c>
      <c r="QZP12421" s="4">
        <v>732550</v>
      </c>
    </row>
    <row r="12422" spans="12179:12194" ht="21.95" customHeight="1">
      <c r="QZO12422" s="4" t="s">
        <v>596</v>
      </c>
      <c r="QZP12422" s="4">
        <v>174298.32</v>
      </c>
    </row>
    <row r="12423" spans="12179:12194" ht="21.95" customHeight="1">
      <c r="QZQ12423" s="4" t="s">
        <v>1307</v>
      </c>
      <c r="QZR12423" s="4">
        <v>732550</v>
      </c>
    </row>
    <row r="12424" spans="12179:12194" ht="21.95" customHeight="1">
      <c r="QZQ12424" s="4" t="s">
        <v>596</v>
      </c>
      <c r="QZR12424" s="4">
        <v>174298.32</v>
      </c>
    </row>
    <row r="12425" spans="12179:12194" ht="21.95" customHeight="1">
      <c r="QZS12425" s="4" t="s">
        <v>1307</v>
      </c>
      <c r="QZT12425" s="4">
        <v>732550</v>
      </c>
    </row>
    <row r="12426" spans="12179:12194" ht="21.95" customHeight="1">
      <c r="QZS12426" s="4" t="s">
        <v>596</v>
      </c>
      <c r="QZT12426" s="4">
        <v>174298.32</v>
      </c>
    </row>
    <row r="12427" spans="12179:12194" ht="21.95" customHeight="1">
      <c r="QZU12427" s="4" t="s">
        <v>1307</v>
      </c>
      <c r="QZV12427" s="4">
        <v>732550</v>
      </c>
    </row>
    <row r="12428" spans="12179:12194" ht="21.95" customHeight="1">
      <c r="QZU12428" s="4" t="s">
        <v>596</v>
      </c>
      <c r="QZV12428" s="4">
        <v>174298.32</v>
      </c>
    </row>
    <row r="12429" spans="12179:12194" ht="21.95" customHeight="1">
      <c r="QZW12429" s="4" t="s">
        <v>1307</v>
      </c>
      <c r="QZX12429" s="4">
        <v>732550</v>
      </c>
    </row>
    <row r="12430" spans="12179:12194" ht="21.95" customHeight="1">
      <c r="QZW12430" s="4" t="s">
        <v>596</v>
      </c>
      <c r="QZX12430" s="4">
        <v>174298.32</v>
      </c>
    </row>
    <row r="12431" spans="12179:12194" ht="21.95" customHeight="1">
      <c r="QZY12431" s="4" t="s">
        <v>1307</v>
      </c>
      <c r="QZZ12431" s="4">
        <v>732550</v>
      </c>
    </row>
    <row r="12432" spans="12179:12194" ht="21.95" customHeight="1">
      <c r="QZY12432" s="4" t="s">
        <v>596</v>
      </c>
      <c r="QZZ12432" s="4">
        <v>174298.32</v>
      </c>
    </row>
    <row r="12433" spans="12195:12210" ht="21.95" customHeight="1">
      <c r="RAA12433" s="4" t="s">
        <v>1307</v>
      </c>
      <c r="RAB12433" s="4">
        <v>732550</v>
      </c>
    </row>
    <row r="12434" spans="12195:12210" ht="21.95" customHeight="1">
      <c r="RAA12434" s="4" t="s">
        <v>596</v>
      </c>
      <c r="RAB12434" s="4">
        <v>174298.32</v>
      </c>
    </row>
    <row r="12435" spans="12195:12210" ht="21.95" customHeight="1">
      <c r="RAC12435" s="4" t="s">
        <v>1307</v>
      </c>
      <c r="RAD12435" s="4">
        <v>732550</v>
      </c>
    </row>
    <row r="12436" spans="12195:12210" ht="21.95" customHeight="1">
      <c r="RAC12436" s="4" t="s">
        <v>596</v>
      </c>
      <c r="RAD12436" s="4">
        <v>174298.32</v>
      </c>
    </row>
    <row r="12437" spans="12195:12210" ht="21.95" customHeight="1">
      <c r="RAE12437" s="4" t="s">
        <v>1307</v>
      </c>
      <c r="RAF12437" s="4">
        <v>732550</v>
      </c>
    </row>
    <row r="12438" spans="12195:12210" ht="21.95" customHeight="1">
      <c r="RAE12438" s="4" t="s">
        <v>596</v>
      </c>
      <c r="RAF12438" s="4">
        <v>174298.32</v>
      </c>
    </row>
    <row r="12439" spans="12195:12210" ht="21.95" customHeight="1">
      <c r="RAG12439" s="4" t="s">
        <v>1307</v>
      </c>
      <c r="RAH12439" s="4">
        <v>732550</v>
      </c>
    </row>
    <row r="12440" spans="12195:12210" ht="21.95" customHeight="1">
      <c r="RAG12440" s="4" t="s">
        <v>596</v>
      </c>
      <c r="RAH12440" s="4">
        <v>174298.32</v>
      </c>
    </row>
    <row r="12441" spans="12195:12210" ht="21.95" customHeight="1">
      <c r="RAI12441" s="4" t="s">
        <v>1307</v>
      </c>
      <c r="RAJ12441" s="4">
        <v>732550</v>
      </c>
    </row>
    <row r="12442" spans="12195:12210" ht="21.95" customHeight="1">
      <c r="RAI12442" s="4" t="s">
        <v>596</v>
      </c>
      <c r="RAJ12442" s="4">
        <v>174298.32</v>
      </c>
    </row>
    <row r="12443" spans="12195:12210" ht="21.95" customHeight="1">
      <c r="RAK12443" s="4" t="s">
        <v>1307</v>
      </c>
      <c r="RAL12443" s="4">
        <v>732550</v>
      </c>
    </row>
    <row r="12444" spans="12195:12210" ht="21.95" customHeight="1">
      <c r="RAK12444" s="4" t="s">
        <v>596</v>
      </c>
      <c r="RAL12444" s="4">
        <v>174298.32</v>
      </c>
    </row>
    <row r="12445" spans="12195:12210" ht="21.95" customHeight="1">
      <c r="RAM12445" s="4" t="s">
        <v>1307</v>
      </c>
      <c r="RAN12445" s="4">
        <v>732550</v>
      </c>
    </row>
    <row r="12446" spans="12195:12210" ht="21.95" customHeight="1">
      <c r="RAM12446" s="4" t="s">
        <v>596</v>
      </c>
      <c r="RAN12446" s="4">
        <v>174298.32</v>
      </c>
    </row>
    <row r="12447" spans="12195:12210" ht="21.95" customHeight="1">
      <c r="RAO12447" s="4" t="s">
        <v>1307</v>
      </c>
      <c r="RAP12447" s="4">
        <v>732550</v>
      </c>
    </row>
    <row r="12448" spans="12195:12210" ht="21.95" customHeight="1">
      <c r="RAO12448" s="4" t="s">
        <v>596</v>
      </c>
      <c r="RAP12448" s="4">
        <v>174298.32</v>
      </c>
    </row>
    <row r="12449" spans="12211:12226" ht="21.95" customHeight="1">
      <c r="RAQ12449" s="4" t="s">
        <v>1307</v>
      </c>
      <c r="RAR12449" s="4">
        <v>732550</v>
      </c>
    </row>
    <row r="12450" spans="12211:12226" ht="21.95" customHeight="1">
      <c r="RAQ12450" s="4" t="s">
        <v>596</v>
      </c>
      <c r="RAR12450" s="4">
        <v>174298.32</v>
      </c>
    </row>
    <row r="12451" spans="12211:12226" ht="21.95" customHeight="1">
      <c r="RAS12451" s="4" t="s">
        <v>1307</v>
      </c>
      <c r="RAT12451" s="4">
        <v>732550</v>
      </c>
    </row>
    <row r="12452" spans="12211:12226" ht="21.95" customHeight="1">
      <c r="RAS12452" s="4" t="s">
        <v>596</v>
      </c>
      <c r="RAT12452" s="4">
        <v>174298.32</v>
      </c>
    </row>
    <row r="12453" spans="12211:12226" ht="21.95" customHeight="1">
      <c r="RAU12453" s="4" t="s">
        <v>1307</v>
      </c>
      <c r="RAV12453" s="4">
        <v>732550</v>
      </c>
    </row>
    <row r="12454" spans="12211:12226" ht="21.95" customHeight="1">
      <c r="RAU12454" s="4" t="s">
        <v>596</v>
      </c>
      <c r="RAV12454" s="4">
        <v>174298.32</v>
      </c>
    </row>
    <row r="12455" spans="12211:12226" ht="21.95" customHeight="1">
      <c r="RAW12455" s="4" t="s">
        <v>1307</v>
      </c>
      <c r="RAX12455" s="4">
        <v>732550</v>
      </c>
    </row>
    <row r="12456" spans="12211:12226" ht="21.95" customHeight="1">
      <c r="RAW12456" s="4" t="s">
        <v>596</v>
      </c>
      <c r="RAX12456" s="4">
        <v>174298.32</v>
      </c>
    </row>
    <row r="12457" spans="12211:12226" ht="21.95" customHeight="1">
      <c r="RAY12457" s="4" t="s">
        <v>1307</v>
      </c>
      <c r="RAZ12457" s="4">
        <v>732550</v>
      </c>
    </row>
    <row r="12458" spans="12211:12226" ht="21.95" customHeight="1">
      <c r="RAY12458" s="4" t="s">
        <v>596</v>
      </c>
      <c r="RAZ12458" s="4">
        <v>174298.32</v>
      </c>
    </row>
    <row r="12459" spans="12211:12226" ht="21.95" customHeight="1">
      <c r="RBA12459" s="4" t="s">
        <v>1307</v>
      </c>
      <c r="RBB12459" s="4">
        <v>732550</v>
      </c>
    </row>
    <row r="12460" spans="12211:12226" ht="21.95" customHeight="1">
      <c r="RBA12460" s="4" t="s">
        <v>596</v>
      </c>
      <c r="RBB12460" s="4">
        <v>174298.32</v>
      </c>
    </row>
    <row r="12461" spans="12211:12226" ht="21.95" customHeight="1">
      <c r="RBC12461" s="4" t="s">
        <v>1307</v>
      </c>
      <c r="RBD12461" s="4">
        <v>732550</v>
      </c>
    </row>
    <row r="12462" spans="12211:12226" ht="21.95" customHeight="1">
      <c r="RBC12462" s="4" t="s">
        <v>596</v>
      </c>
      <c r="RBD12462" s="4">
        <v>174298.32</v>
      </c>
    </row>
    <row r="12463" spans="12211:12226" ht="21.95" customHeight="1">
      <c r="RBE12463" s="4" t="s">
        <v>1307</v>
      </c>
      <c r="RBF12463" s="4">
        <v>732550</v>
      </c>
    </row>
    <row r="12464" spans="12211:12226" ht="21.95" customHeight="1">
      <c r="RBE12464" s="4" t="s">
        <v>596</v>
      </c>
      <c r="RBF12464" s="4">
        <v>174298.32</v>
      </c>
    </row>
    <row r="12465" spans="12227:12242" ht="21.95" customHeight="1">
      <c r="RBG12465" s="4" t="s">
        <v>1307</v>
      </c>
      <c r="RBH12465" s="4">
        <v>732550</v>
      </c>
    </row>
    <row r="12466" spans="12227:12242" ht="21.95" customHeight="1">
      <c r="RBG12466" s="4" t="s">
        <v>596</v>
      </c>
      <c r="RBH12466" s="4">
        <v>174298.32</v>
      </c>
    </row>
    <row r="12467" spans="12227:12242" ht="21.95" customHeight="1">
      <c r="RBI12467" s="4" t="s">
        <v>1307</v>
      </c>
      <c r="RBJ12467" s="4">
        <v>732550</v>
      </c>
    </row>
    <row r="12468" spans="12227:12242" ht="21.95" customHeight="1">
      <c r="RBI12468" s="4" t="s">
        <v>596</v>
      </c>
      <c r="RBJ12468" s="4">
        <v>174298.32</v>
      </c>
    </row>
    <row r="12469" spans="12227:12242" ht="21.95" customHeight="1">
      <c r="RBK12469" s="4" t="s">
        <v>1307</v>
      </c>
      <c r="RBL12469" s="4">
        <v>732550</v>
      </c>
    </row>
    <row r="12470" spans="12227:12242" ht="21.95" customHeight="1">
      <c r="RBK12470" s="4" t="s">
        <v>596</v>
      </c>
      <c r="RBL12470" s="4">
        <v>174298.32</v>
      </c>
    </row>
    <row r="12471" spans="12227:12242" ht="21.95" customHeight="1">
      <c r="RBM12471" s="4" t="s">
        <v>1307</v>
      </c>
      <c r="RBN12471" s="4">
        <v>732550</v>
      </c>
    </row>
    <row r="12472" spans="12227:12242" ht="21.95" customHeight="1">
      <c r="RBM12472" s="4" t="s">
        <v>596</v>
      </c>
      <c r="RBN12472" s="4">
        <v>174298.32</v>
      </c>
    </row>
    <row r="12473" spans="12227:12242" ht="21.95" customHeight="1">
      <c r="RBO12473" s="4" t="s">
        <v>1307</v>
      </c>
      <c r="RBP12473" s="4">
        <v>732550</v>
      </c>
    </row>
    <row r="12474" spans="12227:12242" ht="21.95" customHeight="1">
      <c r="RBO12474" s="4" t="s">
        <v>596</v>
      </c>
      <c r="RBP12474" s="4">
        <v>174298.32</v>
      </c>
    </row>
    <row r="12475" spans="12227:12242" ht="21.95" customHeight="1">
      <c r="RBQ12475" s="4" t="s">
        <v>1307</v>
      </c>
      <c r="RBR12475" s="4">
        <v>732550</v>
      </c>
    </row>
    <row r="12476" spans="12227:12242" ht="21.95" customHeight="1">
      <c r="RBQ12476" s="4" t="s">
        <v>596</v>
      </c>
      <c r="RBR12476" s="4">
        <v>174298.32</v>
      </c>
    </row>
    <row r="12477" spans="12227:12242" ht="21.95" customHeight="1">
      <c r="RBS12477" s="4" t="s">
        <v>1307</v>
      </c>
      <c r="RBT12477" s="4">
        <v>732550</v>
      </c>
    </row>
    <row r="12478" spans="12227:12242" ht="21.95" customHeight="1">
      <c r="RBS12478" s="4" t="s">
        <v>596</v>
      </c>
      <c r="RBT12478" s="4">
        <v>174298.32</v>
      </c>
    </row>
    <row r="12479" spans="12227:12242" ht="21.95" customHeight="1">
      <c r="RBU12479" s="4" t="s">
        <v>1307</v>
      </c>
      <c r="RBV12479" s="4">
        <v>732550</v>
      </c>
    </row>
    <row r="12480" spans="12227:12242" ht="21.95" customHeight="1">
      <c r="RBU12480" s="4" t="s">
        <v>596</v>
      </c>
      <c r="RBV12480" s="4">
        <v>174298.32</v>
      </c>
    </row>
    <row r="12481" spans="12243:12258" ht="21.95" customHeight="1">
      <c r="RBW12481" s="4" t="s">
        <v>1307</v>
      </c>
      <c r="RBX12481" s="4">
        <v>732550</v>
      </c>
    </row>
    <row r="12482" spans="12243:12258" ht="21.95" customHeight="1">
      <c r="RBW12482" s="4" t="s">
        <v>596</v>
      </c>
      <c r="RBX12482" s="4">
        <v>174298.32</v>
      </c>
    </row>
    <row r="12483" spans="12243:12258" ht="21.95" customHeight="1">
      <c r="RBY12483" s="4" t="s">
        <v>1307</v>
      </c>
      <c r="RBZ12483" s="4">
        <v>732550</v>
      </c>
    </row>
    <row r="12484" spans="12243:12258" ht="21.95" customHeight="1">
      <c r="RBY12484" s="4" t="s">
        <v>596</v>
      </c>
      <c r="RBZ12484" s="4">
        <v>174298.32</v>
      </c>
    </row>
    <row r="12485" spans="12243:12258" ht="21.95" customHeight="1">
      <c r="RCA12485" s="4" t="s">
        <v>1307</v>
      </c>
      <c r="RCB12485" s="4">
        <v>732550</v>
      </c>
    </row>
    <row r="12486" spans="12243:12258" ht="21.95" customHeight="1">
      <c r="RCA12486" s="4" t="s">
        <v>596</v>
      </c>
      <c r="RCB12486" s="4">
        <v>174298.32</v>
      </c>
    </row>
    <row r="12487" spans="12243:12258" ht="21.95" customHeight="1">
      <c r="RCC12487" s="4" t="s">
        <v>1307</v>
      </c>
      <c r="RCD12487" s="4">
        <v>732550</v>
      </c>
    </row>
    <row r="12488" spans="12243:12258" ht="21.95" customHeight="1">
      <c r="RCC12488" s="4" t="s">
        <v>596</v>
      </c>
      <c r="RCD12488" s="4">
        <v>174298.32</v>
      </c>
    </row>
    <row r="12489" spans="12243:12258" ht="21.95" customHeight="1">
      <c r="RCE12489" s="4" t="s">
        <v>1307</v>
      </c>
      <c r="RCF12489" s="4">
        <v>732550</v>
      </c>
    </row>
    <row r="12490" spans="12243:12258" ht="21.95" customHeight="1">
      <c r="RCE12490" s="4" t="s">
        <v>596</v>
      </c>
      <c r="RCF12490" s="4">
        <v>174298.32</v>
      </c>
    </row>
    <row r="12491" spans="12243:12258" ht="21.95" customHeight="1">
      <c r="RCG12491" s="4" t="s">
        <v>1307</v>
      </c>
      <c r="RCH12491" s="4">
        <v>732550</v>
      </c>
    </row>
    <row r="12492" spans="12243:12258" ht="21.95" customHeight="1">
      <c r="RCG12492" s="4" t="s">
        <v>596</v>
      </c>
      <c r="RCH12492" s="4">
        <v>174298.32</v>
      </c>
    </row>
    <row r="12493" spans="12243:12258" ht="21.95" customHeight="1">
      <c r="RCI12493" s="4" t="s">
        <v>1307</v>
      </c>
      <c r="RCJ12493" s="4">
        <v>732550</v>
      </c>
    </row>
    <row r="12494" spans="12243:12258" ht="21.95" customHeight="1">
      <c r="RCI12494" s="4" t="s">
        <v>596</v>
      </c>
      <c r="RCJ12494" s="4">
        <v>174298.32</v>
      </c>
    </row>
    <row r="12495" spans="12243:12258" ht="21.95" customHeight="1">
      <c r="RCK12495" s="4" t="s">
        <v>1307</v>
      </c>
      <c r="RCL12495" s="4">
        <v>732550</v>
      </c>
    </row>
    <row r="12496" spans="12243:12258" ht="21.95" customHeight="1">
      <c r="RCK12496" s="4" t="s">
        <v>596</v>
      </c>
      <c r="RCL12496" s="4">
        <v>174298.32</v>
      </c>
    </row>
    <row r="12497" spans="12259:12274" ht="21.95" customHeight="1">
      <c r="RCM12497" s="4" t="s">
        <v>1307</v>
      </c>
      <c r="RCN12497" s="4">
        <v>732550</v>
      </c>
    </row>
    <row r="12498" spans="12259:12274" ht="21.95" customHeight="1">
      <c r="RCM12498" s="4" t="s">
        <v>596</v>
      </c>
      <c r="RCN12498" s="4">
        <v>174298.32</v>
      </c>
    </row>
    <row r="12499" spans="12259:12274" ht="21.95" customHeight="1">
      <c r="RCO12499" s="4" t="s">
        <v>1307</v>
      </c>
      <c r="RCP12499" s="4">
        <v>732550</v>
      </c>
    </row>
    <row r="12500" spans="12259:12274" ht="21.95" customHeight="1">
      <c r="RCO12500" s="4" t="s">
        <v>596</v>
      </c>
      <c r="RCP12500" s="4">
        <v>174298.32</v>
      </c>
    </row>
    <row r="12501" spans="12259:12274" ht="21.95" customHeight="1">
      <c r="RCQ12501" s="4" t="s">
        <v>1307</v>
      </c>
      <c r="RCR12501" s="4">
        <v>732550</v>
      </c>
    </row>
    <row r="12502" spans="12259:12274" ht="21.95" customHeight="1">
      <c r="RCQ12502" s="4" t="s">
        <v>596</v>
      </c>
      <c r="RCR12502" s="4">
        <v>174298.32</v>
      </c>
    </row>
    <row r="12503" spans="12259:12274" ht="21.95" customHeight="1">
      <c r="RCS12503" s="4" t="s">
        <v>1307</v>
      </c>
      <c r="RCT12503" s="4">
        <v>732550</v>
      </c>
    </row>
    <row r="12504" spans="12259:12274" ht="21.95" customHeight="1">
      <c r="RCS12504" s="4" t="s">
        <v>596</v>
      </c>
      <c r="RCT12504" s="4">
        <v>174298.32</v>
      </c>
    </row>
    <row r="12505" spans="12259:12274" ht="21.95" customHeight="1">
      <c r="RCU12505" s="4" t="s">
        <v>1307</v>
      </c>
      <c r="RCV12505" s="4">
        <v>732550</v>
      </c>
    </row>
    <row r="12506" spans="12259:12274" ht="21.95" customHeight="1">
      <c r="RCU12506" s="4" t="s">
        <v>596</v>
      </c>
      <c r="RCV12506" s="4">
        <v>174298.32</v>
      </c>
    </row>
    <row r="12507" spans="12259:12274" ht="21.95" customHeight="1">
      <c r="RCW12507" s="4" t="s">
        <v>1307</v>
      </c>
      <c r="RCX12507" s="4">
        <v>732550</v>
      </c>
    </row>
    <row r="12508" spans="12259:12274" ht="21.95" customHeight="1">
      <c r="RCW12508" s="4" t="s">
        <v>596</v>
      </c>
      <c r="RCX12508" s="4">
        <v>174298.32</v>
      </c>
    </row>
    <row r="12509" spans="12259:12274" ht="21.95" customHeight="1">
      <c r="RCY12509" s="4" t="s">
        <v>1307</v>
      </c>
      <c r="RCZ12509" s="4">
        <v>732550</v>
      </c>
    </row>
    <row r="12510" spans="12259:12274" ht="21.95" customHeight="1">
      <c r="RCY12510" s="4" t="s">
        <v>596</v>
      </c>
      <c r="RCZ12510" s="4">
        <v>174298.32</v>
      </c>
    </row>
    <row r="12511" spans="12259:12274" ht="21.95" customHeight="1">
      <c r="RDA12511" s="4" t="s">
        <v>1307</v>
      </c>
      <c r="RDB12511" s="4">
        <v>732550</v>
      </c>
    </row>
    <row r="12512" spans="12259:12274" ht="21.95" customHeight="1">
      <c r="RDA12512" s="4" t="s">
        <v>596</v>
      </c>
      <c r="RDB12512" s="4">
        <v>174298.32</v>
      </c>
    </row>
    <row r="12513" spans="12275:12290" ht="21.95" customHeight="1">
      <c r="RDC12513" s="4" t="s">
        <v>1307</v>
      </c>
      <c r="RDD12513" s="4">
        <v>732550</v>
      </c>
    </row>
    <row r="12514" spans="12275:12290" ht="21.95" customHeight="1">
      <c r="RDC12514" s="4" t="s">
        <v>596</v>
      </c>
      <c r="RDD12514" s="4">
        <v>174298.32</v>
      </c>
    </row>
    <row r="12515" spans="12275:12290" ht="21.95" customHeight="1">
      <c r="RDE12515" s="4" t="s">
        <v>1307</v>
      </c>
      <c r="RDF12515" s="4">
        <v>732550</v>
      </c>
    </row>
    <row r="12516" spans="12275:12290" ht="21.95" customHeight="1">
      <c r="RDE12516" s="4" t="s">
        <v>596</v>
      </c>
      <c r="RDF12516" s="4">
        <v>174298.32</v>
      </c>
    </row>
    <row r="12517" spans="12275:12290" ht="21.95" customHeight="1">
      <c r="RDG12517" s="4" t="s">
        <v>1307</v>
      </c>
      <c r="RDH12517" s="4">
        <v>732550</v>
      </c>
    </row>
    <row r="12518" spans="12275:12290" ht="21.95" customHeight="1">
      <c r="RDG12518" s="4" t="s">
        <v>596</v>
      </c>
      <c r="RDH12518" s="4">
        <v>174298.32</v>
      </c>
    </row>
    <row r="12519" spans="12275:12290" ht="21.95" customHeight="1">
      <c r="RDI12519" s="4" t="s">
        <v>1307</v>
      </c>
      <c r="RDJ12519" s="4">
        <v>732550</v>
      </c>
    </row>
    <row r="12520" spans="12275:12290" ht="21.95" customHeight="1">
      <c r="RDI12520" s="4" t="s">
        <v>596</v>
      </c>
      <c r="RDJ12520" s="4">
        <v>174298.32</v>
      </c>
    </row>
    <row r="12521" spans="12275:12290" ht="21.95" customHeight="1">
      <c r="RDK12521" s="4" t="s">
        <v>1307</v>
      </c>
      <c r="RDL12521" s="4">
        <v>732550</v>
      </c>
    </row>
    <row r="12522" spans="12275:12290" ht="21.95" customHeight="1">
      <c r="RDK12522" s="4" t="s">
        <v>596</v>
      </c>
      <c r="RDL12522" s="4">
        <v>174298.32</v>
      </c>
    </row>
    <row r="12523" spans="12275:12290" ht="21.95" customHeight="1">
      <c r="RDM12523" s="4" t="s">
        <v>1307</v>
      </c>
      <c r="RDN12523" s="4">
        <v>732550</v>
      </c>
    </row>
    <row r="12524" spans="12275:12290" ht="21.95" customHeight="1">
      <c r="RDM12524" s="4" t="s">
        <v>596</v>
      </c>
      <c r="RDN12524" s="4">
        <v>174298.32</v>
      </c>
    </row>
    <row r="12525" spans="12275:12290" ht="21.95" customHeight="1">
      <c r="RDO12525" s="4" t="s">
        <v>1307</v>
      </c>
      <c r="RDP12525" s="4">
        <v>732550</v>
      </c>
    </row>
    <row r="12526" spans="12275:12290" ht="21.95" customHeight="1">
      <c r="RDO12526" s="4" t="s">
        <v>596</v>
      </c>
      <c r="RDP12526" s="4">
        <v>174298.32</v>
      </c>
    </row>
    <row r="12527" spans="12275:12290" ht="21.95" customHeight="1">
      <c r="RDQ12527" s="4" t="s">
        <v>1307</v>
      </c>
      <c r="RDR12527" s="4">
        <v>732550</v>
      </c>
    </row>
    <row r="12528" spans="12275:12290" ht="21.95" customHeight="1">
      <c r="RDQ12528" s="4" t="s">
        <v>596</v>
      </c>
      <c r="RDR12528" s="4">
        <v>174298.32</v>
      </c>
    </row>
    <row r="12529" spans="12291:12306" ht="21.95" customHeight="1">
      <c r="RDS12529" s="4" t="s">
        <v>1307</v>
      </c>
      <c r="RDT12529" s="4">
        <v>732550</v>
      </c>
    </row>
    <row r="12530" spans="12291:12306" ht="21.95" customHeight="1">
      <c r="RDS12530" s="4" t="s">
        <v>596</v>
      </c>
      <c r="RDT12530" s="4">
        <v>174298.32</v>
      </c>
    </row>
    <row r="12531" spans="12291:12306" ht="21.95" customHeight="1">
      <c r="RDU12531" s="4" t="s">
        <v>1307</v>
      </c>
      <c r="RDV12531" s="4">
        <v>732550</v>
      </c>
    </row>
    <row r="12532" spans="12291:12306" ht="21.95" customHeight="1">
      <c r="RDU12532" s="4" t="s">
        <v>596</v>
      </c>
      <c r="RDV12532" s="4">
        <v>174298.32</v>
      </c>
    </row>
    <row r="12533" spans="12291:12306" ht="21.95" customHeight="1">
      <c r="RDW12533" s="4" t="s">
        <v>1307</v>
      </c>
      <c r="RDX12533" s="4">
        <v>732550</v>
      </c>
    </row>
    <row r="12534" spans="12291:12306" ht="21.95" customHeight="1">
      <c r="RDW12534" s="4" t="s">
        <v>596</v>
      </c>
      <c r="RDX12534" s="4">
        <v>174298.32</v>
      </c>
    </row>
    <row r="12535" spans="12291:12306" ht="21.95" customHeight="1">
      <c r="RDY12535" s="4" t="s">
        <v>1307</v>
      </c>
      <c r="RDZ12535" s="4">
        <v>732550</v>
      </c>
    </row>
    <row r="12536" spans="12291:12306" ht="21.95" customHeight="1">
      <c r="RDY12536" s="4" t="s">
        <v>596</v>
      </c>
      <c r="RDZ12536" s="4">
        <v>174298.32</v>
      </c>
    </row>
    <row r="12537" spans="12291:12306" ht="21.95" customHeight="1">
      <c r="REA12537" s="4" t="s">
        <v>1307</v>
      </c>
      <c r="REB12537" s="4">
        <v>732550</v>
      </c>
    </row>
    <row r="12538" spans="12291:12306" ht="21.95" customHeight="1">
      <c r="REA12538" s="4" t="s">
        <v>596</v>
      </c>
      <c r="REB12538" s="4">
        <v>174298.32</v>
      </c>
    </row>
    <row r="12539" spans="12291:12306" ht="21.95" customHeight="1">
      <c r="REC12539" s="4" t="s">
        <v>1307</v>
      </c>
      <c r="RED12539" s="4">
        <v>732550</v>
      </c>
    </row>
    <row r="12540" spans="12291:12306" ht="21.95" customHeight="1">
      <c r="REC12540" s="4" t="s">
        <v>596</v>
      </c>
      <c r="RED12540" s="4">
        <v>174298.32</v>
      </c>
    </row>
    <row r="12541" spans="12291:12306" ht="21.95" customHeight="1">
      <c r="REE12541" s="4" t="s">
        <v>1307</v>
      </c>
      <c r="REF12541" s="4">
        <v>732550</v>
      </c>
    </row>
    <row r="12542" spans="12291:12306" ht="21.95" customHeight="1">
      <c r="REE12542" s="4" t="s">
        <v>596</v>
      </c>
      <c r="REF12542" s="4">
        <v>174298.32</v>
      </c>
    </row>
    <row r="12543" spans="12291:12306" ht="21.95" customHeight="1">
      <c r="REG12543" s="4" t="s">
        <v>1307</v>
      </c>
      <c r="REH12543" s="4">
        <v>732550</v>
      </c>
    </row>
    <row r="12544" spans="12291:12306" ht="21.95" customHeight="1">
      <c r="REG12544" s="4" t="s">
        <v>596</v>
      </c>
      <c r="REH12544" s="4">
        <v>174298.32</v>
      </c>
    </row>
    <row r="12545" spans="12307:12322" ht="21.95" customHeight="1">
      <c r="REI12545" s="4" t="s">
        <v>1307</v>
      </c>
      <c r="REJ12545" s="4">
        <v>732550</v>
      </c>
    </row>
    <row r="12546" spans="12307:12322" ht="21.95" customHeight="1">
      <c r="REI12546" s="4" t="s">
        <v>596</v>
      </c>
      <c r="REJ12546" s="4">
        <v>174298.32</v>
      </c>
    </row>
    <row r="12547" spans="12307:12322" ht="21.95" customHeight="1">
      <c r="REK12547" s="4" t="s">
        <v>1307</v>
      </c>
      <c r="REL12547" s="4">
        <v>732550</v>
      </c>
    </row>
    <row r="12548" spans="12307:12322" ht="21.95" customHeight="1">
      <c r="REK12548" s="4" t="s">
        <v>596</v>
      </c>
      <c r="REL12548" s="4">
        <v>174298.32</v>
      </c>
    </row>
    <row r="12549" spans="12307:12322" ht="21.95" customHeight="1">
      <c r="REM12549" s="4" t="s">
        <v>1307</v>
      </c>
      <c r="REN12549" s="4">
        <v>732550</v>
      </c>
    </row>
    <row r="12550" spans="12307:12322" ht="21.95" customHeight="1">
      <c r="REM12550" s="4" t="s">
        <v>596</v>
      </c>
      <c r="REN12550" s="4">
        <v>174298.32</v>
      </c>
    </row>
    <row r="12551" spans="12307:12322" ht="21.95" customHeight="1">
      <c r="REO12551" s="4" t="s">
        <v>1307</v>
      </c>
      <c r="REP12551" s="4">
        <v>732550</v>
      </c>
    </row>
    <row r="12552" spans="12307:12322" ht="21.95" customHeight="1">
      <c r="REO12552" s="4" t="s">
        <v>596</v>
      </c>
      <c r="REP12552" s="4">
        <v>174298.32</v>
      </c>
    </row>
    <row r="12553" spans="12307:12322" ht="21.95" customHeight="1">
      <c r="REQ12553" s="4" t="s">
        <v>1307</v>
      </c>
      <c r="RER12553" s="4">
        <v>732550</v>
      </c>
    </row>
    <row r="12554" spans="12307:12322" ht="21.95" customHeight="1">
      <c r="REQ12554" s="4" t="s">
        <v>596</v>
      </c>
      <c r="RER12554" s="4">
        <v>174298.32</v>
      </c>
    </row>
    <row r="12555" spans="12307:12322" ht="21.95" customHeight="1">
      <c r="RES12555" s="4" t="s">
        <v>1307</v>
      </c>
      <c r="RET12555" s="4">
        <v>732550</v>
      </c>
    </row>
    <row r="12556" spans="12307:12322" ht="21.95" customHeight="1">
      <c r="RES12556" s="4" t="s">
        <v>596</v>
      </c>
      <c r="RET12556" s="4">
        <v>174298.32</v>
      </c>
    </row>
    <row r="12557" spans="12307:12322" ht="21.95" customHeight="1">
      <c r="REU12557" s="4" t="s">
        <v>1307</v>
      </c>
      <c r="REV12557" s="4">
        <v>732550</v>
      </c>
    </row>
    <row r="12558" spans="12307:12322" ht="21.95" customHeight="1">
      <c r="REU12558" s="4" t="s">
        <v>596</v>
      </c>
      <c r="REV12558" s="4">
        <v>174298.32</v>
      </c>
    </row>
    <row r="12559" spans="12307:12322" ht="21.95" customHeight="1">
      <c r="REW12559" s="4" t="s">
        <v>1307</v>
      </c>
      <c r="REX12559" s="4">
        <v>732550</v>
      </c>
    </row>
    <row r="12560" spans="12307:12322" ht="21.95" customHeight="1">
      <c r="REW12560" s="4" t="s">
        <v>596</v>
      </c>
      <c r="REX12560" s="4">
        <v>174298.32</v>
      </c>
    </row>
    <row r="12561" spans="12323:12338" ht="21.95" customHeight="1">
      <c r="REY12561" s="4" t="s">
        <v>1307</v>
      </c>
      <c r="REZ12561" s="4">
        <v>732550</v>
      </c>
    </row>
    <row r="12562" spans="12323:12338" ht="21.95" customHeight="1">
      <c r="REY12562" s="4" t="s">
        <v>596</v>
      </c>
      <c r="REZ12562" s="4">
        <v>174298.32</v>
      </c>
    </row>
    <row r="12563" spans="12323:12338" ht="21.95" customHeight="1">
      <c r="RFA12563" s="4" t="s">
        <v>1307</v>
      </c>
      <c r="RFB12563" s="4">
        <v>732550</v>
      </c>
    </row>
    <row r="12564" spans="12323:12338" ht="21.95" customHeight="1">
      <c r="RFA12564" s="4" t="s">
        <v>596</v>
      </c>
      <c r="RFB12564" s="4">
        <v>174298.32</v>
      </c>
    </row>
    <row r="12565" spans="12323:12338" ht="21.95" customHeight="1">
      <c r="RFC12565" s="4" t="s">
        <v>1307</v>
      </c>
      <c r="RFD12565" s="4">
        <v>732550</v>
      </c>
    </row>
    <row r="12566" spans="12323:12338" ht="21.95" customHeight="1">
      <c r="RFC12566" s="4" t="s">
        <v>596</v>
      </c>
      <c r="RFD12566" s="4">
        <v>174298.32</v>
      </c>
    </row>
    <row r="12567" spans="12323:12338" ht="21.95" customHeight="1">
      <c r="RFE12567" s="4" t="s">
        <v>1307</v>
      </c>
      <c r="RFF12567" s="4">
        <v>732550</v>
      </c>
    </row>
    <row r="12568" spans="12323:12338" ht="21.95" customHeight="1">
      <c r="RFE12568" s="4" t="s">
        <v>596</v>
      </c>
      <c r="RFF12568" s="4">
        <v>174298.32</v>
      </c>
    </row>
    <row r="12569" spans="12323:12338" ht="21.95" customHeight="1">
      <c r="RFG12569" s="4" t="s">
        <v>1307</v>
      </c>
      <c r="RFH12569" s="4">
        <v>732550</v>
      </c>
    </row>
    <row r="12570" spans="12323:12338" ht="21.95" customHeight="1">
      <c r="RFG12570" s="4" t="s">
        <v>596</v>
      </c>
      <c r="RFH12570" s="4">
        <v>174298.32</v>
      </c>
    </row>
    <row r="12571" spans="12323:12338" ht="21.95" customHeight="1">
      <c r="RFI12571" s="4" t="s">
        <v>1307</v>
      </c>
      <c r="RFJ12571" s="4">
        <v>732550</v>
      </c>
    </row>
    <row r="12572" spans="12323:12338" ht="21.95" customHeight="1">
      <c r="RFI12572" s="4" t="s">
        <v>596</v>
      </c>
      <c r="RFJ12572" s="4">
        <v>174298.32</v>
      </c>
    </row>
    <row r="12573" spans="12323:12338" ht="21.95" customHeight="1">
      <c r="RFK12573" s="4" t="s">
        <v>1307</v>
      </c>
      <c r="RFL12573" s="4">
        <v>732550</v>
      </c>
    </row>
    <row r="12574" spans="12323:12338" ht="21.95" customHeight="1">
      <c r="RFK12574" s="4" t="s">
        <v>596</v>
      </c>
      <c r="RFL12574" s="4">
        <v>174298.32</v>
      </c>
    </row>
    <row r="12575" spans="12323:12338" ht="21.95" customHeight="1">
      <c r="RFM12575" s="4" t="s">
        <v>1307</v>
      </c>
      <c r="RFN12575" s="4">
        <v>732550</v>
      </c>
    </row>
    <row r="12576" spans="12323:12338" ht="21.95" customHeight="1">
      <c r="RFM12576" s="4" t="s">
        <v>596</v>
      </c>
      <c r="RFN12576" s="4">
        <v>174298.32</v>
      </c>
    </row>
    <row r="12577" spans="12339:12354" ht="21.95" customHeight="1">
      <c r="RFO12577" s="4" t="s">
        <v>1307</v>
      </c>
      <c r="RFP12577" s="4">
        <v>732550</v>
      </c>
    </row>
    <row r="12578" spans="12339:12354" ht="21.95" customHeight="1">
      <c r="RFO12578" s="4" t="s">
        <v>596</v>
      </c>
      <c r="RFP12578" s="4">
        <v>174298.32</v>
      </c>
    </row>
    <row r="12579" spans="12339:12354" ht="21.95" customHeight="1">
      <c r="RFQ12579" s="4" t="s">
        <v>1307</v>
      </c>
      <c r="RFR12579" s="4">
        <v>732550</v>
      </c>
    </row>
    <row r="12580" spans="12339:12354" ht="21.95" customHeight="1">
      <c r="RFQ12580" s="4" t="s">
        <v>596</v>
      </c>
      <c r="RFR12580" s="4">
        <v>174298.32</v>
      </c>
    </row>
    <row r="12581" spans="12339:12354" ht="21.95" customHeight="1">
      <c r="RFS12581" s="4" t="s">
        <v>1307</v>
      </c>
      <c r="RFT12581" s="4">
        <v>732550</v>
      </c>
    </row>
    <row r="12582" spans="12339:12354" ht="21.95" customHeight="1">
      <c r="RFS12582" s="4" t="s">
        <v>596</v>
      </c>
      <c r="RFT12582" s="4">
        <v>174298.32</v>
      </c>
    </row>
    <row r="12583" spans="12339:12354" ht="21.95" customHeight="1">
      <c r="RFU12583" s="4" t="s">
        <v>1307</v>
      </c>
      <c r="RFV12583" s="4">
        <v>732550</v>
      </c>
    </row>
    <row r="12584" spans="12339:12354" ht="21.95" customHeight="1">
      <c r="RFU12584" s="4" t="s">
        <v>596</v>
      </c>
      <c r="RFV12584" s="4">
        <v>174298.32</v>
      </c>
    </row>
    <row r="12585" spans="12339:12354" ht="21.95" customHeight="1">
      <c r="RFW12585" s="4" t="s">
        <v>1307</v>
      </c>
      <c r="RFX12585" s="4">
        <v>732550</v>
      </c>
    </row>
    <row r="12586" spans="12339:12354" ht="21.95" customHeight="1">
      <c r="RFW12586" s="4" t="s">
        <v>596</v>
      </c>
      <c r="RFX12586" s="4">
        <v>174298.32</v>
      </c>
    </row>
    <row r="12587" spans="12339:12354" ht="21.95" customHeight="1">
      <c r="RFY12587" s="4" t="s">
        <v>1307</v>
      </c>
      <c r="RFZ12587" s="4">
        <v>732550</v>
      </c>
    </row>
    <row r="12588" spans="12339:12354" ht="21.95" customHeight="1">
      <c r="RFY12588" s="4" t="s">
        <v>596</v>
      </c>
      <c r="RFZ12588" s="4">
        <v>174298.32</v>
      </c>
    </row>
    <row r="12589" spans="12339:12354" ht="21.95" customHeight="1">
      <c r="RGA12589" s="4" t="s">
        <v>1307</v>
      </c>
      <c r="RGB12589" s="4">
        <v>732550</v>
      </c>
    </row>
    <row r="12590" spans="12339:12354" ht="21.95" customHeight="1">
      <c r="RGA12590" s="4" t="s">
        <v>596</v>
      </c>
      <c r="RGB12590" s="4">
        <v>174298.32</v>
      </c>
    </row>
    <row r="12591" spans="12339:12354" ht="21.95" customHeight="1">
      <c r="RGC12591" s="4" t="s">
        <v>1307</v>
      </c>
      <c r="RGD12591" s="4">
        <v>732550</v>
      </c>
    </row>
    <row r="12592" spans="12339:12354" ht="21.95" customHeight="1">
      <c r="RGC12592" s="4" t="s">
        <v>596</v>
      </c>
      <c r="RGD12592" s="4">
        <v>174298.32</v>
      </c>
    </row>
    <row r="12593" spans="12355:12370" ht="21.95" customHeight="1">
      <c r="RGE12593" s="4" t="s">
        <v>1307</v>
      </c>
      <c r="RGF12593" s="4">
        <v>732550</v>
      </c>
    </row>
    <row r="12594" spans="12355:12370" ht="21.95" customHeight="1">
      <c r="RGE12594" s="4" t="s">
        <v>596</v>
      </c>
      <c r="RGF12594" s="4">
        <v>174298.32</v>
      </c>
    </row>
    <row r="12595" spans="12355:12370" ht="21.95" customHeight="1">
      <c r="RGG12595" s="4" t="s">
        <v>1307</v>
      </c>
      <c r="RGH12595" s="4">
        <v>732550</v>
      </c>
    </row>
    <row r="12596" spans="12355:12370" ht="21.95" customHeight="1">
      <c r="RGG12596" s="4" t="s">
        <v>596</v>
      </c>
      <c r="RGH12596" s="4">
        <v>174298.32</v>
      </c>
    </row>
    <row r="12597" spans="12355:12370" ht="21.95" customHeight="1">
      <c r="RGI12597" s="4" t="s">
        <v>1307</v>
      </c>
      <c r="RGJ12597" s="4">
        <v>732550</v>
      </c>
    </row>
    <row r="12598" spans="12355:12370" ht="21.95" customHeight="1">
      <c r="RGI12598" s="4" t="s">
        <v>596</v>
      </c>
      <c r="RGJ12598" s="4">
        <v>174298.32</v>
      </c>
    </row>
    <row r="12599" spans="12355:12370" ht="21.95" customHeight="1">
      <c r="RGK12599" s="4" t="s">
        <v>1307</v>
      </c>
      <c r="RGL12599" s="4">
        <v>732550</v>
      </c>
    </row>
    <row r="12600" spans="12355:12370" ht="21.95" customHeight="1">
      <c r="RGK12600" s="4" t="s">
        <v>596</v>
      </c>
      <c r="RGL12600" s="4">
        <v>174298.32</v>
      </c>
    </row>
    <row r="12601" spans="12355:12370" ht="21.95" customHeight="1">
      <c r="RGM12601" s="4" t="s">
        <v>1307</v>
      </c>
      <c r="RGN12601" s="4">
        <v>732550</v>
      </c>
    </row>
    <row r="12602" spans="12355:12370" ht="21.95" customHeight="1">
      <c r="RGM12602" s="4" t="s">
        <v>596</v>
      </c>
      <c r="RGN12602" s="4">
        <v>174298.32</v>
      </c>
    </row>
    <row r="12603" spans="12355:12370" ht="21.95" customHeight="1">
      <c r="RGO12603" s="4" t="s">
        <v>1307</v>
      </c>
      <c r="RGP12603" s="4">
        <v>732550</v>
      </c>
    </row>
    <row r="12604" spans="12355:12370" ht="21.95" customHeight="1">
      <c r="RGO12604" s="4" t="s">
        <v>596</v>
      </c>
      <c r="RGP12604" s="4">
        <v>174298.32</v>
      </c>
    </row>
    <row r="12605" spans="12355:12370" ht="21.95" customHeight="1">
      <c r="RGQ12605" s="4" t="s">
        <v>1307</v>
      </c>
      <c r="RGR12605" s="4">
        <v>732550</v>
      </c>
    </row>
    <row r="12606" spans="12355:12370" ht="21.95" customHeight="1">
      <c r="RGQ12606" s="4" t="s">
        <v>596</v>
      </c>
      <c r="RGR12606" s="4">
        <v>174298.32</v>
      </c>
    </row>
    <row r="12607" spans="12355:12370" ht="21.95" customHeight="1">
      <c r="RGS12607" s="4" t="s">
        <v>1307</v>
      </c>
      <c r="RGT12607" s="4">
        <v>732550</v>
      </c>
    </row>
    <row r="12608" spans="12355:12370" ht="21.95" customHeight="1">
      <c r="RGS12608" s="4" t="s">
        <v>596</v>
      </c>
      <c r="RGT12608" s="4">
        <v>174298.32</v>
      </c>
    </row>
    <row r="12609" spans="12371:12386" ht="21.95" customHeight="1">
      <c r="RGU12609" s="4" t="s">
        <v>1307</v>
      </c>
      <c r="RGV12609" s="4">
        <v>732550</v>
      </c>
    </row>
    <row r="12610" spans="12371:12386" ht="21.95" customHeight="1">
      <c r="RGU12610" s="4" t="s">
        <v>596</v>
      </c>
      <c r="RGV12610" s="4">
        <v>174298.32</v>
      </c>
    </row>
    <row r="12611" spans="12371:12386" ht="21.95" customHeight="1">
      <c r="RGW12611" s="4" t="s">
        <v>1307</v>
      </c>
      <c r="RGX12611" s="4">
        <v>732550</v>
      </c>
    </row>
    <row r="12612" spans="12371:12386" ht="21.95" customHeight="1">
      <c r="RGW12612" s="4" t="s">
        <v>596</v>
      </c>
      <c r="RGX12612" s="4">
        <v>174298.32</v>
      </c>
    </row>
    <row r="12613" spans="12371:12386" ht="21.95" customHeight="1">
      <c r="RGY12613" s="4" t="s">
        <v>1307</v>
      </c>
      <c r="RGZ12613" s="4">
        <v>732550</v>
      </c>
    </row>
    <row r="12614" spans="12371:12386" ht="21.95" customHeight="1">
      <c r="RGY12614" s="4" t="s">
        <v>596</v>
      </c>
      <c r="RGZ12614" s="4">
        <v>174298.32</v>
      </c>
    </row>
    <row r="12615" spans="12371:12386" ht="21.95" customHeight="1">
      <c r="RHA12615" s="4" t="s">
        <v>1307</v>
      </c>
      <c r="RHB12615" s="4">
        <v>732550</v>
      </c>
    </row>
    <row r="12616" spans="12371:12386" ht="21.95" customHeight="1">
      <c r="RHA12616" s="4" t="s">
        <v>596</v>
      </c>
      <c r="RHB12616" s="4">
        <v>174298.32</v>
      </c>
    </row>
    <row r="12617" spans="12371:12386" ht="21.95" customHeight="1">
      <c r="RHC12617" s="4" t="s">
        <v>1307</v>
      </c>
      <c r="RHD12617" s="4">
        <v>732550</v>
      </c>
    </row>
    <row r="12618" spans="12371:12386" ht="21.95" customHeight="1">
      <c r="RHC12618" s="4" t="s">
        <v>596</v>
      </c>
      <c r="RHD12618" s="4">
        <v>174298.32</v>
      </c>
    </row>
    <row r="12619" spans="12371:12386" ht="21.95" customHeight="1">
      <c r="RHE12619" s="4" t="s">
        <v>1307</v>
      </c>
      <c r="RHF12619" s="4">
        <v>732550</v>
      </c>
    </row>
    <row r="12620" spans="12371:12386" ht="21.95" customHeight="1">
      <c r="RHE12620" s="4" t="s">
        <v>596</v>
      </c>
      <c r="RHF12620" s="4">
        <v>174298.32</v>
      </c>
    </row>
    <row r="12621" spans="12371:12386" ht="21.95" customHeight="1">
      <c r="RHG12621" s="4" t="s">
        <v>1307</v>
      </c>
      <c r="RHH12621" s="4">
        <v>732550</v>
      </c>
    </row>
    <row r="12622" spans="12371:12386" ht="21.95" customHeight="1">
      <c r="RHG12622" s="4" t="s">
        <v>596</v>
      </c>
      <c r="RHH12622" s="4">
        <v>174298.32</v>
      </c>
    </row>
    <row r="12623" spans="12371:12386" ht="21.95" customHeight="1">
      <c r="RHI12623" s="4" t="s">
        <v>1307</v>
      </c>
      <c r="RHJ12623" s="4">
        <v>732550</v>
      </c>
    </row>
    <row r="12624" spans="12371:12386" ht="21.95" customHeight="1">
      <c r="RHI12624" s="4" t="s">
        <v>596</v>
      </c>
      <c r="RHJ12624" s="4">
        <v>174298.32</v>
      </c>
    </row>
    <row r="12625" spans="12387:12402" ht="21.95" customHeight="1">
      <c r="RHK12625" s="4" t="s">
        <v>1307</v>
      </c>
      <c r="RHL12625" s="4">
        <v>732550</v>
      </c>
    </row>
    <row r="12626" spans="12387:12402" ht="21.95" customHeight="1">
      <c r="RHK12626" s="4" t="s">
        <v>596</v>
      </c>
      <c r="RHL12626" s="4">
        <v>174298.32</v>
      </c>
    </row>
    <row r="12627" spans="12387:12402" ht="21.95" customHeight="1">
      <c r="RHM12627" s="4" t="s">
        <v>1307</v>
      </c>
      <c r="RHN12627" s="4">
        <v>732550</v>
      </c>
    </row>
    <row r="12628" spans="12387:12402" ht="21.95" customHeight="1">
      <c r="RHM12628" s="4" t="s">
        <v>596</v>
      </c>
      <c r="RHN12628" s="4">
        <v>174298.32</v>
      </c>
    </row>
    <row r="12629" spans="12387:12402" ht="21.95" customHeight="1">
      <c r="RHO12629" s="4" t="s">
        <v>1307</v>
      </c>
      <c r="RHP12629" s="4">
        <v>732550</v>
      </c>
    </row>
    <row r="12630" spans="12387:12402" ht="21.95" customHeight="1">
      <c r="RHO12630" s="4" t="s">
        <v>596</v>
      </c>
      <c r="RHP12630" s="4">
        <v>174298.32</v>
      </c>
    </row>
    <row r="12631" spans="12387:12402" ht="21.95" customHeight="1">
      <c r="RHQ12631" s="4" t="s">
        <v>1307</v>
      </c>
      <c r="RHR12631" s="4">
        <v>732550</v>
      </c>
    </row>
    <row r="12632" spans="12387:12402" ht="21.95" customHeight="1">
      <c r="RHQ12632" s="4" t="s">
        <v>596</v>
      </c>
      <c r="RHR12632" s="4">
        <v>174298.32</v>
      </c>
    </row>
    <row r="12633" spans="12387:12402" ht="21.95" customHeight="1">
      <c r="RHS12633" s="4" t="s">
        <v>1307</v>
      </c>
      <c r="RHT12633" s="4">
        <v>732550</v>
      </c>
    </row>
    <row r="12634" spans="12387:12402" ht="21.95" customHeight="1">
      <c r="RHS12634" s="4" t="s">
        <v>596</v>
      </c>
      <c r="RHT12634" s="4">
        <v>174298.32</v>
      </c>
    </row>
    <row r="12635" spans="12387:12402" ht="21.95" customHeight="1">
      <c r="RHU12635" s="4" t="s">
        <v>1307</v>
      </c>
      <c r="RHV12635" s="4">
        <v>732550</v>
      </c>
    </row>
    <row r="12636" spans="12387:12402" ht="21.95" customHeight="1">
      <c r="RHU12636" s="4" t="s">
        <v>596</v>
      </c>
      <c r="RHV12636" s="4">
        <v>174298.32</v>
      </c>
    </row>
    <row r="12637" spans="12387:12402" ht="21.95" customHeight="1">
      <c r="RHW12637" s="4" t="s">
        <v>1307</v>
      </c>
      <c r="RHX12637" s="4">
        <v>732550</v>
      </c>
    </row>
    <row r="12638" spans="12387:12402" ht="21.95" customHeight="1">
      <c r="RHW12638" s="4" t="s">
        <v>596</v>
      </c>
      <c r="RHX12638" s="4">
        <v>174298.32</v>
      </c>
    </row>
    <row r="12639" spans="12387:12402" ht="21.95" customHeight="1">
      <c r="RHY12639" s="4" t="s">
        <v>1307</v>
      </c>
      <c r="RHZ12639" s="4">
        <v>732550</v>
      </c>
    </row>
    <row r="12640" spans="12387:12402" ht="21.95" customHeight="1">
      <c r="RHY12640" s="4" t="s">
        <v>596</v>
      </c>
      <c r="RHZ12640" s="4">
        <v>174298.32</v>
      </c>
    </row>
    <row r="12641" spans="12403:12418" ht="21.95" customHeight="1">
      <c r="RIA12641" s="4" t="s">
        <v>1307</v>
      </c>
      <c r="RIB12641" s="4">
        <v>732550</v>
      </c>
    </row>
    <row r="12642" spans="12403:12418" ht="21.95" customHeight="1">
      <c r="RIA12642" s="4" t="s">
        <v>596</v>
      </c>
      <c r="RIB12642" s="4">
        <v>174298.32</v>
      </c>
    </row>
    <row r="12643" spans="12403:12418" ht="21.95" customHeight="1">
      <c r="RIC12643" s="4" t="s">
        <v>1307</v>
      </c>
      <c r="RID12643" s="4">
        <v>732550</v>
      </c>
    </row>
    <row r="12644" spans="12403:12418" ht="21.95" customHeight="1">
      <c r="RIC12644" s="4" t="s">
        <v>596</v>
      </c>
      <c r="RID12644" s="4">
        <v>174298.32</v>
      </c>
    </row>
    <row r="12645" spans="12403:12418" ht="21.95" customHeight="1">
      <c r="RIE12645" s="4" t="s">
        <v>1307</v>
      </c>
      <c r="RIF12645" s="4">
        <v>732550</v>
      </c>
    </row>
    <row r="12646" spans="12403:12418" ht="21.95" customHeight="1">
      <c r="RIE12646" s="4" t="s">
        <v>596</v>
      </c>
      <c r="RIF12646" s="4">
        <v>174298.32</v>
      </c>
    </row>
    <row r="12647" spans="12403:12418" ht="21.95" customHeight="1">
      <c r="RIG12647" s="4" t="s">
        <v>1307</v>
      </c>
      <c r="RIH12647" s="4">
        <v>732550</v>
      </c>
    </row>
    <row r="12648" spans="12403:12418" ht="21.95" customHeight="1">
      <c r="RIG12648" s="4" t="s">
        <v>596</v>
      </c>
      <c r="RIH12648" s="4">
        <v>174298.32</v>
      </c>
    </row>
    <row r="12649" spans="12403:12418" ht="21.95" customHeight="1">
      <c r="RII12649" s="4" t="s">
        <v>1307</v>
      </c>
      <c r="RIJ12649" s="4">
        <v>732550</v>
      </c>
    </row>
    <row r="12650" spans="12403:12418" ht="21.95" customHeight="1">
      <c r="RII12650" s="4" t="s">
        <v>596</v>
      </c>
      <c r="RIJ12650" s="4">
        <v>174298.32</v>
      </c>
    </row>
    <row r="12651" spans="12403:12418" ht="21.95" customHeight="1">
      <c r="RIK12651" s="4" t="s">
        <v>1307</v>
      </c>
      <c r="RIL12651" s="4">
        <v>732550</v>
      </c>
    </row>
    <row r="12652" spans="12403:12418" ht="21.95" customHeight="1">
      <c r="RIK12652" s="4" t="s">
        <v>596</v>
      </c>
      <c r="RIL12652" s="4">
        <v>174298.32</v>
      </c>
    </row>
    <row r="12653" spans="12403:12418" ht="21.95" customHeight="1">
      <c r="RIM12653" s="4" t="s">
        <v>1307</v>
      </c>
      <c r="RIN12653" s="4">
        <v>732550</v>
      </c>
    </row>
    <row r="12654" spans="12403:12418" ht="21.95" customHeight="1">
      <c r="RIM12654" s="4" t="s">
        <v>596</v>
      </c>
      <c r="RIN12654" s="4">
        <v>174298.32</v>
      </c>
    </row>
    <row r="12655" spans="12403:12418" ht="21.95" customHeight="1">
      <c r="RIO12655" s="4" t="s">
        <v>1307</v>
      </c>
      <c r="RIP12655" s="4">
        <v>732550</v>
      </c>
    </row>
    <row r="12656" spans="12403:12418" ht="21.95" customHeight="1">
      <c r="RIO12656" s="4" t="s">
        <v>596</v>
      </c>
      <c r="RIP12656" s="4">
        <v>174298.32</v>
      </c>
    </row>
    <row r="12657" spans="12419:12434" ht="21.95" customHeight="1">
      <c r="RIQ12657" s="4" t="s">
        <v>1307</v>
      </c>
      <c r="RIR12657" s="4">
        <v>732550</v>
      </c>
    </row>
    <row r="12658" spans="12419:12434" ht="21.95" customHeight="1">
      <c r="RIQ12658" s="4" t="s">
        <v>596</v>
      </c>
      <c r="RIR12658" s="4">
        <v>174298.32</v>
      </c>
    </row>
    <row r="12659" spans="12419:12434" ht="21.95" customHeight="1">
      <c r="RIS12659" s="4" t="s">
        <v>1307</v>
      </c>
      <c r="RIT12659" s="4">
        <v>732550</v>
      </c>
    </row>
    <row r="12660" spans="12419:12434" ht="21.95" customHeight="1">
      <c r="RIS12660" s="4" t="s">
        <v>596</v>
      </c>
      <c r="RIT12660" s="4">
        <v>174298.32</v>
      </c>
    </row>
    <row r="12661" spans="12419:12434" ht="21.95" customHeight="1">
      <c r="RIU12661" s="4" t="s">
        <v>1307</v>
      </c>
      <c r="RIV12661" s="4">
        <v>732550</v>
      </c>
    </row>
    <row r="12662" spans="12419:12434" ht="21.95" customHeight="1">
      <c r="RIU12662" s="4" t="s">
        <v>596</v>
      </c>
      <c r="RIV12662" s="4">
        <v>174298.32</v>
      </c>
    </row>
    <row r="12663" spans="12419:12434" ht="21.95" customHeight="1">
      <c r="RIW12663" s="4" t="s">
        <v>1307</v>
      </c>
      <c r="RIX12663" s="4">
        <v>732550</v>
      </c>
    </row>
    <row r="12664" spans="12419:12434" ht="21.95" customHeight="1">
      <c r="RIW12664" s="4" t="s">
        <v>596</v>
      </c>
      <c r="RIX12664" s="4">
        <v>174298.32</v>
      </c>
    </row>
    <row r="12665" spans="12419:12434" ht="21.95" customHeight="1">
      <c r="RIY12665" s="4" t="s">
        <v>1307</v>
      </c>
      <c r="RIZ12665" s="4">
        <v>732550</v>
      </c>
    </row>
    <row r="12666" spans="12419:12434" ht="21.95" customHeight="1">
      <c r="RIY12666" s="4" t="s">
        <v>596</v>
      </c>
      <c r="RIZ12666" s="4">
        <v>174298.32</v>
      </c>
    </row>
    <row r="12667" spans="12419:12434" ht="21.95" customHeight="1">
      <c r="RJA12667" s="4" t="s">
        <v>1307</v>
      </c>
      <c r="RJB12667" s="4">
        <v>732550</v>
      </c>
    </row>
    <row r="12668" spans="12419:12434" ht="21.95" customHeight="1">
      <c r="RJA12668" s="4" t="s">
        <v>596</v>
      </c>
      <c r="RJB12668" s="4">
        <v>174298.32</v>
      </c>
    </row>
    <row r="12669" spans="12419:12434" ht="21.95" customHeight="1">
      <c r="RJC12669" s="4" t="s">
        <v>1307</v>
      </c>
      <c r="RJD12669" s="4">
        <v>732550</v>
      </c>
    </row>
    <row r="12670" spans="12419:12434" ht="21.95" customHeight="1">
      <c r="RJC12670" s="4" t="s">
        <v>596</v>
      </c>
      <c r="RJD12670" s="4">
        <v>174298.32</v>
      </c>
    </row>
    <row r="12671" spans="12419:12434" ht="21.95" customHeight="1">
      <c r="RJE12671" s="4" t="s">
        <v>1307</v>
      </c>
      <c r="RJF12671" s="4">
        <v>732550</v>
      </c>
    </row>
    <row r="12672" spans="12419:12434" ht="21.95" customHeight="1">
      <c r="RJE12672" s="4" t="s">
        <v>596</v>
      </c>
      <c r="RJF12672" s="4">
        <v>174298.32</v>
      </c>
    </row>
    <row r="12673" spans="12435:12450" ht="21.95" customHeight="1">
      <c r="RJG12673" s="4" t="s">
        <v>1307</v>
      </c>
      <c r="RJH12673" s="4">
        <v>732550</v>
      </c>
    </row>
    <row r="12674" spans="12435:12450" ht="21.95" customHeight="1">
      <c r="RJG12674" s="4" t="s">
        <v>596</v>
      </c>
      <c r="RJH12674" s="4">
        <v>174298.32</v>
      </c>
    </row>
    <row r="12675" spans="12435:12450" ht="21.95" customHeight="1">
      <c r="RJI12675" s="4" t="s">
        <v>1307</v>
      </c>
      <c r="RJJ12675" s="4">
        <v>732550</v>
      </c>
    </row>
    <row r="12676" spans="12435:12450" ht="21.95" customHeight="1">
      <c r="RJI12676" s="4" t="s">
        <v>596</v>
      </c>
      <c r="RJJ12676" s="4">
        <v>174298.32</v>
      </c>
    </row>
    <row r="12677" spans="12435:12450" ht="21.95" customHeight="1">
      <c r="RJK12677" s="4" t="s">
        <v>1307</v>
      </c>
      <c r="RJL12677" s="4">
        <v>732550</v>
      </c>
    </row>
    <row r="12678" spans="12435:12450" ht="21.95" customHeight="1">
      <c r="RJK12678" s="4" t="s">
        <v>596</v>
      </c>
      <c r="RJL12678" s="4">
        <v>174298.32</v>
      </c>
    </row>
    <row r="12679" spans="12435:12450" ht="21.95" customHeight="1">
      <c r="RJM12679" s="4" t="s">
        <v>1307</v>
      </c>
      <c r="RJN12679" s="4">
        <v>732550</v>
      </c>
    </row>
    <row r="12680" spans="12435:12450" ht="21.95" customHeight="1">
      <c r="RJM12680" s="4" t="s">
        <v>596</v>
      </c>
      <c r="RJN12680" s="4">
        <v>174298.32</v>
      </c>
    </row>
    <row r="12681" spans="12435:12450" ht="21.95" customHeight="1">
      <c r="RJO12681" s="4" t="s">
        <v>1307</v>
      </c>
      <c r="RJP12681" s="4">
        <v>732550</v>
      </c>
    </row>
    <row r="12682" spans="12435:12450" ht="21.95" customHeight="1">
      <c r="RJO12682" s="4" t="s">
        <v>596</v>
      </c>
      <c r="RJP12682" s="4">
        <v>174298.32</v>
      </c>
    </row>
    <row r="12683" spans="12435:12450" ht="21.95" customHeight="1">
      <c r="RJQ12683" s="4" t="s">
        <v>1307</v>
      </c>
      <c r="RJR12683" s="4">
        <v>732550</v>
      </c>
    </row>
    <row r="12684" spans="12435:12450" ht="21.95" customHeight="1">
      <c r="RJQ12684" s="4" t="s">
        <v>596</v>
      </c>
      <c r="RJR12684" s="4">
        <v>174298.32</v>
      </c>
    </row>
    <row r="12685" spans="12435:12450" ht="21.95" customHeight="1">
      <c r="RJS12685" s="4" t="s">
        <v>1307</v>
      </c>
      <c r="RJT12685" s="4">
        <v>732550</v>
      </c>
    </row>
    <row r="12686" spans="12435:12450" ht="21.95" customHeight="1">
      <c r="RJS12686" s="4" t="s">
        <v>596</v>
      </c>
      <c r="RJT12686" s="4">
        <v>174298.32</v>
      </c>
    </row>
    <row r="12687" spans="12435:12450" ht="21.95" customHeight="1">
      <c r="RJU12687" s="4" t="s">
        <v>1307</v>
      </c>
      <c r="RJV12687" s="4">
        <v>732550</v>
      </c>
    </row>
    <row r="12688" spans="12435:12450" ht="21.95" customHeight="1">
      <c r="RJU12688" s="4" t="s">
        <v>596</v>
      </c>
      <c r="RJV12688" s="4">
        <v>174298.32</v>
      </c>
    </row>
    <row r="12689" spans="12451:12466" ht="21.95" customHeight="1">
      <c r="RJW12689" s="4" t="s">
        <v>1307</v>
      </c>
      <c r="RJX12689" s="4">
        <v>732550</v>
      </c>
    </row>
    <row r="12690" spans="12451:12466" ht="21.95" customHeight="1">
      <c r="RJW12690" s="4" t="s">
        <v>596</v>
      </c>
      <c r="RJX12690" s="4">
        <v>174298.32</v>
      </c>
    </row>
    <row r="12691" spans="12451:12466" ht="21.95" customHeight="1">
      <c r="RJY12691" s="4" t="s">
        <v>1307</v>
      </c>
      <c r="RJZ12691" s="4">
        <v>732550</v>
      </c>
    </row>
    <row r="12692" spans="12451:12466" ht="21.95" customHeight="1">
      <c r="RJY12692" s="4" t="s">
        <v>596</v>
      </c>
      <c r="RJZ12692" s="4">
        <v>174298.32</v>
      </c>
    </row>
    <row r="12693" spans="12451:12466" ht="21.95" customHeight="1">
      <c r="RKA12693" s="4" t="s">
        <v>1307</v>
      </c>
      <c r="RKB12693" s="4">
        <v>732550</v>
      </c>
    </row>
    <row r="12694" spans="12451:12466" ht="21.95" customHeight="1">
      <c r="RKA12694" s="4" t="s">
        <v>596</v>
      </c>
      <c r="RKB12694" s="4">
        <v>174298.32</v>
      </c>
    </row>
    <row r="12695" spans="12451:12466" ht="21.95" customHeight="1">
      <c r="RKC12695" s="4" t="s">
        <v>1307</v>
      </c>
      <c r="RKD12695" s="4">
        <v>732550</v>
      </c>
    </row>
    <row r="12696" spans="12451:12466" ht="21.95" customHeight="1">
      <c r="RKC12696" s="4" t="s">
        <v>596</v>
      </c>
      <c r="RKD12696" s="4">
        <v>174298.32</v>
      </c>
    </row>
    <row r="12697" spans="12451:12466" ht="21.95" customHeight="1">
      <c r="RKE12697" s="4" t="s">
        <v>1307</v>
      </c>
      <c r="RKF12697" s="4">
        <v>732550</v>
      </c>
    </row>
    <row r="12698" spans="12451:12466" ht="21.95" customHeight="1">
      <c r="RKE12698" s="4" t="s">
        <v>596</v>
      </c>
      <c r="RKF12698" s="4">
        <v>174298.32</v>
      </c>
    </row>
    <row r="12699" spans="12451:12466" ht="21.95" customHeight="1">
      <c r="RKG12699" s="4" t="s">
        <v>1307</v>
      </c>
      <c r="RKH12699" s="4">
        <v>732550</v>
      </c>
    </row>
    <row r="12700" spans="12451:12466" ht="21.95" customHeight="1">
      <c r="RKG12700" s="4" t="s">
        <v>596</v>
      </c>
      <c r="RKH12700" s="4">
        <v>174298.32</v>
      </c>
    </row>
    <row r="12701" spans="12451:12466" ht="21.95" customHeight="1">
      <c r="RKI12701" s="4" t="s">
        <v>1307</v>
      </c>
      <c r="RKJ12701" s="4">
        <v>732550</v>
      </c>
    </row>
    <row r="12702" spans="12451:12466" ht="21.95" customHeight="1">
      <c r="RKI12702" s="4" t="s">
        <v>596</v>
      </c>
      <c r="RKJ12702" s="4">
        <v>174298.32</v>
      </c>
    </row>
    <row r="12703" spans="12451:12466" ht="21.95" customHeight="1">
      <c r="RKK12703" s="4" t="s">
        <v>1307</v>
      </c>
      <c r="RKL12703" s="4">
        <v>732550</v>
      </c>
    </row>
    <row r="12704" spans="12451:12466" ht="21.95" customHeight="1">
      <c r="RKK12704" s="4" t="s">
        <v>596</v>
      </c>
      <c r="RKL12704" s="4">
        <v>174298.32</v>
      </c>
    </row>
    <row r="12705" spans="12467:12482" ht="21.95" customHeight="1">
      <c r="RKM12705" s="4" t="s">
        <v>1307</v>
      </c>
      <c r="RKN12705" s="4">
        <v>732550</v>
      </c>
    </row>
    <row r="12706" spans="12467:12482" ht="21.95" customHeight="1">
      <c r="RKM12706" s="4" t="s">
        <v>596</v>
      </c>
      <c r="RKN12706" s="4">
        <v>174298.32</v>
      </c>
    </row>
    <row r="12707" spans="12467:12482" ht="21.95" customHeight="1">
      <c r="RKO12707" s="4" t="s">
        <v>1307</v>
      </c>
      <c r="RKP12707" s="4">
        <v>732550</v>
      </c>
    </row>
    <row r="12708" spans="12467:12482" ht="21.95" customHeight="1">
      <c r="RKO12708" s="4" t="s">
        <v>596</v>
      </c>
      <c r="RKP12708" s="4">
        <v>174298.32</v>
      </c>
    </row>
    <row r="12709" spans="12467:12482" ht="21.95" customHeight="1">
      <c r="RKQ12709" s="4" t="s">
        <v>1307</v>
      </c>
      <c r="RKR12709" s="4">
        <v>732550</v>
      </c>
    </row>
    <row r="12710" spans="12467:12482" ht="21.95" customHeight="1">
      <c r="RKQ12710" s="4" t="s">
        <v>596</v>
      </c>
      <c r="RKR12710" s="4">
        <v>174298.32</v>
      </c>
    </row>
    <row r="12711" spans="12467:12482" ht="21.95" customHeight="1">
      <c r="RKS12711" s="4" t="s">
        <v>1307</v>
      </c>
      <c r="RKT12711" s="4">
        <v>732550</v>
      </c>
    </row>
    <row r="12712" spans="12467:12482" ht="21.95" customHeight="1">
      <c r="RKS12712" s="4" t="s">
        <v>596</v>
      </c>
      <c r="RKT12712" s="4">
        <v>174298.32</v>
      </c>
    </row>
    <row r="12713" spans="12467:12482" ht="21.95" customHeight="1">
      <c r="RKU12713" s="4" t="s">
        <v>1307</v>
      </c>
      <c r="RKV12713" s="4">
        <v>732550</v>
      </c>
    </row>
    <row r="12714" spans="12467:12482" ht="21.95" customHeight="1">
      <c r="RKU12714" s="4" t="s">
        <v>596</v>
      </c>
      <c r="RKV12714" s="4">
        <v>174298.32</v>
      </c>
    </row>
    <row r="12715" spans="12467:12482" ht="21.95" customHeight="1">
      <c r="RKW12715" s="4" t="s">
        <v>1307</v>
      </c>
      <c r="RKX12715" s="4">
        <v>732550</v>
      </c>
    </row>
    <row r="12716" spans="12467:12482" ht="21.95" customHeight="1">
      <c r="RKW12716" s="4" t="s">
        <v>596</v>
      </c>
      <c r="RKX12716" s="4">
        <v>174298.32</v>
      </c>
    </row>
    <row r="12717" spans="12467:12482" ht="21.95" customHeight="1">
      <c r="RKY12717" s="4" t="s">
        <v>1307</v>
      </c>
      <c r="RKZ12717" s="4">
        <v>732550</v>
      </c>
    </row>
    <row r="12718" spans="12467:12482" ht="21.95" customHeight="1">
      <c r="RKY12718" s="4" t="s">
        <v>596</v>
      </c>
      <c r="RKZ12718" s="4">
        <v>174298.32</v>
      </c>
    </row>
    <row r="12719" spans="12467:12482" ht="21.95" customHeight="1">
      <c r="RLA12719" s="4" t="s">
        <v>1307</v>
      </c>
      <c r="RLB12719" s="4">
        <v>732550</v>
      </c>
    </row>
    <row r="12720" spans="12467:12482" ht="21.95" customHeight="1">
      <c r="RLA12720" s="4" t="s">
        <v>596</v>
      </c>
      <c r="RLB12720" s="4">
        <v>174298.32</v>
      </c>
    </row>
    <row r="12721" spans="12483:12498" ht="21.95" customHeight="1">
      <c r="RLC12721" s="4" t="s">
        <v>1307</v>
      </c>
      <c r="RLD12721" s="4">
        <v>732550</v>
      </c>
    </row>
    <row r="12722" spans="12483:12498" ht="21.95" customHeight="1">
      <c r="RLC12722" s="4" t="s">
        <v>596</v>
      </c>
      <c r="RLD12722" s="4">
        <v>174298.32</v>
      </c>
    </row>
    <row r="12723" spans="12483:12498" ht="21.95" customHeight="1">
      <c r="RLE12723" s="4" t="s">
        <v>1307</v>
      </c>
      <c r="RLF12723" s="4">
        <v>732550</v>
      </c>
    </row>
    <row r="12724" spans="12483:12498" ht="21.95" customHeight="1">
      <c r="RLE12724" s="4" t="s">
        <v>596</v>
      </c>
      <c r="RLF12724" s="4">
        <v>174298.32</v>
      </c>
    </row>
    <row r="12725" spans="12483:12498" ht="21.95" customHeight="1">
      <c r="RLG12725" s="4" t="s">
        <v>1307</v>
      </c>
      <c r="RLH12725" s="4">
        <v>732550</v>
      </c>
    </row>
    <row r="12726" spans="12483:12498" ht="21.95" customHeight="1">
      <c r="RLG12726" s="4" t="s">
        <v>596</v>
      </c>
      <c r="RLH12726" s="4">
        <v>174298.32</v>
      </c>
    </row>
    <row r="12727" spans="12483:12498" ht="21.95" customHeight="1">
      <c r="RLI12727" s="4" t="s">
        <v>1307</v>
      </c>
      <c r="RLJ12727" s="4">
        <v>732550</v>
      </c>
    </row>
    <row r="12728" spans="12483:12498" ht="21.95" customHeight="1">
      <c r="RLI12728" s="4" t="s">
        <v>596</v>
      </c>
      <c r="RLJ12728" s="4">
        <v>174298.32</v>
      </c>
    </row>
    <row r="12729" spans="12483:12498" ht="21.95" customHeight="1">
      <c r="RLK12729" s="4" t="s">
        <v>1307</v>
      </c>
      <c r="RLL12729" s="4">
        <v>732550</v>
      </c>
    </row>
    <row r="12730" spans="12483:12498" ht="21.95" customHeight="1">
      <c r="RLK12730" s="4" t="s">
        <v>596</v>
      </c>
      <c r="RLL12730" s="4">
        <v>174298.32</v>
      </c>
    </row>
    <row r="12731" spans="12483:12498" ht="21.95" customHeight="1">
      <c r="RLM12731" s="4" t="s">
        <v>1307</v>
      </c>
      <c r="RLN12731" s="4">
        <v>732550</v>
      </c>
    </row>
    <row r="12732" spans="12483:12498" ht="21.95" customHeight="1">
      <c r="RLM12732" s="4" t="s">
        <v>596</v>
      </c>
      <c r="RLN12732" s="4">
        <v>174298.32</v>
      </c>
    </row>
    <row r="12733" spans="12483:12498" ht="21.95" customHeight="1">
      <c r="RLO12733" s="4" t="s">
        <v>1307</v>
      </c>
      <c r="RLP12733" s="4">
        <v>732550</v>
      </c>
    </row>
    <row r="12734" spans="12483:12498" ht="21.95" customHeight="1">
      <c r="RLO12734" s="4" t="s">
        <v>596</v>
      </c>
      <c r="RLP12734" s="4">
        <v>174298.32</v>
      </c>
    </row>
    <row r="12735" spans="12483:12498" ht="21.95" customHeight="1">
      <c r="RLQ12735" s="4" t="s">
        <v>1307</v>
      </c>
      <c r="RLR12735" s="4">
        <v>732550</v>
      </c>
    </row>
    <row r="12736" spans="12483:12498" ht="21.95" customHeight="1">
      <c r="RLQ12736" s="4" t="s">
        <v>596</v>
      </c>
      <c r="RLR12736" s="4">
        <v>174298.32</v>
      </c>
    </row>
    <row r="12737" spans="12499:12514" ht="21.95" customHeight="1">
      <c r="RLS12737" s="4" t="s">
        <v>1307</v>
      </c>
      <c r="RLT12737" s="4">
        <v>732550</v>
      </c>
    </row>
    <row r="12738" spans="12499:12514" ht="21.95" customHeight="1">
      <c r="RLS12738" s="4" t="s">
        <v>596</v>
      </c>
      <c r="RLT12738" s="4">
        <v>174298.32</v>
      </c>
    </row>
    <row r="12739" spans="12499:12514" ht="21.95" customHeight="1">
      <c r="RLU12739" s="4" t="s">
        <v>1307</v>
      </c>
      <c r="RLV12739" s="4">
        <v>732550</v>
      </c>
    </row>
    <row r="12740" spans="12499:12514" ht="21.95" customHeight="1">
      <c r="RLU12740" s="4" t="s">
        <v>596</v>
      </c>
      <c r="RLV12740" s="4">
        <v>174298.32</v>
      </c>
    </row>
    <row r="12741" spans="12499:12514" ht="21.95" customHeight="1">
      <c r="RLW12741" s="4" t="s">
        <v>1307</v>
      </c>
      <c r="RLX12741" s="4">
        <v>732550</v>
      </c>
    </row>
    <row r="12742" spans="12499:12514" ht="21.95" customHeight="1">
      <c r="RLW12742" s="4" t="s">
        <v>596</v>
      </c>
      <c r="RLX12742" s="4">
        <v>174298.32</v>
      </c>
    </row>
    <row r="12743" spans="12499:12514" ht="21.95" customHeight="1">
      <c r="RLY12743" s="4" t="s">
        <v>1307</v>
      </c>
      <c r="RLZ12743" s="4">
        <v>732550</v>
      </c>
    </row>
    <row r="12744" spans="12499:12514" ht="21.95" customHeight="1">
      <c r="RLY12744" s="4" t="s">
        <v>596</v>
      </c>
      <c r="RLZ12744" s="4">
        <v>174298.32</v>
      </c>
    </row>
    <row r="12745" spans="12499:12514" ht="21.95" customHeight="1">
      <c r="RMA12745" s="4" t="s">
        <v>1307</v>
      </c>
      <c r="RMB12745" s="4">
        <v>732550</v>
      </c>
    </row>
    <row r="12746" spans="12499:12514" ht="21.95" customHeight="1">
      <c r="RMA12746" s="4" t="s">
        <v>596</v>
      </c>
      <c r="RMB12746" s="4">
        <v>174298.32</v>
      </c>
    </row>
    <row r="12747" spans="12499:12514" ht="21.95" customHeight="1">
      <c r="RMC12747" s="4" t="s">
        <v>1307</v>
      </c>
      <c r="RMD12747" s="4">
        <v>732550</v>
      </c>
    </row>
    <row r="12748" spans="12499:12514" ht="21.95" customHeight="1">
      <c r="RMC12748" s="4" t="s">
        <v>596</v>
      </c>
      <c r="RMD12748" s="4">
        <v>174298.32</v>
      </c>
    </row>
    <row r="12749" spans="12499:12514" ht="21.95" customHeight="1">
      <c r="RME12749" s="4" t="s">
        <v>1307</v>
      </c>
      <c r="RMF12749" s="4">
        <v>732550</v>
      </c>
    </row>
    <row r="12750" spans="12499:12514" ht="21.95" customHeight="1">
      <c r="RME12750" s="4" t="s">
        <v>596</v>
      </c>
      <c r="RMF12750" s="4">
        <v>174298.32</v>
      </c>
    </row>
    <row r="12751" spans="12499:12514" ht="21.95" customHeight="1">
      <c r="RMG12751" s="4" t="s">
        <v>1307</v>
      </c>
      <c r="RMH12751" s="4">
        <v>732550</v>
      </c>
    </row>
    <row r="12752" spans="12499:12514" ht="21.95" customHeight="1">
      <c r="RMG12752" s="4" t="s">
        <v>596</v>
      </c>
      <c r="RMH12752" s="4">
        <v>174298.32</v>
      </c>
    </row>
    <row r="12753" spans="12515:12530" ht="21.95" customHeight="1">
      <c r="RMI12753" s="4" t="s">
        <v>1307</v>
      </c>
      <c r="RMJ12753" s="4">
        <v>732550</v>
      </c>
    </row>
    <row r="12754" spans="12515:12530" ht="21.95" customHeight="1">
      <c r="RMI12754" s="4" t="s">
        <v>596</v>
      </c>
      <c r="RMJ12754" s="4">
        <v>174298.32</v>
      </c>
    </row>
    <row r="12755" spans="12515:12530" ht="21.95" customHeight="1">
      <c r="RMK12755" s="4" t="s">
        <v>1307</v>
      </c>
      <c r="RML12755" s="4">
        <v>732550</v>
      </c>
    </row>
    <row r="12756" spans="12515:12530" ht="21.95" customHeight="1">
      <c r="RMK12756" s="4" t="s">
        <v>596</v>
      </c>
      <c r="RML12756" s="4">
        <v>174298.32</v>
      </c>
    </row>
    <row r="12757" spans="12515:12530" ht="21.95" customHeight="1">
      <c r="RMM12757" s="4" t="s">
        <v>1307</v>
      </c>
      <c r="RMN12757" s="4">
        <v>732550</v>
      </c>
    </row>
    <row r="12758" spans="12515:12530" ht="21.95" customHeight="1">
      <c r="RMM12758" s="4" t="s">
        <v>596</v>
      </c>
      <c r="RMN12758" s="4">
        <v>174298.32</v>
      </c>
    </row>
    <row r="12759" spans="12515:12530" ht="21.95" customHeight="1">
      <c r="RMO12759" s="4" t="s">
        <v>1307</v>
      </c>
      <c r="RMP12759" s="4">
        <v>732550</v>
      </c>
    </row>
    <row r="12760" spans="12515:12530" ht="21.95" customHeight="1">
      <c r="RMO12760" s="4" t="s">
        <v>596</v>
      </c>
      <c r="RMP12760" s="4">
        <v>174298.32</v>
      </c>
    </row>
    <row r="12761" spans="12515:12530" ht="21.95" customHeight="1">
      <c r="RMQ12761" s="4" t="s">
        <v>1307</v>
      </c>
      <c r="RMR12761" s="4">
        <v>732550</v>
      </c>
    </row>
    <row r="12762" spans="12515:12530" ht="21.95" customHeight="1">
      <c r="RMQ12762" s="4" t="s">
        <v>596</v>
      </c>
      <c r="RMR12762" s="4">
        <v>174298.32</v>
      </c>
    </row>
    <row r="12763" spans="12515:12530" ht="21.95" customHeight="1">
      <c r="RMS12763" s="4" t="s">
        <v>1307</v>
      </c>
      <c r="RMT12763" s="4">
        <v>732550</v>
      </c>
    </row>
    <row r="12764" spans="12515:12530" ht="21.95" customHeight="1">
      <c r="RMS12764" s="4" t="s">
        <v>596</v>
      </c>
      <c r="RMT12764" s="4">
        <v>174298.32</v>
      </c>
    </row>
    <row r="12765" spans="12515:12530" ht="21.95" customHeight="1">
      <c r="RMU12765" s="4" t="s">
        <v>1307</v>
      </c>
      <c r="RMV12765" s="4">
        <v>732550</v>
      </c>
    </row>
    <row r="12766" spans="12515:12530" ht="21.95" customHeight="1">
      <c r="RMU12766" s="4" t="s">
        <v>596</v>
      </c>
      <c r="RMV12766" s="4">
        <v>174298.32</v>
      </c>
    </row>
    <row r="12767" spans="12515:12530" ht="21.95" customHeight="1">
      <c r="RMW12767" s="4" t="s">
        <v>1307</v>
      </c>
      <c r="RMX12767" s="4">
        <v>732550</v>
      </c>
    </row>
    <row r="12768" spans="12515:12530" ht="21.95" customHeight="1">
      <c r="RMW12768" s="4" t="s">
        <v>596</v>
      </c>
      <c r="RMX12768" s="4">
        <v>174298.32</v>
      </c>
    </row>
    <row r="12769" spans="12531:12546" ht="21.95" customHeight="1">
      <c r="RMY12769" s="4" t="s">
        <v>1307</v>
      </c>
      <c r="RMZ12769" s="4">
        <v>732550</v>
      </c>
    </row>
    <row r="12770" spans="12531:12546" ht="21.95" customHeight="1">
      <c r="RMY12770" s="4" t="s">
        <v>596</v>
      </c>
      <c r="RMZ12770" s="4">
        <v>174298.32</v>
      </c>
    </row>
    <row r="12771" spans="12531:12546" ht="21.95" customHeight="1">
      <c r="RNA12771" s="4" t="s">
        <v>1307</v>
      </c>
      <c r="RNB12771" s="4">
        <v>732550</v>
      </c>
    </row>
    <row r="12772" spans="12531:12546" ht="21.95" customHeight="1">
      <c r="RNA12772" s="4" t="s">
        <v>596</v>
      </c>
      <c r="RNB12772" s="4">
        <v>174298.32</v>
      </c>
    </row>
    <row r="12773" spans="12531:12546" ht="21.95" customHeight="1">
      <c r="RNC12773" s="4" t="s">
        <v>1307</v>
      </c>
      <c r="RND12773" s="4">
        <v>732550</v>
      </c>
    </row>
    <row r="12774" spans="12531:12546" ht="21.95" customHeight="1">
      <c r="RNC12774" s="4" t="s">
        <v>596</v>
      </c>
      <c r="RND12774" s="4">
        <v>174298.32</v>
      </c>
    </row>
    <row r="12775" spans="12531:12546" ht="21.95" customHeight="1">
      <c r="RNE12775" s="4" t="s">
        <v>1307</v>
      </c>
      <c r="RNF12775" s="4">
        <v>732550</v>
      </c>
    </row>
    <row r="12776" spans="12531:12546" ht="21.95" customHeight="1">
      <c r="RNE12776" s="4" t="s">
        <v>596</v>
      </c>
      <c r="RNF12776" s="4">
        <v>174298.32</v>
      </c>
    </row>
    <row r="12777" spans="12531:12546" ht="21.95" customHeight="1">
      <c r="RNG12777" s="4" t="s">
        <v>1307</v>
      </c>
      <c r="RNH12777" s="4">
        <v>732550</v>
      </c>
    </row>
    <row r="12778" spans="12531:12546" ht="21.95" customHeight="1">
      <c r="RNG12778" s="4" t="s">
        <v>596</v>
      </c>
      <c r="RNH12778" s="4">
        <v>174298.32</v>
      </c>
    </row>
    <row r="12779" spans="12531:12546" ht="21.95" customHeight="1">
      <c r="RNI12779" s="4" t="s">
        <v>1307</v>
      </c>
      <c r="RNJ12779" s="4">
        <v>732550</v>
      </c>
    </row>
    <row r="12780" spans="12531:12546" ht="21.95" customHeight="1">
      <c r="RNI12780" s="4" t="s">
        <v>596</v>
      </c>
      <c r="RNJ12780" s="4">
        <v>174298.32</v>
      </c>
    </row>
    <row r="12781" spans="12531:12546" ht="21.95" customHeight="1">
      <c r="RNK12781" s="4" t="s">
        <v>1307</v>
      </c>
      <c r="RNL12781" s="4">
        <v>732550</v>
      </c>
    </row>
    <row r="12782" spans="12531:12546" ht="21.95" customHeight="1">
      <c r="RNK12782" s="4" t="s">
        <v>596</v>
      </c>
      <c r="RNL12782" s="4">
        <v>174298.32</v>
      </c>
    </row>
    <row r="12783" spans="12531:12546" ht="21.95" customHeight="1">
      <c r="RNM12783" s="4" t="s">
        <v>1307</v>
      </c>
      <c r="RNN12783" s="4">
        <v>732550</v>
      </c>
    </row>
    <row r="12784" spans="12531:12546" ht="21.95" customHeight="1">
      <c r="RNM12784" s="4" t="s">
        <v>596</v>
      </c>
      <c r="RNN12784" s="4">
        <v>174298.32</v>
      </c>
    </row>
    <row r="12785" spans="12547:12562" ht="21.95" customHeight="1">
      <c r="RNO12785" s="4" t="s">
        <v>1307</v>
      </c>
      <c r="RNP12785" s="4">
        <v>732550</v>
      </c>
    </row>
    <row r="12786" spans="12547:12562" ht="21.95" customHeight="1">
      <c r="RNO12786" s="4" t="s">
        <v>596</v>
      </c>
      <c r="RNP12786" s="4">
        <v>174298.32</v>
      </c>
    </row>
    <row r="12787" spans="12547:12562" ht="21.95" customHeight="1">
      <c r="RNQ12787" s="4" t="s">
        <v>1307</v>
      </c>
      <c r="RNR12787" s="4">
        <v>732550</v>
      </c>
    </row>
    <row r="12788" spans="12547:12562" ht="21.95" customHeight="1">
      <c r="RNQ12788" s="4" t="s">
        <v>596</v>
      </c>
      <c r="RNR12788" s="4">
        <v>174298.32</v>
      </c>
    </row>
    <row r="12789" spans="12547:12562" ht="21.95" customHeight="1">
      <c r="RNS12789" s="4" t="s">
        <v>1307</v>
      </c>
      <c r="RNT12789" s="4">
        <v>732550</v>
      </c>
    </row>
    <row r="12790" spans="12547:12562" ht="21.95" customHeight="1">
      <c r="RNS12790" s="4" t="s">
        <v>596</v>
      </c>
      <c r="RNT12790" s="4">
        <v>174298.32</v>
      </c>
    </row>
    <row r="12791" spans="12547:12562" ht="21.95" customHeight="1">
      <c r="RNU12791" s="4" t="s">
        <v>1307</v>
      </c>
      <c r="RNV12791" s="4">
        <v>732550</v>
      </c>
    </row>
    <row r="12792" spans="12547:12562" ht="21.95" customHeight="1">
      <c r="RNU12792" s="4" t="s">
        <v>596</v>
      </c>
      <c r="RNV12792" s="4">
        <v>174298.32</v>
      </c>
    </row>
    <row r="12793" spans="12547:12562" ht="21.95" customHeight="1">
      <c r="RNW12793" s="4" t="s">
        <v>1307</v>
      </c>
      <c r="RNX12793" s="4">
        <v>732550</v>
      </c>
    </row>
    <row r="12794" spans="12547:12562" ht="21.95" customHeight="1">
      <c r="RNW12794" s="4" t="s">
        <v>596</v>
      </c>
      <c r="RNX12794" s="4">
        <v>174298.32</v>
      </c>
    </row>
    <row r="12795" spans="12547:12562" ht="21.95" customHeight="1">
      <c r="RNY12795" s="4" t="s">
        <v>1307</v>
      </c>
      <c r="RNZ12795" s="4">
        <v>732550</v>
      </c>
    </row>
    <row r="12796" spans="12547:12562" ht="21.95" customHeight="1">
      <c r="RNY12796" s="4" t="s">
        <v>596</v>
      </c>
      <c r="RNZ12796" s="4">
        <v>174298.32</v>
      </c>
    </row>
    <row r="12797" spans="12547:12562" ht="21.95" customHeight="1">
      <c r="ROA12797" s="4" t="s">
        <v>1307</v>
      </c>
      <c r="ROB12797" s="4">
        <v>732550</v>
      </c>
    </row>
    <row r="12798" spans="12547:12562" ht="21.95" customHeight="1">
      <c r="ROA12798" s="4" t="s">
        <v>596</v>
      </c>
      <c r="ROB12798" s="4">
        <v>174298.32</v>
      </c>
    </row>
    <row r="12799" spans="12547:12562" ht="21.95" customHeight="1">
      <c r="ROC12799" s="4" t="s">
        <v>1307</v>
      </c>
      <c r="ROD12799" s="4">
        <v>732550</v>
      </c>
    </row>
    <row r="12800" spans="12547:12562" ht="21.95" customHeight="1">
      <c r="ROC12800" s="4" t="s">
        <v>596</v>
      </c>
      <c r="ROD12800" s="4">
        <v>174298.32</v>
      </c>
    </row>
    <row r="12801" spans="12563:12578" ht="21.95" customHeight="1">
      <c r="ROE12801" s="4" t="s">
        <v>1307</v>
      </c>
      <c r="ROF12801" s="4">
        <v>732550</v>
      </c>
    </row>
    <row r="12802" spans="12563:12578" ht="21.95" customHeight="1">
      <c r="ROE12802" s="4" t="s">
        <v>596</v>
      </c>
      <c r="ROF12802" s="4">
        <v>174298.32</v>
      </c>
    </row>
    <row r="12803" spans="12563:12578" ht="21.95" customHeight="1">
      <c r="ROG12803" s="4" t="s">
        <v>1307</v>
      </c>
      <c r="ROH12803" s="4">
        <v>732550</v>
      </c>
    </row>
    <row r="12804" spans="12563:12578" ht="21.95" customHeight="1">
      <c r="ROG12804" s="4" t="s">
        <v>596</v>
      </c>
      <c r="ROH12804" s="4">
        <v>174298.32</v>
      </c>
    </row>
    <row r="12805" spans="12563:12578" ht="21.95" customHeight="1">
      <c r="ROI12805" s="4" t="s">
        <v>1307</v>
      </c>
      <c r="ROJ12805" s="4">
        <v>732550</v>
      </c>
    </row>
    <row r="12806" spans="12563:12578" ht="21.95" customHeight="1">
      <c r="ROI12806" s="4" t="s">
        <v>596</v>
      </c>
      <c r="ROJ12806" s="4">
        <v>174298.32</v>
      </c>
    </row>
    <row r="12807" spans="12563:12578" ht="21.95" customHeight="1">
      <c r="ROK12807" s="4" t="s">
        <v>1307</v>
      </c>
      <c r="ROL12807" s="4">
        <v>732550</v>
      </c>
    </row>
    <row r="12808" spans="12563:12578" ht="21.95" customHeight="1">
      <c r="ROK12808" s="4" t="s">
        <v>596</v>
      </c>
      <c r="ROL12808" s="4">
        <v>174298.32</v>
      </c>
    </row>
    <row r="12809" spans="12563:12578" ht="21.95" customHeight="1">
      <c r="ROM12809" s="4" t="s">
        <v>1307</v>
      </c>
      <c r="RON12809" s="4">
        <v>732550</v>
      </c>
    </row>
    <row r="12810" spans="12563:12578" ht="21.95" customHeight="1">
      <c r="ROM12810" s="4" t="s">
        <v>596</v>
      </c>
      <c r="RON12810" s="4">
        <v>174298.32</v>
      </c>
    </row>
    <row r="12811" spans="12563:12578" ht="21.95" customHeight="1">
      <c r="ROO12811" s="4" t="s">
        <v>1307</v>
      </c>
      <c r="ROP12811" s="4">
        <v>732550</v>
      </c>
    </row>
    <row r="12812" spans="12563:12578" ht="21.95" customHeight="1">
      <c r="ROO12812" s="4" t="s">
        <v>596</v>
      </c>
      <c r="ROP12812" s="4">
        <v>174298.32</v>
      </c>
    </row>
    <row r="12813" spans="12563:12578" ht="21.95" customHeight="1">
      <c r="ROQ12813" s="4" t="s">
        <v>1307</v>
      </c>
      <c r="ROR12813" s="4">
        <v>732550</v>
      </c>
    </row>
    <row r="12814" spans="12563:12578" ht="21.95" customHeight="1">
      <c r="ROQ12814" s="4" t="s">
        <v>596</v>
      </c>
      <c r="ROR12814" s="4">
        <v>174298.32</v>
      </c>
    </row>
    <row r="12815" spans="12563:12578" ht="21.95" customHeight="1">
      <c r="ROS12815" s="4" t="s">
        <v>1307</v>
      </c>
      <c r="ROT12815" s="4">
        <v>732550</v>
      </c>
    </row>
    <row r="12816" spans="12563:12578" ht="21.95" customHeight="1">
      <c r="ROS12816" s="4" t="s">
        <v>596</v>
      </c>
      <c r="ROT12816" s="4">
        <v>174298.32</v>
      </c>
    </row>
    <row r="12817" spans="12579:12594" ht="21.95" customHeight="1">
      <c r="ROU12817" s="4" t="s">
        <v>1307</v>
      </c>
      <c r="ROV12817" s="4">
        <v>732550</v>
      </c>
    </row>
    <row r="12818" spans="12579:12594" ht="21.95" customHeight="1">
      <c r="ROU12818" s="4" t="s">
        <v>596</v>
      </c>
      <c r="ROV12818" s="4">
        <v>174298.32</v>
      </c>
    </row>
    <row r="12819" spans="12579:12594" ht="21.95" customHeight="1">
      <c r="ROW12819" s="4" t="s">
        <v>1307</v>
      </c>
      <c r="ROX12819" s="4">
        <v>732550</v>
      </c>
    </row>
    <row r="12820" spans="12579:12594" ht="21.95" customHeight="1">
      <c r="ROW12820" s="4" t="s">
        <v>596</v>
      </c>
      <c r="ROX12820" s="4">
        <v>174298.32</v>
      </c>
    </row>
    <row r="12821" spans="12579:12594" ht="21.95" customHeight="1">
      <c r="ROY12821" s="4" t="s">
        <v>1307</v>
      </c>
      <c r="ROZ12821" s="4">
        <v>732550</v>
      </c>
    </row>
    <row r="12822" spans="12579:12594" ht="21.95" customHeight="1">
      <c r="ROY12822" s="4" t="s">
        <v>596</v>
      </c>
      <c r="ROZ12822" s="4">
        <v>174298.32</v>
      </c>
    </row>
    <row r="12823" spans="12579:12594" ht="21.95" customHeight="1">
      <c r="RPA12823" s="4" t="s">
        <v>1307</v>
      </c>
      <c r="RPB12823" s="4">
        <v>732550</v>
      </c>
    </row>
    <row r="12824" spans="12579:12594" ht="21.95" customHeight="1">
      <c r="RPA12824" s="4" t="s">
        <v>596</v>
      </c>
      <c r="RPB12824" s="4">
        <v>174298.32</v>
      </c>
    </row>
    <row r="12825" spans="12579:12594" ht="21.95" customHeight="1">
      <c r="RPC12825" s="4" t="s">
        <v>1307</v>
      </c>
      <c r="RPD12825" s="4">
        <v>732550</v>
      </c>
    </row>
    <row r="12826" spans="12579:12594" ht="21.95" customHeight="1">
      <c r="RPC12826" s="4" t="s">
        <v>596</v>
      </c>
      <c r="RPD12826" s="4">
        <v>174298.32</v>
      </c>
    </row>
    <row r="12827" spans="12579:12594" ht="21.95" customHeight="1">
      <c r="RPE12827" s="4" t="s">
        <v>1307</v>
      </c>
      <c r="RPF12827" s="4">
        <v>732550</v>
      </c>
    </row>
    <row r="12828" spans="12579:12594" ht="21.95" customHeight="1">
      <c r="RPE12828" s="4" t="s">
        <v>596</v>
      </c>
      <c r="RPF12828" s="4">
        <v>174298.32</v>
      </c>
    </row>
    <row r="12829" spans="12579:12594" ht="21.95" customHeight="1">
      <c r="RPG12829" s="4" t="s">
        <v>1307</v>
      </c>
      <c r="RPH12829" s="4">
        <v>732550</v>
      </c>
    </row>
    <row r="12830" spans="12579:12594" ht="21.95" customHeight="1">
      <c r="RPG12830" s="4" t="s">
        <v>596</v>
      </c>
      <c r="RPH12830" s="4">
        <v>174298.32</v>
      </c>
    </row>
    <row r="12831" spans="12579:12594" ht="21.95" customHeight="1">
      <c r="RPI12831" s="4" t="s">
        <v>1307</v>
      </c>
      <c r="RPJ12831" s="4">
        <v>732550</v>
      </c>
    </row>
    <row r="12832" spans="12579:12594" ht="21.95" customHeight="1">
      <c r="RPI12832" s="4" t="s">
        <v>596</v>
      </c>
      <c r="RPJ12832" s="4">
        <v>174298.32</v>
      </c>
    </row>
    <row r="12833" spans="12595:12610" ht="21.95" customHeight="1">
      <c r="RPK12833" s="4" t="s">
        <v>1307</v>
      </c>
      <c r="RPL12833" s="4">
        <v>732550</v>
      </c>
    </row>
    <row r="12834" spans="12595:12610" ht="21.95" customHeight="1">
      <c r="RPK12834" s="4" t="s">
        <v>596</v>
      </c>
      <c r="RPL12834" s="4">
        <v>174298.32</v>
      </c>
    </row>
    <row r="12835" spans="12595:12610" ht="21.95" customHeight="1">
      <c r="RPM12835" s="4" t="s">
        <v>1307</v>
      </c>
      <c r="RPN12835" s="4">
        <v>732550</v>
      </c>
    </row>
    <row r="12836" spans="12595:12610" ht="21.95" customHeight="1">
      <c r="RPM12836" s="4" t="s">
        <v>596</v>
      </c>
      <c r="RPN12836" s="4">
        <v>174298.32</v>
      </c>
    </row>
    <row r="12837" spans="12595:12610" ht="21.95" customHeight="1">
      <c r="RPO12837" s="4" t="s">
        <v>1307</v>
      </c>
      <c r="RPP12837" s="4">
        <v>732550</v>
      </c>
    </row>
    <row r="12838" spans="12595:12610" ht="21.95" customHeight="1">
      <c r="RPO12838" s="4" t="s">
        <v>596</v>
      </c>
      <c r="RPP12838" s="4">
        <v>174298.32</v>
      </c>
    </row>
    <row r="12839" spans="12595:12610" ht="21.95" customHeight="1">
      <c r="RPQ12839" s="4" t="s">
        <v>1307</v>
      </c>
      <c r="RPR12839" s="4">
        <v>732550</v>
      </c>
    </row>
    <row r="12840" spans="12595:12610" ht="21.95" customHeight="1">
      <c r="RPQ12840" s="4" t="s">
        <v>596</v>
      </c>
      <c r="RPR12840" s="4">
        <v>174298.32</v>
      </c>
    </row>
    <row r="12841" spans="12595:12610" ht="21.95" customHeight="1">
      <c r="RPS12841" s="4" t="s">
        <v>1307</v>
      </c>
      <c r="RPT12841" s="4">
        <v>732550</v>
      </c>
    </row>
    <row r="12842" spans="12595:12610" ht="21.95" customHeight="1">
      <c r="RPS12842" s="4" t="s">
        <v>596</v>
      </c>
      <c r="RPT12842" s="4">
        <v>174298.32</v>
      </c>
    </row>
    <row r="12843" spans="12595:12610" ht="21.95" customHeight="1">
      <c r="RPU12843" s="4" t="s">
        <v>1307</v>
      </c>
      <c r="RPV12843" s="4">
        <v>732550</v>
      </c>
    </row>
    <row r="12844" spans="12595:12610" ht="21.95" customHeight="1">
      <c r="RPU12844" s="4" t="s">
        <v>596</v>
      </c>
      <c r="RPV12844" s="4">
        <v>174298.32</v>
      </c>
    </row>
    <row r="12845" spans="12595:12610" ht="21.95" customHeight="1">
      <c r="RPW12845" s="4" t="s">
        <v>1307</v>
      </c>
      <c r="RPX12845" s="4">
        <v>732550</v>
      </c>
    </row>
    <row r="12846" spans="12595:12610" ht="21.95" customHeight="1">
      <c r="RPW12846" s="4" t="s">
        <v>596</v>
      </c>
      <c r="RPX12846" s="4">
        <v>174298.32</v>
      </c>
    </row>
    <row r="12847" spans="12595:12610" ht="21.95" customHeight="1">
      <c r="RPY12847" s="4" t="s">
        <v>1307</v>
      </c>
      <c r="RPZ12847" s="4">
        <v>732550</v>
      </c>
    </row>
    <row r="12848" spans="12595:12610" ht="21.95" customHeight="1">
      <c r="RPY12848" s="4" t="s">
        <v>596</v>
      </c>
      <c r="RPZ12848" s="4">
        <v>174298.32</v>
      </c>
    </row>
    <row r="12849" spans="12611:12626" ht="21.95" customHeight="1">
      <c r="RQA12849" s="4" t="s">
        <v>1307</v>
      </c>
      <c r="RQB12849" s="4">
        <v>732550</v>
      </c>
    </row>
    <row r="12850" spans="12611:12626" ht="21.95" customHeight="1">
      <c r="RQA12850" s="4" t="s">
        <v>596</v>
      </c>
      <c r="RQB12850" s="4">
        <v>174298.32</v>
      </c>
    </row>
    <row r="12851" spans="12611:12626" ht="21.95" customHeight="1">
      <c r="RQC12851" s="4" t="s">
        <v>1307</v>
      </c>
      <c r="RQD12851" s="4">
        <v>732550</v>
      </c>
    </row>
    <row r="12852" spans="12611:12626" ht="21.95" customHeight="1">
      <c r="RQC12852" s="4" t="s">
        <v>596</v>
      </c>
      <c r="RQD12852" s="4">
        <v>174298.32</v>
      </c>
    </row>
    <row r="12853" spans="12611:12626" ht="21.95" customHeight="1">
      <c r="RQE12853" s="4" t="s">
        <v>1307</v>
      </c>
      <c r="RQF12853" s="4">
        <v>732550</v>
      </c>
    </row>
    <row r="12854" spans="12611:12626" ht="21.95" customHeight="1">
      <c r="RQE12854" s="4" t="s">
        <v>596</v>
      </c>
      <c r="RQF12854" s="4">
        <v>174298.32</v>
      </c>
    </row>
    <row r="12855" spans="12611:12626" ht="21.95" customHeight="1">
      <c r="RQG12855" s="4" t="s">
        <v>1307</v>
      </c>
      <c r="RQH12855" s="4">
        <v>732550</v>
      </c>
    </row>
    <row r="12856" spans="12611:12626" ht="21.95" customHeight="1">
      <c r="RQG12856" s="4" t="s">
        <v>596</v>
      </c>
      <c r="RQH12856" s="4">
        <v>174298.32</v>
      </c>
    </row>
    <row r="12857" spans="12611:12626" ht="21.95" customHeight="1">
      <c r="RQI12857" s="4" t="s">
        <v>1307</v>
      </c>
      <c r="RQJ12857" s="4">
        <v>732550</v>
      </c>
    </row>
    <row r="12858" spans="12611:12626" ht="21.95" customHeight="1">
      <c r="RQI12858" s="4" t="s">
        <v>596</v>
      </c>
      <c r="RQJ12858" s="4">
        <v>174298.32</v>
      </c>
    </row>
    <row r="12859" spans="12611:12626" ht="21.95" customHeight="1">
      <c r="RQK12859" s="4" t="s">
        <v>1307</v>
      </c>
      <c r="RQL12859" s="4">
        <v>732550</v>
      </c>
    </row>
    <row r="12860" spans="12611:12626" ht="21.95" customHeight="1">
      <c r="RQK12860" s="4" t="s">
        <v>596</v>
      </c>
      <c r="RQL12860" s="4">
        <v>174298.32</v>
      </c>
    </row>
    <row r="12861" spans="12611:12626" ht="21.95" customHeight="1">
      <c r="RQM12861" s="4" t="s">
        <v>1307</v>
      </c>
      <c r="RQN12861" s="4">
        <v>732550</v>
      </c>
    </row>
    <row r="12862" spans="12611:12626" ht="21.95" customHeight="1">
      <c r="RQM12862" s="4" t="s">
        <v>596</v>
      </c>
      <c r="RQN12862" s="4">
        <v>174298.32</v>
      </c>
    </row>
    <row r="12863" spans="12611:12626" ht="21.95" customHeight="1">
      <c r="RQO12863" s="4" t="s">
        <v>1307</v>
      </c>
      <c r="RQP12863" s="4">
        <v>732550</v>
      </c>
    </row>
    <row r="12864" spans="12611:12626" ht="21.95" customHeight="1">
      <c r="RQO12864" s="4" t="s">
        <v>596</v>
      </c>
      <c r="RQP12864" s="4">
        <v>174298.32</v>
      </c>
    </row>
    <row r="12865" spans="12627:12642" ht="21.95" customHeight="1">
      <c r="RQQ12865" s="4" t="s">
        <v>1307</v>
      </c>
      <c r="RQR12865" s="4">
        <v>732550</v>
      </c>
    </row>
    <row r="12866" spans="12627:12642" ht="21.95" customHeight="1">
      <c r="RQQ12866" s="4" t="s">
        <v>596</v>
      </c>
      <c r="RQR12866" s="4">
        <v>174298.32</v>
      </c>
    </row>
    <row r="12867" spans="12627:12642" ht="21.95" customHeight="1">
      <c r="RQS12867" s="4" t="s">
        <v>1307</v>
      </c>
      <c r="RQT12867" s="4">
        <v>732550</v>
      </c>
    </row>
    <row r="12868" spans="12627:12642" ht="21.95" customHeight="1">
      <c r="RQS12868" s="4" t="s">
        <v>596</v>
      </c>
      <c r="RQT12868" s="4">
        <v>174298.32</v>
      </c>
    </row>
    <row r="12869" spans="12627:12642" ht="21.95" customHeight="1">
      <c r="RQU12869" s="4" t="s">
        <v>1307</v>
      </c>
      <c r="RQV12869" s="4">
        <v>732550</v>
      </c>
    </row>
    <row r="12870" spans="12627:12642" ht="21.95" customHeight="1">
      <c r="RQU12870" s="4" t="s">
        <v>596</v>
      </c>
      <c r="RQV12870" s="4">
        <v>174298.32</v>
      </c>
    </row>
    <row r="12871" spans="12627:12642" ht="21.95" customHeight="1">
      <c r="RQW12871" s="4" t="s">
        <v>1307</v>
      </c>
      <c r="RQX12871" s="4">
        <v>732550</v>
      </c>
    </row>
    <row r="12872" spans="12627:12642" ht="21.95" customHeight="1">
      <c r="RQW12872" s="4" t="s">
        <v>596</v>
      </c>
      <c r="RQX12872" s="4">
        <v>174298.32</v>
      </c>
    </row>
    <row r="12873" spans="12627:12642" ht="21.95" customHeight="1">
      <c r="RQY12873" s="4" t="s">
        <v>1307</v>
      </c>
      <c r="RQZ12873" s="4">
        <v>732550</v>
      </c>
    </row>
    <row r="12874" spans="12627:12642" ht="21.95" customHeight="1">
      <c r="RQY12874" s="4" t="s">
        <v>596</v>
      </c>
      <c r="RQZ12874" s="4">
        <v>174298.32</v>
      </c>
    </row>
    <row r="12875" spans="12627:12642" ht="21.95" customHeight="1">
      <c r="RRA12875" s="4" t="s">
        <v>1307</v>
      </c>
      <c r="RRB12875" s="4">
        <v>732550</v>
      </c>
    </row>
    <row r="12876" spans="12627:12642" ht="21.95" customHeight="1">
      <c r="RRA12876" s="4" t="s">
        <v>596</v>
      </c>
      <c r="RRB12876" s="4">
        <v>174298.32</v>
      </c>
    </row>
    <row r="12877" spans="12627:12642" ht="21.95" customHeight="1">
      <c r="RRC12877" s="4" t="s">
        <v>1307</v>
      </c>
      <c r="RRD12877" s="4">
        <v>732550</v>
      </c>
    </row>
    <row r="12878" spans="12627:12642" ht="21.95" customHeight="1">
      <c r="RRC12878" s="4" t="s">
        <v>596</v>
      </c>
      <c r="RRD12878" s="4">
        <v>174298.32</v>
      </c>
    </row>
    <row r="12879" spans="12627:12642" ht="21.95" customHeight="1">
      <c r="RRE12879" s="4" t="s">
        <v>1307</v>
      </c>
      <c r="RRF12879" s="4">
        <v>732550</v>
      </c>
    </row>
    <row r="12880" spans="12627:12642" ht="21.95" customHeight="1">
      <c r="RRE12880" s="4" t="s">
        <v>596</v>
      </c>
      <c r="RRF12880" s="4">
        <v>174298.32</v>
      </c>
    </row>
    <row r="12881" spans="12643:12658" ht="21.95" customHeight="1">
      <c r="RRG12881" s="4" t="s">
        <v>1307</v>
      </c>
      <c r="RRH12881" s="4">
        <v>732550</v>
      </c>
    </row>
    <row r="12882" spans="12643:12658" ht="21.95" customHeight="1">
      <c r="RRG12882" s="4" t="s">
        <v>596</v>
      </c>
      <c r="RRH12882" s="4">
        <v>174298.32</v>
      </c>
    </row>
    <row r="12883" spans="12643:12658" ht="21.95" customHeight="1">
      <c r="RRI12883" s="4" t="s">
        <v>1307</v>
      </c>
      <c r="RRJ12883" s="4">
        <v>732550</v>
      </c>
    </row>
    <row r="12884" spans="12643:12658" ht="21.95" customHeight="1">
      <c r="RRI12884" s="4" t="s">
        <v>596</v>
      </c>
      <c r="RRJ12884" s="4">
        <v>174298.32</v>
      </c>
    </row>
    <row r="12885" spans="12643:12658" ht="21.95" customHeight="1">
      <c r="RRK12885" s="4" t="s">
        <v>1307</v>
      </c>
      <c r="RRL12885" s="4">
        <v>732550</v>
      </c>
    </row>
    <row r="12886" spans="12643:12658" ht="21.95" customHeight="1">
      <c r="RRK12886" s="4" t="s">
        <v>596</v>
      </c>
      <c r="RRL12886" s="4">
        <v>174298.32</v>
      </c>
    </row>
    <row r="12887" spans="12643:12658" ht="21.95" customHeight="1">
      <c r="RRM12887" s="4" t="s">
        <v>1307</v>
      </c>
      <c r="RRN12887" s="4">
        <v>732550</v>
      </c>
    </row>
    <row r="12888" spans="12643:12658" ht="21.95" customHeight="1">
      <c r="RRM12888" s="4" t="s">
        <v>596</v>
      </c>
      <c r="RRN12888" s="4">
        <v>174298.32</v>
      </c>
    </row>
    <row r="12889" spans="12643:12658" ht="21.95" customHeight="1">
      <c r="RRO12889" s="4" t="s">
        <v>1307</v>
      </c>
      <c r="RRP12889" s="4">
        <v>732550</v>
      </c>
    </row>
    <row r="12890" spans="12643:12658" ht="21.95" customHeight="1">
      <c r="RRO12890" s="4" t="s">
        <v>596</v>
      </c>
      <c r="RRP12890" s="4">
        <v>174298.32</v>
      </c>
    </row>
    <row r="12891" spans="12643:12658" ht="21.95" customHeight="1">
      <c r="RRQ12891" s="4" t="s">
        <v>1307</v>
      </c>
      <c r="RRR12891" s="4">
        <v>732550</v>
      </c>
    </row>
    <row r="12892" spans="12643:12658" ht="21.95" customHeight="1">
      <c r="RRQ12892" s="4" t="s">
        <v>596</v>
      </c>
      <c r="RRR12892" s="4">
        <v>174298.32</v>
      </c>
    </row>
    <row r="12893" spans="12643:12658" ht="21.95" customHeight="1">
      <c r="RRS12893" s="4" t="s">
        <v>1307</v>
      </c>
      <c r="RRT12893" s="4">
        <v>732550</v>
      </c>
    </row>
    <row r="12894" spans="12643:12658" ht="21.95" customHeight="1">
      <c r="RRS12894" s="4" t="s">
        <v>596</v>
      </c>
      <c r="RRT12894" s="4">
        <v>174298.32</v>
      </c>
    </row>
    <row r="12895" spans="12643:12658" ht="21.95" customHeight="1">
      <c r="RRU12895" s="4" t="s">
        <v>1307</v>
      </c>
      <c r="RRV12895" s="4">
        <v>732550</v>
      </c>
    </row>
    <row r="12896" spans="12643:12658" ht="21.95" customHeight="1">
      <c r="RRU12896" s="4" t="s">
        <v>596</v>
      </c>
      <c r="RRV12896" s="4">
        <v>174298.32</v>
      </c>
    </row>
    <row r="12897" spans="12659:12674" ht="21.95" customHeight="1">
      <c r="RRW12897" s="4" t="s">
        <v>1307</v>
      </c>
      <c r="RRX12897" s="4">
        <v>732550</v>
      </c>
    </row>
    <row r="12898" spans="12659:12674" ht="21.95" customHeight="1">
      <c r="RRW12898" s="4" t="s">
        <v>596</v>
      </c>
      <c r="RRX12898" s="4">
        <v>174298.32</v>
      </c>
    </row>
    <row r="12899" spans="12659:12674" ht="21.95" customHeight="1">
      <c r="RRY12899" s="4" t="s">
        <v>1307</v>
      </c>
      <c r="RRZ12899" s="4">
        <v>732550</v>
      </c>
    </row>
    <row r="12900" spans="12659:12674" ht="21.95" customHeight="1">
      <c r="RRY12900" s="4" t="s">
        <v>596</v>
      </c>
      <c r="RRZ12900" s="4">
        <v>174298.32</v>
      </c>
    </row>
    <row r="12901" spans="12659:12674" ht="21.95" customHeight="1">
      <c r="RSA12901" s="4" t="s">
        <v>1307</v>
      </c>
      <c r="RSB12901" s="4">
        <v>732550</v>
      </c>
    </row>
    <row r="12902" spans="12659:12674" ht="21.95" customHeight="1">
      <c r="RSA12902" s="4" t="s">
        <v>596</v>
      </c>
      <c r="RSB12902" s="4">
        <v>174298.32</v>
      </c>
    </row>
    <row r="12903" spans="12659:12674" ht="21.95" customHeight="1">
      <c r="RSC12903" s="4" t="s">
        <v>1307</v>
      </c>
      <c r="RSD12903" s="4">
        <v>732550</v>
      </c>
    </row>
    <row r="12904" spans="12659:12674" ht="21.95" customHeight="1">
      <c r="RSC12904" s="4" t="s">
        <v>596</v>
      </c>
      <c r="RSD12904" s="4">
        <v>174298.32</v>
      </c>
    </row>
    <row r="12905" spans="12659:12674" ht="21.95" customHeight="1">
      <c r="RSE12905" s="4" t="s">
        <v>1307</v>
      </c>
      <c r="RSF12905" s="4">
        <v>732550</v>
      </c>
    </row>
    <row r="12906" spans="12659:12674" ht="21.95" customHeight="1">
      <c r="RSE12906" s="4" t="s">
        <v>596</v>
      </c>
      <c r="RSF12906" s="4">
        <v>174298.32</v>
      </c>
    </row>
    <row r="12907" spans="12659:12674" ht="21.95" customHeight="1">
      <c r="RSG12907" s="4" t="s">
        <v>1307</v>
      </c>
      <c r="RSH12907" s="4">
        <v>732550</v>
      </c>
    </row>
    <row r="12908" spans="12659:12674" ht="21.95" customHeight="1">
      <c r="RSG12908" s="4" t="s">
        <v>596</v>
      </c>
      <c r="RSH12908" s="4">
        <v>174298.32</v>
      </c>
    </row>
    <row r="12909" spans="12659:12674" ht="21.95" customHeight="1">
      <c r="RSI12909" s="4" t="s">
        <v>1307</v>
      </c>
      <c r="RSJ12909" s="4">
        <v>732550</v>
      </c>
    </row>
    <row r="12910" spans="12659:12674" ht="21.95" customHeight="1">
      <c r="RSI12910" s="4" t="s">
        <v>596</v>
      </c>
      <c r="RSJ12910" s="4">
        <v>174298.32</v>
      </c>
    </row>
    <row r="12911" spans="12659:12674" ht="21.95" customHeight="1">
      <c r="RSK12911" s="4" t="s">
        <v>1307</v>
      </c>
      <c r="RSL12911" s="4">
        <v>732550</v>
      </c>
    </row>
    <row r="12912" spans="12659:12674" ht="21.95" customHeight="1">
      <c r="RSK12912" s="4" t="s">
        <v>596</v>
      </c>
      <c r="RSL12912" s="4">
        <v>174298.32</v>
      </c>
    </row>
    <row r="12913" spans="12675:12690" ht="21.95" customHeight="1">
      <c r="RSM12913" s="4" t="s">
        <v>1307</v>
      </c>
      <c r="RSN12913" s="4">
        <v>732550</v>
      </c>
    </row>
    <row r="12914" spans="12675:12690" ht="21.95" customHeight="1">
      <c r="RSM12914" s="4" t="s">
        <v>596</v>
      </c>
      <c r="RSN12914" s="4">
        <v>174298.32</v>
      </c>
    </row>
    <row r="12915" spans="12675:12690" ht="21.95" customHeight="1">
      <c r="RSO12915" s="4" t="s">
        <v>1307</v>
      </c>
      <c r="RSP12915" s="4">
        <v>732550</v>
      </c>
    </row>
    <row r="12916" spans="12675:12690" ht="21.95" customHeight="1">
      <c r="RSO12916" s="4" t="s">
        <v>596</v>
      </c>
      <c r="RSP12916" s="4">
        <v>174298.32</v>
      </c>
    </row>
    <row r="12917" spans="12675:12690" ht="21.95" customHeight="1">
      <c r="RSQ12917" s="4" t="s">
        <v>1307</v>
      </c>
      <c r="RSR12917" s="4">
        <v>732550</v>
      </c>
    </row>
    <row r="12918" spans="12675:12690" ht="21.95" customHeight="1">
      <c r="RSQ12918" s="4" t="s">
        <v>596</v>
      </c>
      <c r="RSR12918" s="4">
        <v>174298.32</v>
      </c>
    </row>
    <row r="12919" spans="12675:12690" ht="21.95" customHeight="1">
      <c r="RSS12919" s="4" t="s">
        <v>1307</v>
      </c>
      <c r="RST12919" s="4">
        <v>732550</v>
      </c>
    </row>
    <row r="12920" spans="12675:12690" ht="21.95" customHeight="1">
      <c r="RSS12920" s="4" t="s">
        <v>596</v>
      </c>
      <c r="RST12920" s="4">
        <v>174298.32</v>
      </c>
    </row>
    <row r="12921" spans="12675:12690" ht="21.95" customHeight="1">
      <c r="RSU12921" s="4" t="s">
        <v>1307</v>
      </c>
      <c r="RSV12921" s="4">
        <v>732550</v>
      </c>
    </row>
    <row r="12922" spans="12675:12690" ht="21.95" customHeight="1">
      <c r="RSU12922" s="4" t="s">
        <v>596</v>
      </c>
      <c r="RSV12922" s="4">
        <v>174298.32</v>
      </c>
    </row>
    <row r="12923" spans="12675:12690" ht="21.95" customHeight="1">
      <c r="RSW12923" s="4" t="s">
        <v>1307</v>
      </c>
      <c r="RSX12923" s="4">
        <v>732550</v>
      </c>
    </row>
    <row r="12924" spans="12675:12690" ht="21.95" customHeight="1">
      <c r="RSW12924" s="4" t="s">
        <v>596</v>
      </c>
      <c r="RSX12924" s="4">
        <v>174298.32</v>
      </c>
    </row>
    <row r="12925" spans="12675:12690" ht="21.95" customHeight="1">
      <c r="RSY12925" s="4" t="s">
        <v>1307</v>
      </c>
      <c r="RSZ12925" s="4">
        <v>732550</v>
      </c>
    </row>
    <row r="12926" spans="12675:12690" ht="21.95" customHeight="1">
      <c r="RSY12926" s="4" t="s">
        <v>596</v>
      </c>
      <c r="RSZ12926" s="4">
        <v>174298.32</v>
      </c>
    </row>
    <row r="12927" spans="12675:12690" ht="21.95" customHeight="1">
      <c r="RTA12927" s="4" t="s">
        <v>1307</v>
      </c>
      <c r="RTB12927" s="4">
        <v>732550</v>
      </c>
    </row>
    <row r="12928" spans="12675:12690" ht="21.95" customHeight="1">
      <c r="RTA12928" s="4" t="s">
        <v>596</v>
      </c>
      <c r="RTB12928" s="4">
        <v>174298.32</v>
      </c>
    </row>
    <row r="12929" spans="12691:12706" ht="21.95" customHeight="1">
      <c r="RTC12929" s="4" t="s">
        <v>1307</v>
      </c>
      <c r="RTD12929" s="4">
        <v>732550</v>
      </c>
    </row>
    <row r="12930" spans="12691:12706" ht="21.95" customHeight="1">
      <c r="RTC12930" s="4" t="s">
        <v>596</v>
      </c>
      <c r="RTD12930" s="4">
        <v>174298.32</v>
      </c>
    </row>
    <row r="12931" spans="12691:12706" ht="21.95" customHeight="1">
      <c r="RTE12931" s="4" t="s">
        <v>1307</v>
      </c>
      <c r="RTF12931" s="4">
        <v>732550</v>
      </c>
    </row>
    <row r="12932" spans="12691:12706" ht="21.95" customHeight="1">
      <c r="RTE12932" s="4" t="s">
        <v>596</v>
      </c>
      <c r="RTF12932" s="4">
        <v>174298.32</v>
      </c>
    </row>
    <row r="12933" spans="12691:12706" ht="21.95" customHeight="1">
      <c r="RTG12933" s="4" t="s">
        <v>1307</v>
      </c>
      <c r="RTH12933" s="4">
        <v>732550</v>
      </c>
    </row>
    <row r="12934" spans="12691:12706" ht="21.95" customHeight="1">
      <c r="RTG12934" s="4" t="s">
        <v>596</v>
      </c>
      <c r="RTH12934" s="4">
        <v>174298.32</v>
      </c>
    </row>
    <row r="12935" spans="12691:12706" ht="21.95" customHeight="1">
      <c r="RTI12935" s="4" t="s">
        <v>1307</v>
      </c>
      <c r="RTJ12935" s="4">
        <v>732550</v>
      </c>
    </row>
    <row r="12936" spans="12691:12706" ht="21.95" customHeight="1">
      <c r="RTI12936" s="4" t="s">
        <v>596</v>
      </c>
      <c r="RTJ12936" s="4">
        <v>174298.32</v>
      </c>
    </row>
    <row r="12937" spans="12691:12706" ht="21.95" customHeight="1">
      <c r="RTK12937" s="4" t="s">
        <v>1307</v>
      </c>
      <c r="RTL12937" s="4">
        <v>732550</v>
      </c>
    </row>
    <row r="12938" spans="12691:12706" ht="21.95" customHeight="1">
      <c r="RTK12938" s="4" t="s">
        <v>596</v>
      </c>
      <c r="RTL12938" s="4">
        <v>174298.32</v>
      </c>
    </row>
    <row r="12939" spans="12691:12706" ht="21.95" customHeight="1">
      <c r="RTM12939" s="4" t="s">
        <v>1307</v>
      </c>
      <c r="RTN12939" s="4">
        <v>732550</v>
      </c>
    </row>
    <row r="12940" spans="12691:12706" ht="21.95" customHeight="1">
      <c r="RTM12940" s="4" t="s">
        <v>596</v>
      </c>
      <c r="RTN12940" s="4">
        <v>174298.32</v>
      </c>
    </row>
    <row r="12941" spans="12691:12706" ht="21.95" customHeight="1">
      <c r="RTO12941" s="4" t="s">
        <v>1307</v>
      </c>
      <c r="RTP12941" s="4">
        <v>732550</v>
      </c>
    </row>
    <row r="12942" spans="12691:12706" ht="21.95" customHeight="1">
      <c r="RTO12942" s="4" t="s">
        <v>596</v>
      </c>
      <c r="RTP12942" s="4">
        <v>174298.32</v>
      </c>
    </row>
    <row r="12943" spans="12691:12706" ht="21.95" customHeight="1">
      <c r="RTQ12943" s="4" t="s">
        <v>1307</v>
      </c>
      <c r="RTR12943" s="4">
        <v>732550</v>
      </c>
    </row>
    <row r="12944" spans="12691:12706" ht="21.95" customHeight="1">
      <c r="RTQ12944" s="4" t="s">
        <v>596</v>
      </c>
      <c r="RTR12944" s="4">
        <v>174298.32</v>
      </c>
    </row>
    <row r="12945" spans="12707:12722" ht="21.95" customHeight="1">
      <c r="RTS12945" s="4" t="s">
        <v>1307</v>
      </c>
      <c r="RTT12945" s="4">
        <v>732550</v>
      </c>
    </row>
    <row r="12946" spans="12707:12722" ht="21.95" customHeight="1">
      <c r="RTS12946" s="4" t="s">
        <v>596</v>
      </c>
      <c r="RTT12946" s="4">
        <v>174298.32</v>
      </c>
    </row>
    <row r="12947" spans="12707:12722" ht="21.95" customHeight="1">
      <c r="RTU12947" s="4" t="s">
        <v>1307</v>
      </c>
      <c r="RTV12947" s="4">
        <v>732550</v>
      </c>
    </row>
    <row r="12948" spans="12707:12722" ht="21.95" customHeight="1">
      <c r="RTU12948" s="4" t="s">
        <v>596</v>
      </c>
      <c r="RTV12948" s="4">
        <v>174298.32</v>
      </c>
    </row>
    <row r="12949" spans="12707:12722" ht="21.95" customHeight="1">
      <c r="RTW12949" s="4" t="s">
        <v>1307</v>
      </c>
      <c r="RTX12949" s="4">
        <v>732550</v>
      </c>
    </row>
    <row r="12950" spans="12707:12722" ht="21.95" customHeight="1">
      <c r="RTW12950" s="4" t="s">
        <v>596</v>
      </c>
      <c r="RTX12950" s="4">
        <v>174298.32</v>
      </c>
    </row>
    <row r="12951" spans="12707:12722" ht="21.95" customHeight="1">
      <c r="RTY12951" s="4" t="s">
        <v>1307</v>
      </c>
      <c r="RTZ12951" s="4">
        <v>732550</v>
      </c>
    </row>
    <row r="12952" spans="12707:12722" ht="21.95" customHeight="1">
      <c r="RTY12952" s="4" t="s">
        <v>596</v>
      </c>
      <c r="RTZ12952" s="4">
        <v>174298.32</v>
      </c>
    </row>
    <row r="12953" spans="12707:12722" ht="21.95" customHeight="1">
      <c r="RUA12953" s="4" t="s">
        <v>1307</v>
      </c>
      <c r="RUB12953" s="4">
        <v>732550</v>
      </c>
    </row>
    <row r="12954" spans="12707:12722" ht="21.95" customHeight="1">
      <c r="RUA12954" s="4" t="s">
        <v>596</v>
      </c>
      <c r="RUB12954" s="4">
        <v>174298.32</v>
      </c>
    </row>
    <row r="12955" spans="12707:12722" ht="21.95" customHeight="1">
      <c r="RUC12955" s="4" t="s">
        <v>1307</v>
      </c>
      <c r="RUD12955" s="4">
        <v>732550</v>
      </c>
    </row>
    <row r="12956" spans="12707:12722" ht="21.95" customHeight="1">
      <c r="RUC12956" s="4" t="s">
        <v>596</v>
      </c>
      <c r="RUD12956" s="4">
        <v>174298.32</v>
      </c>
    </row>
    <row r="12957" spans="12707:12722" ht="21.95" customHeight="1">
      <c r="RUE12957" s="4" t="s">
        <v>1307</v>
      </c>
      <c r="RUF12957" s="4">
        <v>732550</v>
      </c>
    </row>
    <row r="12958" spans="12707:12722" ht="21.95" customHeight="1">
      <c r="RUE12958" s="4" t="s">
        <v>596</v>
      </c>
      <c r="RUF12958" s="4">
        <v>174298.32</v>
      </c>
    </row>
    <row r="12959" spans="12707:12722" ht="21.95" customHeight="1">
      <c r="RUG12959" s="4" t="s">
        <v>1307</v>
      </c>
      <c r="RUH12959" s="4">
        <v>732550</v>
      </c>
    </row>
    <row r="12960" spans="12707:12722" ht="21.95" customHeight="1">
      <c r="RUG12960" s="4" t="s">
        <v>596</v>
      </c>
      <c r="RUH12960" s="4">
        <v>174298.32</v>
      </c>
    </row>
    <row r="12961" spans="12723:12738" ht="21.95" customHeight="1">
      <c r="RUI12961" s="4" t="s">
        <v>1307</v>
      </c>
      <c r="RUJ12961" s="4">
        <v>732550</v>
      </c>
    </row>
    <row r="12962" spans="12723:12738" ht="21.95" customHeight="1">
      <c r="RUI12962" s="4" t="s">
        <v>596</v>
      </c>
      <c r="RUJ12962" s="4">
        <v>174298.32</v>
      </c>
    </row>
    <row r="12963" spans="12723:12738" ht="21.95" customHeight="1">
      <c r="RUK12963" s="4" t="s">
        <v>1307</v>
      </c>
      <c r="RUL12963" s="4">
        <v>732550</v>
      </c>
    </row>
    <row r="12964" spans="12723:12738" ht="21.95" customHeight="1">
      <c r="RUK12964" s="4" t="s">
        <v>596</v>
      </c>
      <c r="RUL12964" s="4">
        <v>174298.32</v>
      </c>
    </row>
    <row r="12965" spans="12723:12738" ht="21.95" customHeight="1">
      <c r="RUM12965" s="4" t="s">
        <v>1307</v>
      </c>
      <c r="RUN12965" s="4">
        <v>732550</v>
      </c>
    </row>
    <row r="12966" spans="12723:12738" ht="21.95" customHeight="1">
      <c r="RUM12966" s="4" t="s">
        <v>596</v>
      </c>
      <c r="RUN12966" s="4">
        <v>174298.32</v>
      </c>
    </row>
    <row r="12967" spans="12723:12738" ht="21.95" customHeight="1">
      <c r="RUO12967" s="4" t="s">
        <v>1307</v>
      </c>
      <c r="RUP12967" s="4">
        <v>732550</v>
      </c>
    </row>
    <row r="12968" spans="12723:12738" ht="21.95" customHeight="1">
      <c r="RUO12968" s="4" t="s">
        <v>596</v>
      </c>
      <c r="RUP12968" s="4">
        <v>174298.32</v>
      </c>
    </row>
    <row r="12969" spans="12723:12738" ht="21.95" customHeight="1">
      <c r="RUQ12969" s="4" t="s">
        <v>1307</v>
      </c>
      <c r="RUR12969" s="4">
        <v>732550</v>
      </c>
    </row>
    <row r="12970" spans="12723:12738" ht="21.95" customHeight="1">
      <c r="RUQ12970" s="4" t="s">
        <v>596</v>
      </c>
      <c r="RUR12970" s="4">
        <v>174298.32</v>
      </c>
    </row>
    <row r="12971" spans="12723:12738" ht="21.95" customHeight="1">
      <c r="RUS12971" s="4" t="s">
        <v>1307</v>
      </c>
      <c r="RUT12971" s="4">
        <v>732550</v>
      </c>
    </row>
    <row r="12972" spans="12723:12738" ht="21.95" customHeight="1">
      <c r="RUS12972" s="4" t="s">
        <v>596</v>
      </c>
      <c r="RUT12972" s="4">
        <v>174298.32</v>
      </c>
    </row>
    <row r="12973" spans="12723:12738" ht="21.95" customHeight="1">
      <c r="RUU12973" s="4" t="s">
        <v>1307</v>
      </c>
      <c r="RUV12973" s="4">
        <v>732550</v>
      </c>
    </row>
    <row r="12974" spans="12723:12738" ht="21.95" customHeight="1">
      <c r="RUU12974" s="4" t="s">
        <v>596</v>
      </c>
      <c r="RUV12974" s="4">
        <v>174298.32</v>
      </c>
    </row>
    <row r="12975" spans="12723:12738" ht="21.95" customHeight="1">
      <c r="RUW12975" s="4" t="s">
        <v>1307</v>
      </c>
      <c r="RUX12975" s="4">
        <v>732550</v>
      </c>
    </row>
    <row r="12976" spans="12723:12738" ht="21.95" customHeight="1">
      <c r="RUW12976" s="4" t="s">
        <v>596</v>
      </c>
      <c r="RUX12976" s="4">
        <v>174298.32</v>
      </c>
    </row>
    <row r="12977" spans="12739:12754" ht="21.95" customHeight="1">
      <c r="RUY12977" s="4" t="s">
        <v>1307</v>
      </c>
      <c r="RUZ12977" s="4">
        <v>732550</v>
      </c>
    </row>
    <row r="12978" spans="12739:12754" ht="21.95" customHeight="1">
      <c r="RUY12978" s="4" t="s">
        <v>596</v>
      </c>
      <c r="RUZ12978" s="4">
        <v>174298.32</v>
      </c>
    </row>
    <row r="12979" spans="12739:12754" ht="21.95" customHeight="1">
      <c r="RVA12979" s="4" t="s">
        <v>1307</v>
      </c>
      <c r="RVB12979" s="4">
        <v>732550</v>
      </c>
    </row>
    <row r="12980" spans="12739:12754" ht="21.95" customHeight="1">
      <c r="RVA12980" s="4" t="s">
        <v>596</v>
      </c>
      <c r="RVB12980" s="4">
        <v>174298.32</v>
      </c>
    </row>
    <row r="12981" spans="12739:12754" ht="21.95" customHeight="1">
      <c r="RVC12981" s="4" t="s">
        <v>1307</v>
      </c>
      <c r="RVD12981" s="4">
        <v>732550</v>
      </c>
    </row>
    <row r="12982" spans="12739:12754" ht="21.95" customHeight="1">
      <c r="RVC12982" s="4" t="s">
        <v>596</v>
      </c>
      <c r="RVD12982" s="4">
        <v>174298.32</v>
      </c>
    </row>
    <row r="12983" spans="12739:12754" ht="21.95" customHeight="1">
      <c r="RVE12983" s="4" t="s">
        <v>1307</v>
      </c>
      <c r="RVF12983" s="4">
        <v>732550</v>
      </c>
    </row>
    <row r="12984" spans="12739:12754" ht="21.95" customHeight="1">
      <c r="RVE12984" s="4" t="s">
        <v>596</v>
      </c>
      <c r="RVF12984" s="4">
        <v>174298.32</v>
      </c>
    </row>
    <row r="12985" spans="12739:12754" ht="21.95" customHeight="1">
      <c r="RVG12985" s="4" t="s">
        <v>1307</v>
      </c>
      <c r="RVH12985" s="4">
        <v>732550</v>
      </c>
    </row>
    <row r="12986" spans="12739:12754" ht="21.95" customHeight="1">
      <c r="RVG12986" s="4" t="s">
        <v>596</v>
      </c>
      <c r="RVH12986" s="4">
        <v>174298.32</v>
      </c>
    </row>
    <row r="12987" spans="12739:12754" ht="21.95" customHeight="1">
      <c r="RVI12987" s="4" t="s">
        <v>1307</v>
      </c>
      <c r="RVJ12987" s="4">
        <v>732550</v>
      </c>
    </row>
    <row r="12988" spans="12739:12754" ht="21.95" customHeight="1">
      <c r="RVI12988" s="4" t="s">
        <v>596</v>
      </c>
      <c r="RVJ12988" s="4">
        <v>174298.32</v>
      </c>
    </row>
    <row r="12989" spans="12739:12754" ht="21.95" customHeight="1">
      <c r="RVK12989" s="4" t="s">
        <v>1307</v>
      </c>
      <c r="RVL12989" s="4">
        <v>732550</v>
      </c>
    </row>
    <row r="12990" spans="12739:12754" ht="21.95" customHeight="1">
      <c r="RVK12990" s="4" t="s">
        <v>596</v>
      </c>
      <c r="RVL12990" s="4">
        <v>174298.32</v>
      </c>
    </row>
    <row r="12991" spans="12739:12754" ht="21.95" customHeight="1">
      <c r="RVM12991" s="4" t="s">
        <v>1307</v>
      </c>
      <c r="RVN12991" s="4">
        <v>732550</v>
      </c>
    </row>
    <row r="12992" spans="12739:12754" ht="21.95" customHeight="1">
      <c r="RVM12992" s="4" t="s">
        <v>596</v>
      </c>
      <c r="RVN12992" s="4">
        <v>174298.32</v>
      </c>
    </row>
    <row r="12993" spans="12755:12770" ht="21.95" customHeight="1">
      <c r="RVO12993" s="4" t="s">
        <v>1307</v>
      </c>
      <c r="RVP12993" s="4">
        <v>732550</v>
      </c>
    </row>
    <row r="12994" spans="12755:12770" ht="21.95" customHeight="1">
      <c r="RVO12994" s="4" t="s">
        <v>596</v>
      </c>
      <c r="RVP12994" s="4">
        <v>174298.32</v>
      </c>
    </row>
    <row r="12995" spans="12755:12770" ht="21.95" customHeight="1">
      <c r="RVQ12995" s="4" t="s">
        <v>1307</v>
      </c>
      <c r="RVR12995" s="4">
        <v>732550</v>
      </c>
    </row>
    <row r="12996" spans="12755:12770" ht="21.95" customHeight="1">
      <c r="RVQ12996" s="4" t="s">
        <v>596</v>
      </c>
      <c r="RVR12996" s="4">
        <v>174298.32</v>
      </c>
    </row>
    <row r="12997" spans="12755:12770" ht="21.95" customHeight="1">
      <c r="RVS12997" s="4" t="s">
        <v>1307</v>
      </c>
      <c r="RVT12997" s="4">
        <v>732550</v>
      </c>
    </row>
    <row r="12998" spans="12755:12770" ht="21.95" customHeight="1">
      <c r="RVS12998" s="4" t="s">
        <v>596</v>
      </c>
      <c r="RVT12998" s="4">
        <v>174298.32</v>
      </c>
    </row>
    <row r="12999" spans="12755:12770" ht="21.95" customHeight="1">
      <c r="RVU12999" s="4" t="s">
        <v>1307</v>
      </c>
      <c r="RVV12999" s="4">
        <v>732550</v>
      </c>
    </row>
    <row r="13000" spans="12755:12770" ht="21.95" customHeight="1">
      <c r="RVU13000" s="4" t="s">
        <v>596</v>
      </c>
      <c r="RVV13000" s="4">
        <v>174298.32</v>
      </c>
    </row>
    <row r="13001" spans="12755:12770" ht="21.95" customHeight="1">
      <c r="RVW13001" s="4" t="s">
        <v>1307</v>
      </c>
      <c r="RVX13001" s="4">
        <v>732550</v>
      </c>
    </row>
    <row r="13002" spans="12755:12770" ht="21.95" customHeight="1">
      <c r="RVW13002" s="4" t="s">
        <v>596</v>
      </c>
      <c r="RVX13002" s="4">
        <v>174298.32</v>
      </c>
    </row>
    <row r="13003" spans="12755:12770" ht="21.95" customHeight="1">
      <c r="RVY13003" s="4" t="s">
        <v>1307</v>
      </c>
      <c r="RVZ13003" s="4">
        <v>732550</v>
      </c>
    </row>
    <row r="13004" spans="12755:12770" ht="21.95" customHeight="1">
      <c r="RVY13004" s="4" t="s">
        <v>596</v>
      </c>
      <c r="RVZ13004" s="4">
        <v>174298.32</v>
      </c>
    </row>
    <row r="13005" spans="12755:12770" ht="21.95" customHeight="1">
      <c r="RWA13005" s="4" t="s">
        <v>1307</v>
      </c>
      <c r="RWB13005" s="4">
        <v>732550</v>
      </c>
    </row>
    <row r="13006" spans="12755:12770" ht="21.95" customHeight="1">
      <c r="RWA13006" s="4" t="s">
        <v>596</v>
      </c>
      <c r="RWB13006" s="4">
        <v>174298.32</v>
      </c>
    </row>
    <row r="13007" spans="12755:12770" ht="21.95" customHeight="1">
      <c r="RWC13007" s="4" t="s">
        <v>1307</v>
      </c>
      <c r="RWD13007" s="4">
        <v>732550</v>
      </c>
    </row>
    <row r="13008" spans="12755:12770" ht="21.95" customHeight="1">
      <c r="RWC13008" s="4" t="s">
        <v>596</v>
      </c>
      <c r="RWD13008" s="4">
        <v>174298.32</v>
      </c>
    </row>
    <row r="13009" spans="12771:12786" ht="21.95" customHeight="1">
      <c r="RWE13009" s="4" t="s">
        <v>1307</v>
      </c>
      <c r="RWF13009" s="4">
        <v>732550</v>
      </c>
    </row>
    <row r="13010" spans="12771:12786" ht="21.95" customHeight="1">
      <c r="RWE13010" s="4" t="s">
        <v>596</v>
      </c>
      <c r="RWF13010" s="4">
        <v>174298.32</v>
      </c>
    </row>
    <row r="13011" spans="12771:12786" ht="21.95" customHeight="1">
      <c r="RWG13011" s="4" t="s">
        <v>1307</v>
      </c>
      <c r="RWH13011" s="4">
        <v>732550</v>
      </c>
    </row>
    <row r="13012" spans="12771:12786" ht="21.95" customHeight="1">
      <c r="RWG13012" s="4" t="s">
        <v>596</v>
      </c>
      <c r="RWH13012" s="4">
        <v>174298.32</v>
      </c>
    </row>
    <row r="13013" spans="12771:12786" ht="21.95" customHeight="1">
      <c r="RWI13013" s="4" t="s">
        <v>1307</v>
      </c>
      <c r="RWJ13013" s="4">
        <v>732550</v>
      </c>
    </row>
    <row r="13014" spans="12771:12786" ht="21.95" customHeight="1">
      <c r="RWI13014" s="4" t="s">
        <v>596</v>
      </c>
      <c r="RWJ13014" s="4">
        <v>174298.32</v>
      </c>
    </row>
    <row r="13015" spans="12771:12786" ht="21.95" customHeight="1">
      <c r="RWK13015" s="4" t="s">
        <v>1307</v>
      </c>
      <c r="RWL13015" s="4">
        <v>732550</v>
      </c>
    </row>
    <row r="13016" spans="12771:12786" ht="21.95" customHeight="1">
      <c r="RWK13016" s="4" t="s">
        <v>596</v>
      </c>
      <c r="RWL13016" s="4">
        <v>174298.32</v>
      </c>
    </row>
    <row r="13017" spans="12771:12786" ht="21.95" customHeight="1">
      <c r="RWM13017" s="4" t="s">
        <v>1307</v>
      </c>
      <c r="RWN13017" s="4">
        <v>732550</v>
      </c>
    </row>
    <row r="13018" spans="12771:12786" ht="21.95" customHeight="1">
      <c r="RWM13018" s="4" t="s">
        <v>596</v>
      </c>
      <c r="RWN13018" s="4">
        <v>174298.32</v>
      </c>
    </row>
    <row r="13019" spans="12771:12786" ht="21.95" customHeight="1">
      <c r="RWO13019" s="4" t="s">
        <v>1307</v>
      </c>
      <c r="RWP13019" s="4">
        <v>732550</v>
      </c>
    </row>
    <row r="13020" spans="12771:12786" ht="21.95" customHeight="1">
      <c r="RWO13020" s="4" t="s">
        <v>596</v>
      </c>
      <c r="RWP13020" s="4">
        <v>174298.32</v>
      </c>
    </row>
    <row r="13021" spans="12771:12786" ht="21.95" customHeight="1">
      <c r="RWQ13021" s="4" t="s">
        <v>1307</v>
      </c>
      <c r="RWR13021" s="4">
        <v>732550</v>
      </c>
    </row>
    <row r="13022" spans="12771:12786" ht="21.95" customHeight="1">
      <c r="RWQ13022" s="4" t="s">
        <v>596</v>
      </c>
      <c r="RWR13022" s="4">
        <v>174298.32</v>
      </c>
    </row>
    <row r="13023" spans="12771:12786" ht="21.95" customHeight="1">
      <c r="RWS13023" s="4" t="s">
        <v>1307</v>
      </c>
      <c r="RWT13023" s="4">
        <v>732550</v>
      </c>
    </row>
    <row r="13024" spans="12771:12786" ht="21.95" customHeight="1">
      <c r="RWS13024" s="4" t="s">
        <v>596</v>
      </c>
      <c r="RWT13024" s="4">
        <v>174298.32</v>
      </c>
    </row>
    <row r="13025" spans="12787:12802" ht="21.95" customHeight="1">
      <c r="RWU13025" s="4" t="s">
        <v>1307</v>
      </c>
      <c r="RWV13025" s="4">
        <v>732550</v>
      </c>
    </row>
    <row r="13026" spans="12787:12802" ht="21.95" customHeight="1">
      <c r="RWU13026" s="4" t="s">
        <v>596</v>
      </c>
      <c r="RWV13026" s="4">
        <v>174298.32</v>
      </c>
    </row>
    <row r="13027" spans="12787:12802" ht="21.95" customHeight="1">
      <c r="RWW13027" s="4" t="s">
        <v>1307</v>
      </c>
      <c r="RWX13027" s="4">
        <v>732550</v>
      </c>
    </row>
    <row r="13028" spans="12787:12802" ht="21.95" customHeight="1">
      <c r="RWW13028" s="4" t="s">
        <v>596</v>
      </c>
      <c r="RWX13028" s="4">
        <v>174298.32</v>
      </c>
    </row>
    <row r="13029" spans="12787:12802" ht="21.95" customHeight="1">
      <c r="RWY13029" s="4" t="s">
        <v>1307</v>
      </c>
      <c r="RWZ13029" s="4">
        <v>732550</v>
      </c>
    </row>
    <row r="13030" spans="12787:12802" ht="21.95" customHeight="1">
      <c r="RWY13030" s="4" t="s">
        <v>596</v>
      </c>
      <c r="RWZ13030" s="4">
        <v>174298.32</v>
      </c>
    </row>
    <row r="13031" spans="12787:12802" ht="21.95" customHeight="1">
      <c r="RXA13031" s="4" t="s">
        <v>1307</v>
      </c>
      <c r="RXB13031" s="4">
        <v>732550</v>
      </c>
    </row>
    <row r="13032" spans="12787:12802" ht="21.95" customHeight="1">
      <c r="RXA13032" s="4" t="s">
        <v>596</v>
      </c>
      <c r="RXB13032" s="4">
        <v>174298.32</v>
      </c>
    </row>
    <row r="13033" spans="12787:12802" ht="21.95" customHeight="1">
      <c r="RXC13033" s="4" t="s">
        <v>1307</v>
      </c>
      <c r="RXD13033" s="4">
        <v>732550</v>
      </c>
    </row>
    <row r="13034" spans="12787:12802" ht="21.95" customHeight="1">
      <c r="RXC13034" s="4" t="s">
        <v>596</v>
      </c>
      <c r="RXD13034" s="4">
        <v>174298.32</v>
      </c>
    </row>
    <row r="13035" spans="12787:12802" ht="21.95" customHeight="1">
      <c r="RXE13035" s="4" t="s">
        <v>1307</v>
      </c>
      <c r="RXF13035" s="4">
        <v>732550</v>
      </c>
    </row>
    <row r="13036" spans="12787:12802" ht="21.95" customHeight="1">
      <c r="RXE13036" s="4" t="s">
        <v>596</v>
      </c>
      <c r="RXF13036" s="4">
        <v>174298.32</v>
      </c>
    </row>
    <row r="13037" spans="12787:12802" ht="21.95" customHeight="1">
      <c r="RXG13037" s="4" t="s">
        <v>1307</v>
      </c>
      <c r="RXH13037" s="4">
        <v>732550</v>
      </c>
    </row>
    <row r="13038" spans="12787:12802" ht="21.95" customHeight="1">
      <c r="RXG13038" s="4" t="s">
        <v>596</v>
      </c>
      <c r="RXH13038" s="4">
        <v>174298.32</v>
      </c>
    </row>
    <row r="13039" spans="12787:12802" ht="21.95" customHeight="1">
      <c r="RXI13039" s="4" t="s">
        <v>1307</v>
      </c>
      <c r="RXJ13039" s="4">
        <v>732550</v>
      </c>
    </row>
    <row r="13040" spans="12787:12802" ht="21.95" customHeight="1">
      <c r="RXI13040" s="4" t="s">
        <v>596</v>
      </c>
      <c r="RXJ13040" s="4">
        <v>174298.32</v>
      </c>
    </row>
    <row r="13041" spans="12803:12818" ht="21.95" customHeight="1">
      <c r="RXK13041" s="4" t="s">
        <v>1307</v>
      </c>
      <c r="RXL13041" s="4">
        <v>732550</v>
      </c>
    </row>
    <row r="13042" spans="12803:12818" ht="21.95" customHeight="1">
      <c r="RXK13042" s="4" t="s">
        <v>596</v>
      </c>
      <c r="RXL13042" s="4">
        <v>174298.32</v>
      </c>
    </row>
    <row r="13043" spans="12803:12818" ht="21.95" customHeight="1">
      <c r="RXM13043" s="4" t="s">
        <v>1307</v>
      </c>
      <c r="RXN13043" s="4">
        <v>732550</v>
      </c>
    </row>
    <row r="13044" spans="12803:12818" ht="21.95" customHeight="1">
      <c r="RXM13044" s="4" t="s">
        <v>596</v>
      </c>
      <c r="RXN13044" s="4">
        <v>174298.32</v>
      </c>
    </row>
    <row r="13045" spans="12803:12818" ht="21.95" customHeight="1">
      <c r="RXO13045" s="4" t="s">
        <v>1307</v>
      </c>
      <c r="RXP13045" s="4">
        <v>732550</v>
      </c>
    </row>
    <row r="13046" spans="12803:12818" ht="21.95" customHeight="1">
      <c r="RXO13046" s="4" t="s">
        <v>596</v>
      </c>
      <c r="RXP13046" s="4">
        <v>174298.32</v>
      </c>
    </row>
    <row r="13047" spans="12803:12818" ht="21.95" customHeight="1">
      <c r="RXQ13047" s="4" t="s">
        <v>1307</v>
      </c>
      <c r="RXR13047" s="4">
        <v>732550</v>
      </c>
    </row>
    <row r="13048" spans="12803:12818" ht="21.95" customHeight="1">
      <c r="RXQ13048" s="4" t="s">
        <v>596</v>
      </c>
      <c r="RXR13048" s="4">
        <v>174298.32</v>
      </c>
    </row>
    <row r="13049" spans="12803:12818" ht="21.95" customHeight="1">
      <c r="RXS13049" s="4" t="s">
        <v>1307</v>
      </c>
      <c r="RXT13049" s="4">
        <v>732550</v>
      </c>
    </row>
    <row r="13050" spans="12803:12818" ht="21.95" customHeight="1">
      <c r="RXS13050" s="4" t="s">
        <v>596</v>
      </c>
      <c r="RXT13050" s="4">
        <v>174298.32</v>
      </c>
    </row>
    <row r="13051" spans="12803:12818" ht="21.95" customHeight="1">
      <c r="RXU13051" s="4" t="s">
        <v>1307</v>
      </c>
      <c r="RXV13051" s="4">
        <v>732550</v>
      </c>
    </row>
    <row r="13052" spans="12803:12818" ht="21.95" customHeight="1">
      <c r="RXU13052" s="4" t="s">
        <v>596</v>
      </c>
      <c r="RXV13052" s="4">
        <v>174298.32</v>
      </c>
    </row>
    <row r="13053" spans="12803:12818" ht="21.95" customHeight="1">
      <c r="RXW13053" s="4" t="s">
        <v>1307</v>
      </c>
      <c r="RXX13053" s="4">
        <v>732550</v>
      </c>
    </row>
    <row r="13054" spans="12803:12818" ht="21.95" customHeight="1">
      <c r="RXW13054" s="4" t="s">
        <v>596</v>
      </c>
      <c r="RXX13054" s="4">
        <v>174298.32</v>
      </c>
    </row>
    <row r="13055" spans="12803:12818" ht="21.95" customHeight="1">
      <c r="RXY13055" s="4" t="s">
        <v>1307</v>
      </c>
      <c r="RXZ13055" s="4">
        <v>732550</v>
      </c>
    </row>
    <row r="13056" spans="12803:12818" ht="21.95" customHeight="1">
      <c r="RXY13056" s="4" t="s">
        <v>596</v>
      </c>
      <c r="RXZ13056" s="4">
        <v>174298.32</v>
      </c>
    </row>
    <row r="13057" spans="12819:12834" ht="21.95" customHeight="1">
      <c r="RYA13057" s="4" t="s">
        <v>1307</v>
      </c>
      <c r="RYB13057" s="4">
        <v>732550</v>
      </c>
    </row>
    <row r="13058" spans="12819:12834" ht="21.95" customHeight="1">
      <c r="RYA13058" s="4" t="s">
        <v>596</v>
      </c>
      <c r="RYB13058" s="4">
        <v>174298.32</v>
      </c>
    </row>
    <row r="13059" spans="12819:12834" ht="21.95" customHeight="1">
      <c r="RYC13059" s="4" t="s">
        <v>1307</v>
      </c>
      <c r="RYD13059" s="4">
        <v>732550</v>
      </c>
    </row>
    <row r="13060" spans="12819:12834" ht="21.95" customHeight="1">
      <c r="RYC13060" s="4" t="s">
        <v>596</v>
      </c>
      <c r="RYD13060" s="4">
        <v>174298.32</v>
      </c>
    </row>
    <row r="13061" spans="12819:12834" ht="21.95" customHeight="1">
      <c r="RYE13061" s="4" t="s">
        <v>1307</v>
      </c>
      <c r="RYF13061" s="4">
        <v>732550</v>
      </c>
    </row>
    <row r="13062" spans="12819:12834" ht="21.95" customHeight="1">
      <c r="RYE13062" s="4" t="s">
        <v>596</v>
      </c>
      <c r="RYF13062" s="4">
        <v>174298.32</v>
      </c>
    </row>
    <row r="13063" spans="12819:12834" ht="21.95" customHeight="1">
      <c r="RYG13063" s="4" t="s">
        <v>1307</v>
      </c>
      <c r="RYH13063" s="4">
        <v>732550</v>
      </c>
    </row>
    <row r="13064" spans="12819:12834" ht="21.95" customHeight="1">
      <c r="RYG13064" s="4" t="s">
        <v>596</v>
      </c>
      <c r="RYH13064" s="4">
        <v>174298.32</v>
      </c>
    </row>
    <row r="13065" spans="12819:12834" ht="21.95" customHeight="1">
      <c r="RYI13065" s="4" t="s">
        <v>1307</v>
      </c>
      <c r="RYJ13065" s="4">
        <v>732550</v>
      </c>
    </row>
    <row r="13066" spans="12819:12834" ht="21.95" customHeight="1">
      <c r="RYI13066" s="4" t="s">
        <v>596</v>
      </c>
      <c r="RYJ13066" s="4">
        <v>174298.32</v>
      </c>
    </row>
    <row r="13067" spans="12819:12834" ht="21.95" customHeight="1">
      <c r="RYK13067" s="4" t="s">
        <v>1307</v>
      </c>
      <c r="RYL13067" s="4">
        <v>732550</v>
      </c>
    </row>
    <row r="13068" spans="12819:12834" ht="21.95" customHeight="1">
      <c r="RYK13068" s="4" t="s">
        <v>596</v>
      </c>
      <c r="RYL13068" s="4">
        <v>174298.32</v>
      </c>
    </row>
    <row r="13069" spans="12819:12834" ht="21.95" customHeight="1">
      <c r="RYM13069" s="4" t="s">
        <v>1307</v>
      </c>
      <c r="RYN13069" s="4">
        <v>732550</v>
      </c>
    </row>
    <row r="13070" spans="12819:12834" ht="21.95" customHeight="1">
      <c r="RYM13070" s="4" t="s">
        <v>596</v>
      </c>
      <c r="RYN13070" s="4">
        <v>174298.32</v>
      </c>
    </row>
    <row r="13071" spans="12819:12834" ht="21.95" customHeight="1">
      <c r="RYO13071" s="4" t="s">
        <v>1307</v>
      </c>
      <c r="RYP13071" s="4">
        <v>732550</v>
      </c>
    </row>
    <row r="13072" spans="12819:12834" ht="21.95" customHeight="1">
      <c r="RYO13072" s="4" t="s">
        <v>596</v>
      </c>
      <c r="RYP13072" s="4">
        <v>174298.32</v>
      </c>
    </row>
    <row r="13073" spans="12835:12850" ht="21.95" customHeight="1">
      <c r="RYQ13073" s="4" t="s">
        <v>1307</v>
      </c>
      <c r="RYR13073" s="4">
        <v>732550</v>
      </c>
    </row>
    <row r="13074" spans="12835:12850" ht="21.95" customHeight="1">
      <c r="RYQ13074" s="4" t="s">
        <v>596</v>
      </c>
      <c r="RYR13074" s="4">
        <v>174298.32</v>
      </c>
    </row>
    <row r="13075" spans="12835:12850" ht="21.95" customHeight="1">
      <c r="RYS13075" s="4" t="s">
        <v>1307</v>
      </c>
      <c r="RYT13075" s="4">
        <v>732550</v>
      </c>
    </row>
    <row r="13076" spans="12835:12850" ht="21.95" customHeight="1">
      <c r="RYS13076" s="4" t="s">
        <v>596</v>
      </c>
      <c r="RYT13076" s="4">
        <v>174298.32</v>
      </c>
    </row>
    <row r="13077" spans="12835:12850" ht="21.95" customHeight="1">
      <c r="RYU13077" s="4" t="s">
        <v>1307</v>
      </c>
      <c r="RYV13077" s="4">
        <v>732550</v>
      </c>
    </row>
    <row r="13078" spans="12835:12850" ht="21.95" customHeight="1">
      <c r="RYU13078" s="4" t="s">
        <v>596</v>
      </c>
      <c r="RYV13078" s="4">
        <v>174298.32</v>
      </c>
    </row>
    <row r="13079" spans="12835:12850" ht="21.95" customHeight="1">
      <c r="RYW13079" s="4" t="s">
        <v>1307</v>
      </c>
      <c r="RYX13079" s="4">
        <v>732550</v>
      </c>
    </row>
    <row r="13080" spans="12835:12850" ht="21.95" customHeight="1">
      <c r="RYW13080" s="4" t="s">
        <v>596</v>
      </c>
      <c r="RYX13080" s="4">
        <v>174298.32</v>
      </c>
    </row>
    <row r="13081" spans="12835:12850" ht="21.95" customHeight="1">
      <c r="RYY13081" s="4" t="s">
        <v>1307</v>
      </c>
      <c r="RYZ13081" s="4">
        <v>732550</v>
      </c>
    </row>
    <row r="13082" spans="12835:12850" ht="21.95" customHeight="1">
      <c r="RYY13082" s="4" t="s">
        <v>596</v>
      </c>
      <c r="RYZ13082" s="4">
        <v>174298.32</v>
      </c>
    </row>
    <row r="13083" spans="12835:12850" ht="21.95" customHeight="1">
      <c r="RZA13083" s="4" t="s">
        <v>1307</v>
      </c>
      <c r="RZB13083" s="4">
        <v>732550</v>
      </c>
    </row>
    <row r="13084" spans="12835:12850" ht="21.95" customHeight="1">
      <c r="RZA13084" s="4" t="s">
        <v>596</v>
      </c>
      <c r="RZB13084" s="4">
        <v>174298.32</v>
      </c>
    </row>
    <row r="13085" spans="12835:12850" ht="21.95" customHeight="1">
      <c r="RZC13085" s="4" t="s">
        <v>1307</v>
      </c>
      <c r="RZD13085" s="4">
        <v>732550</v>
      </c>
    </row>
    <row r="13086" spans="12835:12850" ht="21.95" customHeight="1">
      <c r="RZC13086" s="4" t="s">
        <v>596</v>
      </c>
      <c r="RZD13086" s="4">
        <v>174298.32</v>
      </c>
    </row>
    <row r="13087" spans="12835:12850" ht="21.95" customHeight="1">
      <c r="RZE13087" s="4" t="s">
        <v>1307</v>
      </c>
      <c r="RZF13087" s="4">
        <v>732550</v>
      </c>
    </row>
    <row r="13088" spans="12835:12850" ht="21.95" customHeight="1">
      <c r="RZE13088" s="4" t="s">
        <v>596</v>
      </c>
      <c r="RZF13088" s="4">
        <v>174298.32</v>
      </c>
    </row>
    <row r="13089" spans="12851:12866" ht="21.95" customHeight="1">
      <c r="RZG13089" s="4" t="s">
        <v>1307</v>
      </c>
      <c r="RZH13089" s="4">
        <v>732550</v>
      </c>
    </row>
    <row r="13090" spans="12851:12866" ht="21.95" customHeight="1">
      <c r="RZG13090" s="4" t="s">
        <v>596</v>
      </c>
      <c r="RZH13090" s="4">
        <v>174298.32</v>
      </c>
    </row>
    <row r="13091" spans="12851:12866" ht="21.95" customHeight="1">
      <c r="RZI13091" s="4" t="s">
        <v>1307</v>
      </c>
      <c r="RZJ13091" s="4">
        <v>732550</v>
      </c>
    </row>
    <row r="13092" spans="12851:12866" ht="21.95" customHeight="1">
      <c r="RZI13092" s="4" t="s">
        <v>596</v>
      </c>
      <c r="RZJ13092" s="4">
        <v>174298.32</v>
      </c>
    </row>
    <row r="13093" spans="12851:12866" ht="21.95" customHeight="1">
      <c r="RZK13093" s="4" t="s">
        <v>1307</v>
      </c>
      <c r="RZL13093" s="4">
        <v>732550</v>
      </c>
    </row>
    <row r="13094" spans="12851:12866" ht="21.95" customHeight="1">
      <c r="RZK13094" s="4" t="s">
        <v>596</v>
      </c>
      <c r="RZL13094" s="4">
        <v>174298.32</v>
      </c>
    </row>
    <row r="13095" spans="12851:12866" ht="21.95" customHeight="1">
      <c r="RZM13095" s="4" t="s">
        <v>1307</v>
      </c>
      <c r="RZN13095" s="4">
        <v>732550</v>
      </c>
    </row>
    <row r="13096" spans="12851:12866" ht="21.95" customHeight="1">
      <c r="RZM13096" s="4" t="s">
        <v>596</v>
      </c>
      <c r="RZN13096" s="4">
        <v>174298.32</v>
      </c>
    </row>
    <row r="13097" spans="12851:12866" ht="21.95" customHeight="1">
      <c r="RZO13097" s="4" t="s">
        <v>1307</v>
      </c>
      <c r="RZP13097" s="4">
        <v>732550</v>
      </c>
    </row>
    <row r="13098" spans="12851:12866" ht="21.95" customHeight="1">
      <c r="RZO13098" s="4" t="s">
        <v>596</v>
      </c>
      <c r="RZP13098" s="4">
        <v>174298.32</v>
      </c>
    </row>
    <row r="13099" spans="12851:12866" ht="21.95" customHeight="1">
      <c r="RZQ13099" s="4" t="s">
        <v>1307</v>
      </c>
      <c r="RZR13099" s="4">
        <v>732550</v>
      </c>
    </row>
    <row r="13100" spans="12851:12866" ht="21.95" customHeight="1">
      <c r="RZQ13100" s="4" t="s">
        <v>596</v>
      </c>
      <c r="RZR13100" s="4">
        <v>174298.32</v>
      </c>
    </row>
    <row r="13101" spans="12851:12866" ht="21.95" customHeight="1">
      <c r="RZS13101" s="4" t="s">
        <v>1307</v>
      </c>
      <c r="RZT13101" s="4">
        <v>732550</v>
      </c>
    </row>
    <row r="13102" spans="12851:12866" ht="21.95" customHeight="1">
      <c r="RZS13102" s="4" t="s">
        <v>596</v>
      </c>
      <c r="RZT13102" s="4">
        <v>174298.32</v>
      </c>
    </row>
    <row r="13103" spans="12851:12866" ht="21.95" customHeight="1">
      <c r="RZU13103" s="4" t="s">
        <v>1307</v>
      </c>
      <c r="RZV13103" s="4">
        <v>732550</v>
      </c>
    </row>
    <row r="13104" spans="12851:12866" ht="21.95" customHeight="1">
      <c r="RZU13104" s="4" t="s">
        <v>596</v>
      </c>
      <c r="RZV13104" s="4">
        <v>174298.32</v>
      </c>
    </row>
    <row r="13105" spans="12867:12882" ht="21.95" customHeight="1">
      <c r="RZW13105" s="4" t="s">
        <v>1307</v>
      </c>
      <c r="RZX13105" s="4">
        <v>732550</v>
      </c>
    </row>
    <row r="13106" spans="12867:12882" ht="21.95" customHeight="1">
      <c r="RZW13106" s="4" t="s">
        <v>596</v>
      </c>
      <c r="RZX13106" s="4">
        <v>174298.32</v>
      </c>
    </row>
    <row r="13107" spans="12867:12882" ht="21.95" customHeight="1">
      <c r="RZY13107" s="4" t="s">
        <v>1307</v>
      </c>
      <c r="RZZ13107" s="4">
        <v>732550</v>
      </c>
    </row>
    <row r="13108" spans="12867:12882" ht="21.95" customHeight="1">
      <c r="RZY13108" s="4" t="s">
        <v>596</v>
      </c>
      <c r="RZZ13108" s="4">
        <v>174298.32</v>
      </c>
    </row>
    <row r="13109" spans="12867:12882" ht="21.95" customHeight="1">
      <c r="SAA13109" s="4" t="s">
        <v>1307</v>
      </c>
      <c r="SAB13109" s="4">
        <v>732550</v>
      </c>
    </row>
    <row r="13110" spans="12867:12882" ht="21.95" customHeight="1">
      <c r="SAA13110" s="4" t="s">
        <v>596</v>
      </c>
      <c r="SAB13110" s="4">
        <v>174298.32</v>
      </c>
    </row>
    <row r="13111" spans="12867:12882" ht="21.95" customHeight="1">
      <c r="SAC13111" s="4" t="s">
        <v>1307</v>
      </c>
      <c r="SAD13111" s="4">
        <v>732550</v>
      </c>
    </row>
    <row r="13112" spans="12867:12882" ht="21.95" customHeight="1">
      <c r="SAC13112" s="4" t="s">
        <v>596</v>
      </c>
      <c r="SAD13112" s="4">
        <v>174298.32</v>
      </c>
    </row>
    <row r="13113" spans="12867:12882" ht="21.95" customHeight="1">
      <c r="SAE13113" s="4" t="s">
        <v>1307</v>
      </c>
      <c r="SAF13113" s="4">
        <v>732550</v>
      </c>
    </row>
    <row r="13114" spans="12867:12882" ht="21.95" customHeight="1">
      <c r="SAE13114" s="4" t="s">
        <v>596</v>
      </c>
      <c r="SAF13114" s="4">
        <v>174298.32</v>
      </c>
    </row>
    <row r="13115" spans="12867:12882" ht="21.95" customHeight="1">
      <c r="SAG13115" s="4" t="s">
        <v>1307</v>
      </c>
      <c r="SAH13115" s="4">
        <v>732550</v>
      </c>
    </row>
    <row r="13116" spans="12867:12882" ht="21.95" customHeight="1">
      <c r="SAG13116" s="4" t="s">
        <v>596</v>
      </c>
      <c r="SAH13116" s="4">
        <v>174298.32</v>
      </c>
    </row>
    <row r="13117" spans="12867:12882" ht="21.95" customHeight="1">
      <c r="SAI13117" s="4" t="s">
        <v>1307</v>
      </c>
      <c r="SAJ13117" s="4">
        <v>732550</v>
      </c>
    </row>
    <row r="13118" spans="12867:12882" ht="21.95" customHeight="1">
      <c r="SAI13118" s="4" t="s">
        <v>596</v>
      </c>
      <c r="SAJ13118" s="4">
        <v>174298.32</v>
      </c>
    </row>
    <row r="13119" spans="12867:12882" ht="21.95" customHeight="1">
      <c r="SAK13119" s="4" t="s">
        <v>1307</v>
      </c>
      <c r="SAL13119" s="4">
        <v>732550</v>
      </c>
    </row>
    <row r="13120" spans="12867:12882" ht="21.95" customHeight="1">
      <c r="SAK13120" s="4" t="s">
        <v>596</v>
      </c>
      <c r="SAL13120" s="4">
        <v>174298.32</v>
      </c>
    </row>
    <row r="13121" spans="12883:12898" ht="21.95" customHeight="1">
      <c r="SAM13121" s="4" t="s">
        <v>1307</v>
      </c>
      <c r="SAN13121" s="4">
        <v>732550</v>
      </c>
    </row>
    <row r="13122" spans="12883:12898" ht="21.95" customHeight="1">
      <c r="SAM13122" s="4" t="s">
        <v>596</v>
      </c>
      <c r="SAN13122" s="4">
        <v>174298.32</v>
      </c>
    </row>
    <row r="13123" spans="12883:12898" ht="21.95" customHeight="1">
      <c r="SAO13123" s="4" t="s">
        <v>1307</v>
      </c>
      <c r="SAP13123" s="4">
        <v>732550</v>
      </c>
    </row>
    <row r="13124" spans="12883:12898" ht="21.95" customHeight="1">
      <c r="SAO13124" s="4" t="s">
        <v>596</v>
      </c>
      <c r="SAP13124" s="4">
        <v>174298.32</v>
      </c>
    </row>
    <row r="13125" spans="12883:12898" ht="21.95" customHeight="1">
      <c r="SAQ13125" s="4" t="s">
        <v>1307</v>
      </c>
      <c r="SAR13125" s="4">
        <v>732550</v>
      </c>
    </row>
    <row r="13126" spans="12883:12898" ht="21.95" customHeight="1">
      <c r="SAQ13126" s="4" t="s">
        <v>596</v>
      </c>
      <c r="SAR13126" s="4">
        <v>174298.32</v>
      </c>
    </row>
    <row r="13127" spans="12883:12898" ht="21.95" customHeight="1">
      <c r="SAS13127" s="4" t="s">
        <v>1307</v>
      </c>
      <c r="SAT13127" s="4">
        <v>732550</v>
      </c>
    </row>
    <row r="13128" spans="12883:12898" ht="21.95" customHeight="1">
      <c r="SAS13128" s="4" t="s">
        <v>596</v>
      </c>
      <c r="SAT13128" s="4">
        <v>174298.32</v>
      </c>
    </row>
    <row r="13129" spans="12883:12898" ht="21.95" customHeight="1">
      <c r="SAU13129" s="4" t="s">
        <v>1307</v>
      </c>
      <c r="SAV13129" s="4">
        <v>732550</v>
      </c>
    </row>
    <row r="13130" spans="12883:12898" ht="21.95" customHeight="1">
      <c r="SAU13130" s="4" t="s">
        <v>596</v>
      </c>
      <c r="SAV13130" s="4">
        <v>174298.32</v>
      </c>
    </row>
    <row r="13131" spans="12883:12898" ht="21.95" customHeight="1">
      <c r="SAW13131" s="4" t="s">
        <v>1307</v>
      </c>
      <c r="SAX13131" s="4">
        <v>732550</v>
      </c>
    </row>
    <row r="13132" spans="12883:12898" ht="21.95" customHeight="1">
      <c r="SAW13132" s="4" t="s">
        <v>596</v>
      </c>
      <c r="SAX13132" s="4">
        <v>174298.32</v>
      </c>
    </row>
    <row r="13133" spans="12883:12898" ht="21.95" customHeight="1">
      <c r="SAY13133" s="4" t="s">
        <v>1307</v>
      </c>
      <c r="SAZ13133" s="4">
        <v>732550</v>
      </c>
    </row>
    <row r="13134" spans="12883:12898" ht="21.95" customHeight="1">
      <c r="SAY13134" s="4" t="s">
        <v>596</v>
      </c>
      <c r="SAZ13134" s="4">
        <v>174298.32</v>
      </c>
    </row>
    <row r="13135" spans="12883:12898" ht="21.95" customHeight="1">
      <c r="SBA13135" s="4" t="s">
        <v>1307</v>
      </c>
      <c r="SBB13135" s="4">
        <v>732550</v>
      </c>
    </row>
    <row r="13136" spans="12883:12898" ht="21.95" customHeight="1">
      <c r="SBA13136" s="4" t="s">
        <v>596</v>
      </c>
      <c r="SBB13136" s="4">
        <v>174298.32</v>
      </c>
    </row>
    <row r="13137" spans="12899:12914" ht="21.95" customHeight="1">
      <c r="SBC13137" s="4" t="s">
        <v>1307</v>
      </c>
      <c r="SBD13137" s="4">
        <v>732550</v>
      </c>
    </row>
    <row r="13138" spans="12899:12914" ht="21.95" customHeight="1">
      <c r="SBC13138" s="4" t="s">
        <v>596</v>
      </c>
      <c r="SBD13138" s="4">
        <v>174298.32</v>
      </c>
    </row>
    <row r="13139" spans="12899:12914" ht="21.95" customHeight="1">
      <c r="SBE13139" s="4" t="s">
        <v>1307</v>
      </c>
      <c r="SBF13139" s="4">
        <v>732550</v>
      </c>
    </row>
    <row r="13140" spans="12899:12914" ht="21.95" customHeight="1">
      <c r="SBE13140" s="4" t="s">
        <v>596</v>
      </c>
      <c r="SBF13140" s="4">
        <v>174298.32</v>
      </c>
    </row>
    <row r="13141" spans="12899:12914" ht="21.95" customHeight="1">
      <c r="SBG13141" s="4" t="s">
        <v>1307</v>
      </c>
      <c r="SBH13141" s="4">
        <v>732550</v>
      </c>
    </row>
    <row r="13142" spans="12899:12914" ht="21.95" customHeight="1">
      <c r="SBG13142" s="4" t="s">
        <v>596</v>
      </c>
      <c r="SBH13142" s="4">
        <v>174298.32</v>
      </c>
    </row>
    <row r="13143" spans="12899:12914" ht="21.95" customHeight="1">
      <c r="SBI13143" s="4" t="s">
        <v>1307</v>
      </c>
      <c r="SBJ13143" s="4">
        <v>732550</v>
      </c>
    </row>
    <row r="13144" spans="12899:12914" ht="21.95" customHeight="1">
      <c r="SBI13144" s="4" t="s">
        <v>596</v>
      </c>
      <c r="SBJ13144" s="4">
        <v>174298.32</v>
      </c>
    </row>
    <row r="13145" spans="12899:12914" ht="21.95" customHeight="1">
      <c r="SBK13145" s="4" t="s">
        <v>1307</v>
      </c>
      <c r="SBL13145" s="4">
        <v>732550</v>
      </c>
    </row>
    <row r="13146" spans="12899:12914" ht="21.95" customHeight="1">
      <c r="SBK13146" s="4" t="s">
        <v>596</v>
      </c>
      <c r="SBL13146" s="4">
        <v>174298.32</v>
      </c>
    </row>
    <row r="13147" spans="12899:12914" ht="21.95" customHeight="1">
      <c r="SBM13147" s="4" t="s">
        <v>1307</v>
      </c>
      <c r="SBN13147" s="4">
        <v>732550</v>
      </c>
    </row>
    <row r="13148" spans="12899:12914" ht="21.95" customHeight="1">
      <c r="SBM13148" s="4" t="s">
        <v>596</v>
      </c>
      <c r="SBN13148" s="4">
        <v>174298.32</v>
      </c>
    </row>
    <row r="13149" spans="12899:12914" ht="21.95" customHeight="1">
      <c r="SBO13149" s="4" t="s">
        <v>1307</v>
      </c>
      <c r="SBP13149" s="4">
        <v>732550</v>
      </c>
    </row>
    <row r="13150" spans="12899:12914" ht="21.95" customHeight="1">
      <c r="SBO13150" s="4" t="s">
        <v>596</v>
      </c>
      <c r="SBP13150" s="4">
        <v>174298.32</v>
      </c>
    </row>
    <row r="13151" spans="12899:12914" ht="21.95" customHeight="1">
      <c r="SBQ13151" s="4" t="s">
        <v>1307</v>
      </c>
      <c r="SBR13151" s="4">
        <v>732550</v>
      </c>
    </row>
    <row r="13152" spans="12899:12914" ht="21.95" customHeight="1">
      <c r="SBQ13152" s="4" t="s">
        <v>596</v>
      </c>
      <c r="SBR13152" s="4">
        <v>174298.32</v>
      </c>
    </row>
    <row r="13153" spans="12915:12930" ht="21.95" customHeight="1">
      <c r="SBS13153" s="4" t="s">
        <v>1307</v>
      </c>
      <c r="SBT13153" s="4">
        <v>732550</v>
      </c>
    </row>
    <row r="13154" spans="12915:12930" ht="21.95" customHeight="1">
      <c r="SBS13154" s="4" t="s">
        <v>596</v>
      </c>
      <c r="SBT13154" s="4">
        <v>174298.32</v>
      </c>
    </row>
    <row r="13155" spans="12915:12930" ht="21.95" customHeight="1">
      <c r="SBU13155" s="4" t="s">
        <v>1307</v>
      </c>
      <c r="SBV13155" s="4">
        <v>732550</v>
      </c>
    </row>
    <row r="13156" spans="12915:12930" ht="21.95" customHeight="1">
      <c r="SBU13156" s="4" t="s">
        <v>596</v>
      </c>
      <c r="SBV13156" s="4">
        <v>174298.32</v>
      </c>
    </row>
    <row r="13157" spans="12915:12930" ht="21.95" customHeight="1">
      <c r="SBW13157" s="4" t="s">
        <v>1307</v>
      </c>
      <c r="SBX13157" s="4">
        <v>732550</v>
      </c>
    </row>
    <row r="13158" spans="12915:12930" ht="21.95" customHeight="1">
      <c r="SBW13158" s="4" t="s">
        <v>596</v>
      </c>
      <c r="SBX13158" s="4">
        <v>174298.32</v>
      </c>
    </row>
    <row r="13159" spans="12915:12930" ht="21.95" customHeight="1">
      <c r="SBY13159" s="4" t="s">
        <v>1307</v>
      </c>
      <c r="SBZ13159" s="4">
        <v>732550</v>
      </c>
    </row>
    <row r="13160" spans="12915:12930" ht="21.95" customHeight="1">
      <c r="SBY13160" s="4" t="s">
        <v>596</v>
      </c>
      <c r="SBZ13160" s="4">
        <v>174298.32</v>
      </c>
    </row>
    <row r="13161" spans="12915:12930" ht="21.95" customHeight="1">
      <c r="SCA13161" s="4" t="s">
        <v>1307</v>
      </c>
      <c r="SCB13161" s="4">
        <v>732550</v>
      </c>
    </row>
    <row r="13162" spans="12915:12930" ht="21.95" customHeight="1">
      <c r="SCA13162" s="4" t="s">
        <v>596</v>
      </c>
      <c r="SCB13162" s="4">
        <v>174298.32</v>
      </c>
    </row>
    <row r="13163" spans="12915:12930" ht="21.95" customHeight="1">
      <c r="SCC13163" s="4" t="s">
        <v>1307</v>
      </c>
      <c r="SCD13163" s="4">
        <v>732550</v>
      </c>
    </row>
    <row r="13164" spans="12915:12930" ht="21.95" customHeight="1">
      <c r="SCC13164" s="4" t="s">
        <v>596</v>
      </c>
      <c r="SCD13164" s="4">
        <v>174298.32</v>
      </c>
    </row>
    <row r="13165" spans="12915:12930" ht="21.95" customHeight="1">
      <c r="SCE13165" s="4" t="s">
        <v>1307</v>
      </c>
      <c r="SCF13165" s="4">
        <v>732550</v>
      </c>
    </row>
    <row r="13166" spans="12915:12930" ht="21.95" customHeight="1">
      <c r="SCE13166" s="4" t="s">
        <v>596</v>
      </c>
      <c r="SCF13166" s="4">
        <v>174298.32</v>
      </c>
    </row>
    <row r="13167" spans="12915:12930" ht="21.95" customHeight="1">
      <c r="SCG13167" s="4" t="s">
        <v>1307</v>
      </c>
      <c r="SCH13167" s="4">
        <v>732550</v>
      </c>
    </row>
    <row r="13168" spans="12915:12930" ht="21.95" customHeight="1">
      <c r="SCG13168" s="4" t="s">
        <v>596</v>
      </c>
      <c r="SCH13168" s="4">
        <v>174298.32</v>
      </c>
    </row>
    <row r="13169" spans="12931:12946" ht="21.95" customHeight="1">
      <c r="SCI13169" s="4" t="s">
        <v>1307</v>
      </c>
      <c r="SCJ13169" s="4">
        <v>732550</v>
      </c>
    </row>
    <row r="13170" spans="12931:12946" ht="21.95" customHeight="1">
      <c r="SCI13170" s="4" t="s">
        <v>596</v>
      </c>
      <c r="SCJ13170" s="4">
        <v>174298.32</v>
      </c>
    </row>
    <row r="13171" spans="12931:12946" ht="21.95" customHeight="1">
      <c r="SCK13171" s="4" t="s">
        <v>1307</v>
      </c>
      <c r="SCL13171" s="4">
        <v>732550</v>
      </c>
    </row>
    <row r="13172" spans="12931:12946" ht="21.95" customHeight="1">
      <c r="SCK13172" s="4" t="s">
        <v>596</v>
      </c>
      <c r="SCL13172" s="4">
        <v>174298.32</v>
      </c>
    </row>
    <row r="13173" spans="12931:12946" ht="21.95" customHeight="1">
      <c r="SCM13173" s="4" t="s">
        <v>1307</v>
      </c>
      <c r="SCN13173" s="4">
        <v>732550</v>
      </c>
    </row>
    <row r="13174" spans="12931:12946" ht="21.95" customHeight="1">
      <c r="SCM13174" s="4" t="s">
        <v>596</v>
      </c>
      <c r="SCN13174" s="4">
        <v>174298.32</v>
      </c>
    </row>
    <row r="13175" spans="12931:12946" ht="21.95" customHeight="1">
      <c r="SCO13175" s="4" t="s">
        <v>1307</v>
      </c>
      <c r="SCP13175" s="4">
        <v>732550</v>
      </c>
    </row>
    <row r="13176" spans="12931:12946" ht="21.95" customHeight="1">
      <c r="SCO13176" s="4" t="s">
        <v>596</v>
      </c>
      <c r="SCP13176" s="4">
        <v>174298.32</v>
      </c>
    </row>
    <row r="13177" spans="12931:12946" ht="21.95" customHeight="1">
      <c r="SCQ13177" s="4" t="s">
        <v>1307</v>
      </c>
      <c r="SCR13177" s="4">
        <v>732550</v>
      </c>
    </row>
    <row r="13178" spans="12931:12946" ht="21.95" customHeight="1">
      <c r="SCQ13178" s="4" t="s">
        <v>596</v>
      </c>
      <c r="SCR13178" s="4">
        <v>174298.32</v>
      </c>
    </row>
    <row r="13179" spans="12931:12946" ht="21.95" customHeight="1">
      <c r="SCS13179" s="4" t="s">
        <v>1307</v>
      </c>
      <c r="SCT13179" s="4">
        <v>732550</v>
      </c>
    </row>
    <row r="13180" spans="12931:12946" ht="21.95" customHeight="1">
      <c r="SCS13180" s="4" t="s">
        <v>596</v>
      </c>
      <c r="SCT13180" s="4">
        <v>174298.32</v>
      </c>
    </row>
    <row r="13181" spans="12931:12946" ht="21.95" customHeight="1">
      <c r="SCU13181" s="4" t="s">
        <v>1307</v>
      </c>
      <c r="SCV13181" s="4">
        <v>732550</v>
      </c>
    </row>
    <row r="13182" spans="12931:12946" ht="21.95" customHeight="1">
      <c r="SCU13182" s="4" t="s">
        <v>596</v>
      </c>
      <c r="SCV13182" s="4">
        <v>174298.32</v>
      </c>
    </row>
    <row r="13183" spans="12931:12946" ht="21.95" customHeight="1">
      <c r="SCW13183" s="4" t="s">
        <v>1307</v>
      </c>
      <c r="SCX13183" s="4">
        <v>732550</v>
      </c>
    </row>
    <row r="13184" spans="12931:12946" ht="21.95" customHeight="1">
      <c r="SCW13184" s="4" t="s">
        <v>596</v>
      </c>
      <c r="SCX13184" s="4">
        <v>174298.32</v>
      </c>
    </row>
    <row r="13185" spans="12947:12962" ht="21.95" customHeight="1">
      <c r="SCY13185" s="4" t="s">
        <v>1307</v>
      </c>
      <c r="SCZ13185" s="4">
        <v>732550</v>
      </c>
    </row>
    <row r="13186" spans="12947:12962" ht="21.95" customHeight="1">
      <c r="SCY13186" s="4" t="s">
        <v>596</v>
      </c>
      <c r="SCZ13186" s="4">
        <v>174298.32</v>
      </c>
    </row>
    <row r="13187" spans="12947:12962" ht="21.95" customHeight="1">
      <c r="SDA13187" s="4" t="s">
        <v>1307</v>
      </c>
      <c r="SDB13187" s="4">
        <v>732550</v>
      </c>
    </row>
    <row r="13188" spans="12947:12962" ht="21.95" customHeight="1">
      <c r="SDA13188" s="4" t="s">
        <v>596</v>
      </c>
      <c r="SDB13188" s="4">
        <v>174298.32</v>
      </c>
    </row>
    <row r="13189" spans="12947:12962" ht="21.95" customHeight="1">
      <c r="SDC13189" s="4" t="s">
        <v>1307</v>
      </c>
      <c r="SDD13189" s="4">
        <v>732550</v>
      </c>
    </row>
    <row r="13190" spans="12947:12962" ht="21.95" customHeight="1">
      <c r="SDC13190" s="4" t="s">
        <v>596</v>
      </c>
      <c r="SDD13190" s="4">
        <v>174298.32</v>
      </c>
    </row>
    <row r="13191" spans="12947:12962" ht="21.95" customHeight="1">
      <c r="SDE13191" s="4" t="s">
        <v>1307</v>
      </c>
      <c r="SDF13191" s="4">
        <v>732550</v>
      </c>
    </row>
    <row r="13192" spans="12947:12962" ht="21.95" customHeight="1">
      <c r="SDE13192" s="4" t="s">
        <v>596</v>
      </c>
      <c r="SDF13192" s="4">
        <v>174298.32</v>
      </c>
    </row>
    <row r="13193" spans="12947:12962" ht="21.95" customHeight="1">
      <c r="SDG13193" s="4" t="s">
        <v>1307</v>
      </c>
      <c r="SDH13193" s="4">
        <v>732550</v>
      </c>
    </row>
    <row r="13194" spans="12947:12962" ht="21.95" customHeight="1">
      <c r="SDG13194" s="4" t="s">
        <v>596</v>
      </c>
      <c r="SDH13194" s="4">
        <v>174298.32</v>
      </c>
    </row>
    <row r="13195" spans="12947:12962" ht="21.95" customHeight="1">
      <c r="SDI13195" s="4" t="s">
        <v>1307</v>
      </c>
      <c r="SDJ13195" s="4">
        <v>732550</v>
      </c>
    </row>
    <row r="13196" spans="12947:12962" ht="21.95" customHeight="1">
      <c r="SDI13196" s="4" t="s">
        <v>596</v>
      </c>
      <c r="SDJ13196" s="4">
        <v>174298.32</v>
      </c>
    </row>
    <row r="13197" spans="12947:12962" ht="21.95" customHeight="1">
      <c r="SDK13197" s="4" t="s">
        <v>1307</v>
      </c>
      <c r="SDL13197" s="4">
        <v>732550</v>
      </c>
    </row>
    <row r="13198" spans="12947:12962" ht="21.95" customHeight="1">
      <c r="SDK13198" s="4" t="s">
        <v>596</v>
      </c>
      <c r="SDL13198" s="4">
        <v>174298.32</v>
      </c>
    </row>
    <row r="13199" spans="12947:12962" ht="21.95" customHeight="1">
      <c r="SDM13199" s="4" t="s">
        <v>1307</v>
      </c>
      <c r="SDN13199" s="4">
        <v>732550</v>
      </c>
    </row>
    <row r="13200" spans="12947:12962" ht="21.95" customHeight="1">
      <c r="SDM13200" s="4" t="s">
        <v>596</v>
      </c>
      <c r="SDN13200" s="4">
        <v>174298.32</v>
      </c>
    </row>
    <row r="13201" spans="12963:12978" ht="21.95" customHeight="1">
      <c r="SDO13201" s="4" t="s">
        <v>1307</v>
      </c>
      <c r="SDP13201" s="4">
        <v>732550</v>
      </c>
    </row>
    <row r="13202" spans="12963:12978" ht="21.95" customHeight="1">
      <c r="SDO13202" s="4" t="s">
        <v>596</v>
      </c>
      <c r="SDP13202" s="4">
        <v>174298.32</v>
      </c>
    </row>
    <row r="13203" spans="12963:12978" ht="21.95" customHeight="1">
      <c r="SDQ13203" s="4" t="s">
        <v>1307</v>
      </c>
      <c r="SDR13203" s="4">
        <v>732550</v>
      </c>
    </row>
    <row r="13204" spans="12963:12978" ht="21.95" customHeight="1">
      <c r="SDQ13204" s="4" t="s">
        <v>596</v>
      </c>
      <c r="SDR13204" s="4">
        <v>174298.32</v>
      </c>
    </row>
    <row r="13205" spans="12963:12978" ht="21.95" customHeight="1">
      <c r="SDS13205" s="4" t="s">
        <v>1307</v>
      </c>
      <c r="SDT13205" s="4">
        <v>732550</v>
      </c>
    </row>
    <row r="13206" spans="12963:12978" ht="21.95" customHeight="1">
      <c r="SDS13206" s="4" t="s">
        <v>596</v>
      </c>
      <c r="SDT13206" s="4">
        <v>174298.32</v>
      </c>
    </row>
    <row r="13207" spans="12963:12978" ht="21.95" customHeight="1">
      <c r="SDU13207" s="4" t="s">
        <v>1307</v>
      </c>
      <c r="SDV13207" s="4">
        <v>732550</v>
      </c>
    </row>
    <row r="13208" spans="12963:12978" ht="21.95" customHeight="1">
      <c r="SDU13208" s="4" t="s">
        <v>596</v>
      </c>
      <c r="SDV13208" s="4">
        <v>174298.32</v>
      </c>
    </row>
    <row r="13209" spans="12963:12978" ht="21.95" customHeight="1">
      <c r="SDW13209" s="4" t="s">
        <v>1307</v>
      </c>
      <c r="SDX13209" s="4">
        <v>732550</v>
      </c>
    </row>
    <row r="13210" spans="12963:12978" ht="21.95" customHeight="1">
      <c r="SDW13210" s="4" t="s">
        <v>596</v>
      </c>
      <c r="SDX13210" s="4">
        <v>174298.32</v>
      </c>
    </row>
    <row r="13211" spans="12963:12978" ht="21.95" customHeight="1">
      <c r="SDY13211" s="4" t="s">
        <v>1307</v>
      </c>
      <c r="SDZ13211" s="4">
        <v>732550</v>
      </c>
    </row>
    <row r="13212" spans="12963:12978" ht="21.95" customHeight="1">
      <c r="SDY13212" s="4" t="s">
        <v>596</v>
      </c>
      <c r="SDZ13212" s="4">
        <v>174298.32</v>
      </c>
    </row>
    <row r="13213" spans="12963:12978" ht="21.95" customHeight="1">
      <c r="SEA13213" s="4" t="s">
        <v>1307</v>
      </c>
      <c r="SEB13213" s="4">
        <v>732550</v>
      </c>
    </row>
    <row r="13214" spans="12963:12978" ht="21.95" customHeight="1">
      <c r="SEA13214" s="4" t="s">
        <v>596</v>
      </c>
      <c r="SEB13214" s="4">
        <v>174298.32</v>
      </c>
    </row>
    <row r="13215" spans="12963:12978" ht="21.95" customHeight="1">
      <c r="SEC13215" s="4" t="s">
        <v>1307</v>
      </c>
      <c r="SED13215" s="4">
        <v>732550</v>
      </c>
    </row>
    <row r="13216" spans="12963:12978" ht="21.95" customHeight="1">
      <c r="SEC13216" s="4" t="s">
        <v>596</v>
      </c>
      <c r="SED13216" s="4">
        <v>174298.32</v>
      </c>
    </row>
    <row r="13217" spans="12979:12994" ht="21.95" customHeight="1">
      <c r="SEE13217" s="4" t="s">
        <v>1307</v>
      </c>
      <c r="SEF13217" s="4">
        <v>732550</v>
      </c>
    </row>
    <row r="13218" spans="12979:12994" ht="21.95" customHeight="1">
      <c r="SEE13218" s="4" t="s">
        <v>596</v>
      </c>
      <c r="SEF13218" s="4">
        <v>174298.32</v>
      </c>
    </row>
    <row r="13219" spans="12979:12994" ht="21.95" customHeight="1">
      <c r="SEG13219" s="4" t="s">
        <v>1307</v>
      </c>
      <c r="SEH13219" s="4">
        <v>732550</v>
      </c>
    </row>
    <row r="13220" spans="12979:12994" ht="21.95" customHeight="1">
      <c r="SEG13220" s="4" t="s">
        <v>596</v>
      </c>
      <c r="SEH13220" s="4">
        <v>174298.32</v>
      </c>
    </row>
    <row r="13221" spans="12979:12994" ht="21.95" customHeight="1">
      <c r="SEI13221" s="4" t="s">
        <v>1307</v>
      </c>
      <c r="SEJ13221" s="4">
        <v>732550</v>
      </c>
    </row>
    <row r="13222" spans="12979:12994" ht="21.95" customHeight="1">
      <c r="SEI13222" s="4" t="s">
        <v>596</v>
      </c>
      <c r="SEJ13222" s="4">
        <v>174298.32</v>
      </c>
    </row>
    <row r="13223" spans="12979:12994" ht="21.95" customHeight="1">
      <c r="SEK13223" s="4" t="s">
        <v>1307</v>
      </c>
      <c r="SEL13223" s="4">
        <v>732550</v>
      </c>
    </row>
    <row r="13224" spans="12979:12994" ht="21.95" customHeight="1">
      <c r="SEK13224" s="4" t="s">
        <v>596</v>
      </c>
      <c r="SEL13224" s="4">
        <v>174298.32</v>
      </c>
    </row>
    <row r="13225" spans="12979:12994" ht="21.95" customHeight="1">
      <c r="SEM13225" s="4" t="s">
        <v>1307</v>
      </c>
      <c r="SEN13225" s="4">
        <v>732550</v>
      </c>
    </row>
    <row r="13226" spans="12979:12994" ht="21.95" customHeight="1">
      <c r="SEM13226" s="4" t="s">
        <v>596</v>
      </c>
      <c r="SEN13226" s="4">
        <v>174298.32</v>
      </c>
    </row>
    <row r="13227" spans="12979:12994" ht="21.95" customHeight="1">
      <c r="SEO13227" s="4" t="s">
        <v>1307</v>
      </c>
      <c r="SEP13227" s="4">
        <v>732550</v>
      </c>
    </row>
    <row r="13228" spans="12979:12994" ht="21.95" customHeight="1">
      <c r="SEO13228" s="4" t="s">
        <v>596</v>
      </c>
      <c r="SEP13228" s="4">
        <v>174298.32</v>
      </c>
    </row>
    <row r="13229" spans="12979:12994" ht="21.95" customHeight="1">
      <c r="SEQ13229" s="4" t="s">
        <v>1307</v>
      </c>
      <c r="SER13229" s="4">
        <v>732550</v>
      </c>
    </row>
    <row r="13230" spans="12979:12994" ht="21.95" customHeight="1">
      <c r="SEQ13230" s="4" t="s">
        <v>596</v>
      </c>
      <c r="SER13230" s="4">
        <v>174298.32</v>
      </c>
    </row>
    <row r="13231" spans="12979:12994" ht="21.95" customHeight="1">
      <c r="SES13231" s="4" t="s">
        <v>1307</v>
      </c>
      <c r="SET13231" s="4">
        <v>732550</v>
      </c>
    </row>
    <row r="13232" spans="12979:12994" ht="21.95" customHeight="1">
      <c r="SES13232" s="4" t="s">
        <v>596</v>
      </c>
      <c r="SET13232" s="4">
        <v>174298.32</v>
      </c>
    </row>
    <row r="13233" spans="12995:13010" ht="21.95" customHeight="1">
      <c r="SEU13233" s="4" t="s">
        <v>1307</v>
      </c>
      <c r="SEV13233" s="4">
        <v>732550</v>
      </c>
    </row>
    <row r="13234" spans="12995:13010" ht="21.95" customHeight="1">
      <c r="SEU13234" s="4" t="s">
        <v>596</v>
      </c>
      <c r="SEV13234" s="4">
        <v>174298.32</v>
      </c>
    </row>
    <row r="13235" spans="12995:13010" ht="21.95" customHeight="1">
      <c r="SEW13235" s="4" t="s">
        <v>1307</v>
      </c>
      <c r="SEX13235" s="4">
        <v>732550</v>
      </c>
    </row>
    <row r="13236" spans="12995:13010" ht="21.95" customHeight="1">
      <c r="SEW13236" s="4" t="s">
        <v>596</v>
      </c>
      <c r="SEX13236" s="4">
        <v>174298.32</v>
      </c>
    </row>
    <row r="13237" spans="12995:13010" ht="21.95" customHeight="1">
      <c r="SEY13237" s="4" t="s">
        <v>1307</v>
      </c>
      <c r="SEZ13237" s="4">
        <v>732550</v>
      </c>
    </row>
    <row r="13238" spans="12995:13010" ht="21.95" customHeight="1">
      <c r="SEY13238" s="4" t="s">
        <v>596</v>
      </c>
      <c r="SEZ13238" s="4">
        <v>174298.32</v>
      </c>
    </row>
    <row r="13239" spans="12995:13010" ht="21.95" customHeight="1">
      <c r="SFA13239" s="4" t="s">
        <v>1307</v>
      </c>
      <c r="SFB13239" s="4">
        <v>732550</v>
      </c>
    </row>
    <row r="13240" spans="12995:13010" ht="21.95" customHeight="1">
      <c r="SFA13240" s="4" t="s">
        <v>596</v>
      </c>
      <c r="SFB13240" s="4">
        <v>174298.32</v>
      </c>
    </row>
    <row r="13241" spans="12995:13010" ht="21.95" customHeight="1">
      <c r="SFC13241" s="4" t="s">
        <v>1307</v>
      </c>
      <c r="SFD13241" s="4">
        <v>732550</v>
      </c>
    </row>
    <row r="13242" spans="12995:13010" ht="21.95" customHeight="1">
      <c r="SFC13242" s="4" t="s">
        <v>596</v>
      </c>
      <c r="SFD13242" s="4">
        <v>174298.32</v>
      </c>
    </row>
    <row r="13243" spans="12995:13010" ht="21.95" customHeight="1">
      <c r="SFE13243" s="4" t="s">
        <v>1307</v>
      </c>
      <c r="SFF13243" s="4">
        <v>732550</v>
      </c>
    </row>
    <row r="13244" spans="12995:13010" ht="21.95" customHeight="1">
      <c r="SFE13244" s="4" t="s">
        <v>596</v>
      </c>
      <c r="SFF13244" s="4">
        <v>174298.32</v>
      </c>
    </row>
    <row r="13245" spans="12995:13010" ht="21.95" customHeight="1">
      <c r="SFG13245" s="4" t="s">
        <v>1307</v>
      </c>
      <c r="SFH13245" s="4">
        <v>732550</v>
      </c>
    </row>
    <row r="13246" spans="12995:13010" ht="21.95" customHeight="1">
      <c r="SFG13246" s="4" t="s">
        <v>596</v>
      </c>
      <c r="SFH13246" s="4">
        <v>174298.32</v>
      </c>
    </row>
    <row r="13247" spans="12995:13010" ht="21.95" customHeight="1">
      <c r="SFI13247" s="4" t="s">
        <v>1307</v>
      </c>
      <c r="SFJ13247" s="4">
        <v>732550</v>
      </c>
    </row>
    <row r="13248" spans="12995:13010" ht="21.95" customHeight="1">
      <c r="SFI13248" s="4" t="s">
        <v>596</v>
      </c>
      <c r="SFJ13248" s="4">
        <v>174298.32</v>
      </c>
    </row>
    <row r="13249" spans="13011:13026" ht="21.95" customHeight="1">
      <c r="SFK13249" s="4" t="s">
        <v>1307</v>
      </c>
      <c r="SFL13249" s="4">
        <v>732550</v>
      </c>
    </row>
    <row r="13250" spans="13011:13026" ht="21.95" customHeight="1">
      <c r="SFK13250" s="4" t="s">
        <v>596</v>
      </c>
      <c r="SFL13250" s="4">
        <v>174298.32</v>
      </c>
    </row>
    <row r="13251" spans="13011:13026" ht="21.95" customHeight="1">
      <c r="SFM13251" s="4" t="s">
        <v>1307</v>
      </c>
      <c r="SFN13251" s="4">
        <v>732550</v>
      </c>
    </row>
    <row r="13252" spans="13011:13026" ht="21.95" customHeight="1">
      <c r="SFM13252" s="4" t="s">
        <v>596</v>
      </c>
      <c r="SFN13252" s="4">
        <v>174298.32</v>
      </c>
    </row>
    <row r="13253" spans="13011:13026" ht="21.95" customHeight="1">
      <c r="SFO13253" s="4" t="s">
        <v>1307</v>
      </c>
      <c r="SFP13253" s="4">
        <v>732550</v>
      </c>
    </row>
    <row r="13254" spans="13011:13026" ht="21.95" customHeight="1">
      <c r="SFO13254" s="4" t="s">
        <v>596</v>
      </c>
      <c r="SFP13254" s="4">
        <v>174298.32</v>
      </c>
    </row>
    <row r="13255" spans="13011:13026" ht="21.95" customHeight="1">
      <c r="SFQ13255" s="4" t="s">
        <v>1307</v>
      </c>
      <c r="SFR13255" s="4">
        <v>732550</v>
      </c>
    </row>
    <row r="13256" spans="13011:13026" ht="21.95" customHeight="1">
      <c r="SFQ13256" s="4" t="s">
        <v>596</v>
      </c>
      <c r="SFR13256" s="4">
        <v>174298.32</v>
      </c>
    </row>
    <row r="13257" spans="13011:13026" ht="21.95" customHeight="1">
      <c r="SFS13257" s="4" t="s">
        <v>1307</v>
      </c>
      <c r="SFT13257" s="4">
        <v>732550</v>
      </c>
    </row>
    <row r="13258" spans="13011:13026" ht="21.95" customHeight="1">
      <c r="SFS13258" s="4" t="s">
        <v>596</v>
      </c>
      <c r="SFT13258" s="4">
        <v>174298.32</v>
      </c>
    </row>
    <row r="13259" spans="13011:13026" ht="21.95" customHeight="1">
      <c r="SFU13259" s="4" t="s">
        <v>1307</v>
      </c>
      <c r="SFV13259" s="4">
        <v>732550</v>
      </c>
    </row>
    <row r="13260" spans="13011:13026" ht="21.95" customHeight="1">
      <c r="SFU13260" s="4" t="s">
        <v>596</v>
      </c>
      <c r="SFV13260" s="4">
        <v>174298.32</v>
      </c>
    </row>
    <row r="13261" spans="13011:13026" ht="21.95" customHeight="1">
      <c r="SFW13261" s="4" t="s">
        <v>1307</v>
      </c>
      <c r="SFX13261" s="4">
        <v>732550</v>
      </c>
    </row>
    <row r="13262" spans="13011:13026" ht="21.95" customHeight="1">
      <c r="SFW13262" s="4" t="s">
        <v>596</v>
      </c>
      <c r="SFX13262" s="4">
        <v>174298.32</v>
      </c>
    </row>
    <row r="13263" spans="13011:13026" ht="21.95" customHeight="1">
      <c r="SFY13263" s="4" t="s">
        <v>1307</v>
      </c>
      <c r="SFZ13263" s="4">
        <v>732550</v>
      </c>
    </row>
    <row r="13264" spans="13011:13026" ht="21.95" customHeight="1">
      <c r="SFY13264" s="4" t="s">
        <v>596</v>
      </c>
      <c r="SFZ13264" s="4">
        <v>174298.32</v>
      </c>
    </row>
    <row r="13265" spans="13027:13042" ht="21.95" customHeight="1">
      <c r="SGA13265" s="4" t="s">
        <v>1307</v>
      </c>
      <c r="SGB13265" s="4">
        <v>732550</v>
      </c>
    </row>
    <row r="13266" spans="13027:13042" ht="21.95" customHeight="1">
      <c r="SGA13266" s="4" t="s">
        <v>596</v>
      </c>
      <c r="SGB13266" s="4">
        <v>174298.32</v>
      </c>
    </row>
    <row r="13267" spans="13027:13042" ht="21.95" customHeight="1">
      <c r="SGC13267" s="4" t="s">
        <v>1307</v>
      </c>
      <c r="SGD13267" s="4">
        <v>732550</v>
      </c>
    </row>
    <row r="13268" spans="13027:13042" ht="21.95" customHeight="1">
      <c r="SGC13268" s="4" t="s">
        <v>596</v>
      </c>
      <c r="SGD13268" s="4">
        <v>174298.32</v>
      </c>
    </row>
    <row r="13269" spans="13027:13042" ht="21.95" customHeight="1">
      <c r="SGE13269" s="4" t="s">
        <v>1307</v>
      </c>
      <c r="SGF13269" s="4">
        <v>732550</v>
      </c>
    </row>
    <row r="13270" spans="13027:13042" ht="21.95" customHeight="1">
      <c r="SGE13270" s="4" t="s">
        <v>596</v>
      </c>
      <c r="SGF13270" s="4">
        <v>174298.32</v>
      </c>
    </row>
    <row r="13271" spans="13027:13042" ht="21.95" customHeight="1">
      <c r="SGG13271" s="4" t="s">
        <v>1307</v>
      </c>
      <c r="SGH13271" s="4">
        <v>732550</v>
      </c>
    </row>
    <row r="13272" spans="13027:13042" ht="21.95" customHeight="1">
      <c r="SGG13272" s="4" t="s">
        <v>596</v>
      </c>
      <c r="SGH13272" s="4">
        <v>174298.32</v>
      </c>
    </row>
    <row r="13273" spans="13027:13042" ht="21.95" customHeight="1">
      <c r="SGI13273" s="4" t="s">
        <v>1307</v>
      </c>
      <c r="SGJ13273" s="4">
        <v>732550</v>
      </c>
    </row>
    <row r="13274" spans="13027:13042" ht="21.95" customHeight="1">
      <c r="SGI13274" s="4" t="s">
        <v>596</v>
      </c>
      <c r="SGJ13274" s="4">
        <v>174298.32</v>
      </c>
    </row>
    <row r="13275" spans="13027:13042" ht="21.95" customHeight="1">
      <c r="SGK13275" s="4" t="s">
        <v>1307</v>
      </c>
      <c r="SGL13275" s="4">
        <v>732550</v>
      </c>
    </row>
    <row r="13276" spans="13027:13042" ht="21.95" customHeight="1">
      <c r="SGK13276" s="4" t="s">
        <v>596</v>
      </c>
      <c r="SGL13276" s="4">
        <v>174298.32</v>
      </c>
    </row>
    <row r="13277" spans="13027:13042" ht="21.95" customHeight="1">
      <c r="SGM13277" s="4" t="s">
        <v>1307</v>
      </c>
      <c r="SGN13277" s="4">
        <v>732550</v>
      </c>
    </row>
    <row r="13278" spans="13027:13042" ht="21.95" customHeight="1">
      <c r="SGM13278" s="4" t="s">
        <v>596</v>
      </c>
      <c r="SGN13278" s="4">
        <v>174298.32</v>
      </c>
    </row>
    <row r="13279" spans="13027:13042" ht="21.95" customHeight="1">
      <c r="SGO13279" s="4" t="s">
        <v>1307</v>
      </c>
      <c r="SGP13279" s="4">
        <v>732550</v>
      </c>
    </row>
    <row r="13280" spans="13027:13042" ht="21.95" customHeight="1">
      <c r="SGO13280" s="4" t="s">
        <v>596</v>
      </c>
      <c r="SGP13280" s="4">
        <v>174298.32</v>
      </c>
    </row>
    <row r="13281" spans="13043:13058" ht="21.95" customHeight="1">
      <c r="SGQ13281" s="4" t="s">
        <v>1307</v>
      </c>
      <c r="SGR13281" s="4">
        <v>732550</v>
      </c>
    </row>
    <row r="13282" spans="13043:13058" ht="21.95" customHeight="1">
      <c r="SGQ13282" s="4" t="s">
        <v>596</v>
      </c>
      <c r="SGR13282" s="4">
        <v>174298.32</v>
      </c>
    </row>
    <row r="13283" spans="13043:13058" ht="21.95" customHeight="1">
      <c r="SGS13283" s="4" t="s">
        <v>1307</v>
      </c>
      <c r="SGT13283" s="4">
        <v>732550</v>
      </c>
    </row>
    <row r="13284" spans="13043:13058" ht="21.95" customHeight="1">
      <c r="SGS13284" s="4" t="s">
        <v>596</v>
      </c>
      <c r="SGT13284" s="4">
        <v>174298.32</v>
      </c>
    </row>
    <row r="13285" spans="13043:13058" ht="21.95" customHeight="1">
      <c r="SGU13285" s="4" t="s">
        <v>1307</v>
      </c>
      <c r="SGV13285" s="4">
        <v>732550</v>
      </c>
    </row>
    <row r="13286" spans="13043:13058" ht="21.95" customHeight="1">
      <c r="SGU13286" s="4" t="s">
        <v>596</v>
      </c>
      <c r="SGV13286" s="4">
        <v>174298.32</v>
      </c>
    </row>
    <row r="13287" spans="13043:13058" ht="21.95" customHeight="1">
      <c r="SGW13287" s="4" t="s">
        <v>1307</v>
      </c>
      <c r="SGX13287" s="4">
        <v>732550</v>
      </c>
    </row>
    <row r="13288" spans="13043:13058" ht="21.95" customHeight="1">
      <c r="SGW13288" s="4" t="s">
        <v>596</v>
      </c>
      <c r="SGX13288" s="4">
        <v>174298.32</v>
      </c>
    </row>
    <row r="13289" spans="13043:13058" ht="21.95" customHeight="1">
      <c r="SGY13289" s="4" t="s">
        <v>1307</v>
      </c>
      <c r="SGZ13289" s="4">
        <v>732550</v>
      </c>
    </row>
    <row r="13290" spans="13043:13058" ht="21.95" customHeight="1">
      <c r="SGY13290" s="4" t="s">
        <v>596</v>
      </c>
      <c r="SGZ13290" s="4">
        <v>174298.32</v>
      </c>
    </row>
    <row r="13291" spans="13043:13058" ht="21.95" customHeight="1">
      <c r="SHA13291" s="4" t="s">
        <v>1307</v>
      </c>
      <c r="SHB13291" s="4">
        <v>732550</v>
      </c>
    </row>
    <row r="13292" spans="13043:13058" ht="21.95" customHeight="1">
      <c r="SHA13292" s="4" t="s">
        <v>596</v>
      </c>
      <c r="SHB13292" s="4">
        <v>174298.32</v>
      </c>
    </row>
    <row r="13293" spans="13043:13058" ht="21.95" customHeight="1">
      <c r="SHC13293" s="4" t="s">
        <v>1307</v>
      </c>
      <c r="SHD13293" s="4">
        <v>732550</v>
      </c>
    </row>
    <row r="13294" spans="13043:13058" ht="21.95" customHeight="1">
      <c r="SHC13294" s="4" t="s">
        <v>596</v>
      </c>
      <c r="SHD13294" s="4">
        <v>174298.32</v>
      </c>
    </row>
    <row r="13295" spans="13043:13058" ht="21.95" customHeight="1">
      <c r="SHE13295" s="4" t="s">
        <v>1307</v>
      </c>
      <c r="SHF13295" s="4">
        <v>732550</v>
      </c>
    </row>
    <row r="13296" spans="13043:13058" ht="21.95" customHeight="1">
      <c r="SHE13296" s="4" t="s">
        <v>596</v>
      </c>
      <c r="SHF13296" s="4">
        <v>174298.32</v>
      </c>
    </row>
    <row r="13297" spans="13059:13074" ht="21.95" customHeight="1">
      <c r="SHG13297" s="4" t="s">
        <v>1307</v>
      </c>
      <c r="SHH13297" s="4">
        <v>732550</v>
      </c>
    </row>
    <row r="13298" spans="13059:13074" ht="21.95" customHeight="1">
      <c r="SHG13298" s="4" t="s">
        <v>596</v>
      </c>
      <c r="SHH13298" s="4">
        <v>174298.32</v>
      </c>
    </row>
    <row r="13299" spans="13059:13074" ht="21.95" customHeight="1">
      <c r="SHI13299" s="4" t="s">
        <v>1307</v>
      </c>
      <c r="SHJ13299" s="4">
        <v>732550</v>
      </c>
    </row>
    <row r="13300" spans="13059:13074" ht="21.95" customHeight="1">
      <c r="SHI13300" s="4" t="s">
        <v>596</v>
      </c>
      <c r="SHJ13300" s="4">
        <v>174298.32</v>
      </c>
    </row>
    <row r="13301" spans="13059:13074" ht="21.95" customHeight="1">
      <c r="SHK13301" s="4" t="s">
        <v>1307</v>
      </c>
      <c r="SHL13301" s="4">
        <v>732550</v>
      </c>
    </row>
    <row r="13302" spans="13059:13074" ht="21.95" customHeight="1">
      <c r="SHK13302" s="4" t="s">
        <v>596</v>
      </c>
      <c r="SHL13302" s="4">
        <v>174298.32</v>
      </c>
    </row>
    <row r="13303" spans="13059:13074" ht="21.95" customHeight="1">
      <c r="SHM13303" s="4" t="s">
        <v>1307</v>
      </c>
      <c r="SHN13303" s="4">
        <v>732550</v>
      </c>
    </row>
    <row r="13304" spans="13059:13074" ht="21.95" customHeight="1">
      <c r="SHM13304" s="4" t="s">
        <v>596</v>
      </c>
      <c r="SHN13304" s="4">
        <v>174298.32</v>
      </c>
    </row>
    <row r="13305" spans="13059:13074" ht="21.95" customHeight="1">
      <c r="SHO13305" s="4" t="s">
        <v>1307</v>
      </c>
      <c r="SHP13305" s="4">
        <v>732550</v>
      </c>
    </row>
    <row r="13306" spans="13059:13074" ht="21.95" customHeight="1">
      <c r="SHO13306" s="4" t="s">
        <v>596</v>
      </c>
      <c r="SHP13306" s="4">
        <v>174298.32</v>
      </c>
    </row>
    <row r="13307" spans="13059:13074" ht="21.95" customHeight="1">
      <c r="SHQ13307" s="4" t="s">
        <v>1307</v>
      </c>
      <c r="SHR13307" s="4">
        <v>732550</v>
      </c>
    </row>
    <row r="13308" spans="13059:13074" ht="21.95" customHeight="1">
      <c r="SHQ13308" s="4" t="s">
        <v>596</v>
      </c>
      <c r="SHR13308" s="4">
        <v>174298.32</v>
      </c>
    </row>
    <row r="13309" spans="13059:13074" ht="21.95" customHeight="1">
      <c r="SHS13309" s="4" t="s">
        <v>1307</v>
      </c>
      <c r="SHT13309" s="4">
        <v>732550</v>
      </c>
    </row>
    <row r="13310" spans="13059:13074" ht="21.95" customHeight="1">
      <c r="SHS13310" s="4" t="s">
        <v>596</v>
      </c>
      <c r="SHT13310" s="4">
        <v>174298.32</v>
      </c>
    </row>
    <row r="13311" spans="13059:13074" ht="21.95" customHeight="1">
      <c r="SHU13311" s="4" t="s">
        <v>1307</v>
      </c>
      <c r="SHV13311" s="4">
        <v>732550</v>
      </c>
    </row>
    <row r="13312" spans="13059:13074" ht="21.95" customHeight="1">
      <c r="SHU13312" s="4" t="s">
        <v>596</v>
      </c>
      <c r="SHV13312" s="4">
        <v>174298.32</v>
      </c>
    </row>
    <row r="13313" spans="13075:13090" ht="21.95" customHeight="1">
      <c r="SHW13313" s="4" t="s">
        <v>1307</v>
      </c>
      <c r="SHX13313" s="4">
        <v>732550</v>
      </c>
    </row>
    <row r="13314" spans="13075:13090" ht="21.95" customHeight="1">
      <c r="SHW13314" s="4" t="s">
        <v>596</v>
      </c>
      <c r="SHX13314" s="4">
        <v>174298.32</v>
      </c>
    </row>
    <row r="13315" spans="13075:13090" ht="21.95" customHeight="1">
      <c r="SHY13315" s="4" t="s">
        <v>1307</v>
      </c>
      <c r="SHZ13315" s="4">
        <v>732550</v>
      </c>
    </row>
    <row r="13316" spans="13075:13090" ht="21.95" customHeight="1">
      <c r="SHY13316" s="4" t="s">
        <v>596</v>
      </c>
      <c r="SHZ13316" s="4">
        <v>174298.32</v>
      </c>
    </row>
    <row r="13317" spans="13075:13090" ht="21.95" customHeight="1">
      <c r="SIA13317" s="4" t="s">
        <v>1307</v>
      </c>
      <c r="SIB13317" s="4">
        <v>732550</v>
      </c>
    </row>
    <row r="13318" spans="13075:13090" ht="21.95" customHeight="1">
      <c r="SIA13318" s="4" t="s">
        <v>596</v>
      </c>
      <c r="SIB13318" s="4">
        <v>174298.32</v>
      </c>
    </row>
    <row r="13319" spans="13075:13090" ht="21.95" customHeight="1">
      <c r="SIC13319" s="4" t="s">
        <v>1307</v>
      </c>
      <c r="SID13319" s="4">
        <v>732550</v>
      </c>
    </row>
    <row r="13320" spans="13075:13090" ht="21.95" customHeight="1">
      <c r="SIC13320" s="4" t="s">
        <v>596</v>
      </c>
      <c r="SID13320" s="4">
        <v>174298.32</v>
      </c>
    </row>
    <row r="13321" spans="13075:13090" ht="21.95" customHeight="1">
      <c r="SIE13321" s="4" t="s">
        <v>1307</v>
      </c>
      <c r="SIF13321" s="4">
        <v>732550</v>
      </c>
    </row>
    <row r="13322" spans="13075:13090" ht="21.95" customHeight="1">
      <c r="SIE13322" s="4" t="s">
        <v>596</v>
      </c>
      <c r="SIF13322" s="4">
        <v>174298.32</v>
      </c>
    </row>
    <row r="13323" spans="13075:13090" ht="21.95" customHeight="1">
      <c r="SIG13323" s="4" t="s">
        <v>1307</v>
      </c>
      <c r="SIH13323" s="4">
        <v>732550</v>
      </c>
    </row>
    <row r="13324" spans="13075:13090" ht="21.95" customHeight="1">
      <c r="SIG13324" s="4" t="s">
        <v>596</v>
      </c>
      <c r="SIH13324" s="4">
        <v>174298.32</v>
      </c>
    </row>
    <row r="13325" spans="13075:13090" ht="21.95" customHeight="1">
      <c r="SII13325" s="4" t="s">
        <v>1307</v>
      </c>
      <c r="SIJ13325" s="4">
        <v>732550</v>
      </c>
    </row>
    <row r="13326" spans="13075:13090" ht="21.95" customHeight="1">
      <c r="SII13326" s="4" t="s">
        <v>596</v>
      </c>
      <c r="SIJ13326" s="4">
        <v>174298.32</v>
      </c>
    </row>
    <row r="13327" spans="13075:13090" ht="21.95" customHeight="1">
      <c r="SIK13327" s="4" t="s">
        <v>1307</v>
      </c>
      <c r="SIL13327" s="4">
        <v>732550</v>
      </c>
    </row>
    <row r="13328" spans="13075:13090" ht="21.95" customHeight="1">
      <c r="SIK13328" s="4" t="s">
        <v>596</v>
      </c>
      <c r="SIL13328" s="4">
        <v>174298.32</v>
      </c>
    </row>
    <row r="13329" spans="13091:13106" ht="21.95" customHeight="1">
      <c r="SIM13329" s="4" t="s">
        <v>1307</v>
      </c>
      <c r="SIN13329" s="4">
        <v>732550</v>
      </c>
    </row>
    <row r="13330" spans="13091:13106" ht="21.95" customHeight="1">
      <c r="SIM13330" s="4" t="s">
        <v>596</v>
      </c>
      <c r="SIN13330" s="4">
        <v>174298.32</v>
      </c>
    </row>
    <row r="13331" spans="13091:13106" ht="21.95" customHeight="1">
      <c r="SIO13331" s="4" t="s">
        <v>1307</v>
      </c>
      <c r="SIP13331" s="4">
        <v>732550</v>
      </c>
    </row>
    <row r="13332" spans="13091:13106" ht="21.95" customHeight="1">
      <c r="SIO13332" s="4" t="s">
        <v>596</v>
      </c>
      <c r="SIP13332" s="4">
        <v>174298.32</v>
      </c>
    </row>
    <row r="13333" spans="13091:13106" ht="21.95" customHeight="1">
      <c r="SIQ13333" s="4" t="s">
        <v>1307</v>
      </c>
      <c r="SIR13333" s="4">
        <v>732550</v>
      </c>
    </row>
    <row r="13334" spans="13091:13106" ht="21.95" customHeight="1">
      <c r="SIQ13334" s="4" t="s">
        <v>596</v>
      </c>
      <c r="SIR13334" s="4">
        <v>174298.32</v>
      </c>
    </row>
    <row r="13335" spans="13091:13106" ht="21.95" customHeight="1">
      <c r="SIS13335" s="4" t="s">
        <v>1307</v>
      </c>
      <c r="SIT13335" s="4">
        <v>732550</v>
      </c>
    </row>
    <row r="13336" spans="13091:13106" ht="21.95" customHeight="1">
      <c r="SIS13336" s="4" t="s">
        <v>596</v>
      </c>
      <c r="SIT13336" s="4">
        <v>174298.32</v>
      </c>
    </row>
    <row r="13337" spans="13091:13106" ht="21.95" customHeight="1">
      <c r="SIU13337" s="4" t="s">
        <v>1307</v>
      </c>
      <c r="SIV13337" s="4">
        <v>732550</v>
      </c>
    </row>
    <row r="13338" spans="13091:13106" ht="21.95" customHeight="1">
      <c r="SIU13338" s="4" t="s">
        <v>596</v>
      </c>
      <c r="SIV13338" s="4">
        <v>174298.32</v>
      </c>
    </row>
    <row r="13339" spans="13091:13106" ht="21.95" customHeight="1">
      <c r="SIW13339" s="4" t="s">
        <v>1307</v>
      </c>
      <c r="SIX13339" s="4">
        <v>732550</v>
      </c>
    </row>
    <row r="13340" spans="13091:13106" ht="21.95" customHeight="1">
      <c r="SIW13340" s="4" t="s">
        <v>596</v>
      </c>
      <c r="SIX13340" s="4">
        <v>174298.32</v>
      </c>
    </row>
    <row r="13341" spans="13091:13106" ht="21.95" customHeight="1">
      <c r="SIY13341" s="4" t="s">
        <v>1307</v>
      </c>
      <c r="SIZ13341" s="4">
        <v>732550</v>
      </c>
    </row>
    <row r="13342" spans="13091:13106" ht="21.95" customHeight="1">
      <c r="SIY13342" s="4" t="s">
        <v>596</v>
      </c>
      <c r="SIZ13342" s="4">
        <v>174298.32</v>
      </c>
    </row>
    <row r="13343" spans="13091:13106" ht="21.95" customHeight="1">
      <c r="SJA13343" s="4" t="s">
        <v>1307</v>
      </c>
      <c r="SJB13343" s="4">
        <v>732550</v>
      </c>
    </row>
    <row r="13344" spans="13091:13106" ht="21.95" customHeight="1">
      <c r="SJA13344" s="4" t="s">
        <v>596</v>
      </c>
      <c r="SJB13344" s="4">
        <v>174298.32</v>
      </c>
    </row>
    <row r="13345" spans="13107:13122" ht="21.95" customHeight="1">
      <c r="SJC13345" s="4" t="s">
        <v>1307</v>
      </c>
      <c r="SJD13345" s="4">
        <v>732550</v>
      </c>
    </row>
    <row r="13346" spans="13107:13122" ht="21.95" customHeight="1">
      <c r="SJC13346" s="4" t="s">
        <v>596</v>
      </c>
      <c r="SJD13346" s="4">
        <v>174298.32</v>
      </c>
    </row>
    <row r="13347" spans="13107:13122" ht="21.95" customHeight="1">
      <c r="SJE13347" s="4" t="s">
        <v>1307</v>
      </c>
      <c r="SJF13347" s="4">
        <v>732550</v>
      </c>
    </row>
    <row r="13348" spans="13107:13122" ht="21.95" customHeight="1">
      <c r="SJE13348" s="4" t="s">
        <v>596</v>
      </c>
      <c r="SJF13348" s="4">
        <v>174298.32</v>
      </c>
    </row>
    <row r="13349" spans="13107:13122" ht="21.95" customHeight="1">
      <c r="SJG13349" s="4" t="s">
        <v>1307</v>
      </c>
      <c r="SJH13349" s="4">
        <v>732550</v>
      </c>
    </row>
    <row r="13350" spans="13107:13122" ht="21.95" customHeight="1">
      <c r="SJG13350" s="4" t="s">
        <v>596</v>
      </c>
      <c r="SJH13350" s="4">
        <v>174298.32</v>
      </c>
    </row>
    <row r="13351" spans="13107:13122" ht="21.95" customHeight="1">
      <c r="SJI13351" s="4" t="s">
        <v>1307</v>
      </c>
      <c r="SJJ13351" s="4">
        <v>732550</v>
      </c>
    </row>
    <row r="13352" spans="13107:13122" ht="21.95" customHeight="1">
      <c r="SJI13352" s="4" t="s">
        <v>596</v>
      </c>
      <c r="SJJ13352" s="4">
        <v>174298.32</v>
      </c>
    </row>
    <row r="13353" spans="13107:13122" ht="21.95" customHeight="1">
      <c r="SJK13353" s="4" t="s">
        <v>1307</v>
      </c>
      <c r="SJL13353" s="4">
        <v>732550</v>
      </c>
    </row>
    <row r="13354" spans="13107:13122" ht="21.95" customHeight="1">
      <c r="SJK13354" s="4" t="s">
        <v>596</v>
      </c>
      <c r="SJL13354" s="4">
        <v>174298.32</v>
      </c>
    </row>
    <row r="13355" spans="13107:13122" ht="21.95" customHeight="1">
      <c r="SJM13355" s="4" t="s">
        <v>1307</v>
      </c>
      <c r="SJN13355" s="4">
        <v>732550</v>
      </c>
    </row>
    <row r="13356" spans="13107:13122" ht="21.95" customHeight="1">
      <c r="SJM13356" s="4" t="s">
        <v>596</v>
      </c>
      <c r="SJN13356" s="4">
        <v>174298.32</v>
      </c>
    </row>
    <row r="13357" spans="13107:13122" ht="21.95" customHeight="1">
      <c r="SJO13357" s="4" t="s">
        <v>1307</v>
      </c>
      <c r="SJP13357" s="4">
        <v>732550</v>
      </c>
    </row>
    <row r="13358" spans="13107:13122" ht="21.95" customHeight="1">
      <c r="SJO13358" s="4" t="s">
        <v>596</v>
      </c>
      <c r="SJP13358" s="4">
        <v>174298.32</v>
      </c>
    </row>
    <row r="13359" spans="13107:13122" ht="21.95" customHeight="1">
      <c r="SJQ13359" s="4" t="s">
        <v>1307</v>
      </c>
      <c r="SJR13359" s="4">
        <v>732550</v>
      </c>
    </row>
    <row r="13360" spans="13107:13122" ht="21.95" customHeight="1">
      <c r="SJQ13360" s="4" t="s">
        <v>596</v>
      </c>
      <c r="SJR13360" s="4">
        <v>174298.32</v>
      </c>
    </row>
    <row r="13361" spans="13123:13138" ht="21.95" customHeight="1">
      <c r="SJS13361" s="4" t="s">
        <v>1307</v>
      </c>
      <c r="SJT13361" s="4">
        <v>732550</v>
      </c>
    </row>
    <row r="13362" spans="13123:13138" ht="21.95" customHeight="1">
      <c r="SJS13362" s="4" t="s">
        <v>596</v>
      </c>
      <c r="SJT13362" s="4">
        <v>174298.32</v>
      </c>
    </row>
    <row r="13363" spans="13123:13138" ht="21.95" customHeight="1">
      <c r="SJU13363" s="4" t="s">
        <v>1307</v>
      </c>
      <c r="SJV13363" s="4">
        <v>732550</v>
      </c>
    </row>
    <row r="13364" spans="13123:13138" ht="21.95" customHeight="1">
      <c r="SJU13364" s="4" t="s">
        <v>596</v>
      </c>
      <c r="SJV13364" s="4">
        <v>174298.32</v>
      </c>
    </row>
    <row r="13365" spans="13123:13138" ht="21.95" customHeight="1">
      <c r="SJW13365" s="4" t="s">
        <v>1307</v>
      </c>
      <c r="SJX13365" s="4">
        <v>732550</v>
      </c>
    </row>
    <row r="13366" spans="13123:13138" ht="21.95" customHeight="1">
      <c r="SJW13366" s="4" t="s">
        <v>596</v>
      </c>
      <c r="SJX13366" s="4">
        <v>174298.32</v>
      </c>
    </row>
    <row r="13367" spans="13123:13138" ht="21.95" customHeight="1">
      <c r="SJY13367" s="4" t="s">
        <v>1307</v>
      </c>
      <c r="SJZ13367" s="4">
        <v>732550</v>
      </c>
    </row>
    <row r="13368" spans="13123:13138" ht="21.95" customHeight="1">
      <c r="SJY13368" s="4" t="s">
        <v>596</v>
      </c>
      <c r="SJZ13368" s="4">
        <v>174298.32</v>
      </c>
    </row>
    <row r="13369" spans="13123:13138" ht="21.95" customHeight="1">
      <c r="SKA13369" s="4" t="s">
        <v>1307</v>
      </c>
      <c r="SKB13369" s="4">
        <v>732550</v>
      </c>
    </row>
    <row r="13370" spans="13123:13138" ht="21.95" customHeight="1">
      <c r="SKA13370" s="4" t="s">
        <v>596</v>
      </c>
      <c r="SKB13370" s="4">
        <v>174298.32</v>
      </c>
    </row>
    <row r="13371" spans="13123:13138" ht="21.95" customHeight="1">
      <c r="SKC13371" s="4" t="s">
        <v>1307</v>
      </c>
      <c r="SKD13371" s="4">
        <v>732550</v>
      </c>
    </row>
    <row r="13372" spans="13123:13138" ht="21.95" customHeight="1">
      <c r="SKC13372" s="4" t="s">
        <v>596</v>
      </c>
      <c r="SKD13372" s="4">
        <v>174298.32</v>
      </c>
    </row>
    <row r="13373" spans="13123:13138" ht="21.95" customHeight="1">
      <c r="SKE13373" s="4" t="s">
        <v>1307</v>
      </c>
      <c r="SKF13373" s="4">
        <v>732550</v>
      </c>
    </row>
    <row r="13374" spans="13123:13138" ht="21.95" customHeight="1">
      <c r="SKE13374" s="4" t="s">
        <v>596</v>
      </c>
      <c r="SKF13374" s="4">
        <v>174298.32</v>
      </c>
    </row>
    <row r="13375" spans="13123:13138" ht="21.95" customHeight="1">
      <c r="SKG13375" s="4" t="s">
        <v>1307</v>
      </c>
      <c r="SKH13375" s="4">
        <v>732550</v>
      </c>
    </row>
    <row r="13376" spans="13123:13138" ht="21.95" customHeight="1">
      <c r="SKG13376" s="4" t="s">
        <v>596</v>
      </c>
      <c r="SKH13376" s="4">
        <v>174298.32</v>
      </c>
    </row>
    <row r="13377" spans="13139:13154" ht="21.95" customHeight="1">
      <c r="SKI13377" s="4" t="s">
        <v>1307</v>
      </c>
      <c r="SKJ13377" s="4">
        <v>732550</v>
      </c>
    </row>
    <row r="13378" spans="13139:13154" ht="21.95" customHeight="1">
      <c r="SKI13378" s="4" t="s">
        <v>596</v>
      </c>
      <c r="SKJ13378" s="4">
        <v>174298.32</v>
      </c>
    </row>
    <row r="13379" spans="13139:13154" ht="21.95" customHeight="1">
      <c r="SKK13379" s="4" t="s">
        <v>1307</v>
      </c>
      <c r="SKL13379" s="4">
        <v>732550</v>
      </c>
    </row>
    <row r="13380" spans="13139:13154" ht="21.95" customHeight="1">
      <c r="SKK13380" s="4" t="s">
        <v>596</v>
      </c>
      <c r="SKL13380" s="4">
        <v>174298.32</v>
      </c>
    </row>
    <row r="13381" spans="13139:13154" ht="21.95" customHeight="1">
      <c r="SKM13381" s="4" t="s">
        <v>1307</v>
      </c>
      <c r="SKN13381" s="4">
        <v>732550</v>
      </c>
    </row>
    <row r="13382" spans="13139:13154" ht="21.95" customHeight="1">
      <c r="SKM13382" s="4" t="s">
        <v>596</v>
      </c>
      <c r="SKN13382" s="4">
        <v>174298.32</v>
      </c>
    </row>
    <row r="13383" spans="13139:13154" ht="21.95" customHeight="1">
      <c r="SKO13383" s="4" t="s">
        <v>1307</v>
      </c>
      <c r="SKP13383" s="4">
        <v>732550</v>
      </c>
    </row>
    <row r="13384" spans="13139:13154" ht="21.95" customHeight="1">
      <c r="SKO13384" s="4" t="s">
        <v>596</v>
      </c>
      <c r="SKP13384" s="4">
        <v>174298.32</v>
      </c>
    </row>
    <row r="13385" spans="13139:13154" ht="21.95" customHeight="1">
      <c r="SKQ13385" s="4" t="s">
        <v>1307</v>
      </c>
      <c r="SKR13385" s="4">
        <v>732550</v>
      </c>
    </row>
    <row r="13386" spans="13139:13154" ht="21.95" customHeight="1">
      <c r="SKQ13386" s="4" t="s">
        <v>596</v>
      </c>
      <c r="SKR13386" s="4">
        <v>174298.32</v>
      </c>
    </row>
    <row r="13387" spans="13139:13154" ht="21.95" customHeight="1">
      <c r="SKS13387" s="4" t="s">
        <v>1307</v>
      </c>
      <c r="SKT13387" s="4">
        <v>732550</v>
      </c>
    </row>
    <row r="13388" spans="13139:13154" ht="21.95" customHeight="1">
      <c r="SKS13388" s="4" t="s">
        <v>596</v>
      </c>
      <c r="SKT13388" s="4">
        <v>174298.32</v>
      </c>
    </row>
    <row r="13389" spans="13139:13154" ht="21.95" customHeight="1">
      <c r="SKU13389" s="4" t="s">
        <v>1307</v>
      </c>
      <c r="SKV13389" s="4">
        <v>732550</v>
      </c>
    </row>
    <row r="13390" spans="13139:13154" ht="21.95" customHeight="1">
      <c r="SKU13390" s="4" t="s">
        <v>596</v>
      </c>
      <c r="SKV13390" s="4">
        <v>174298.32</v>
      </c>
    </row>
    <row r="13391" spans="13139:13154" ht="21.95" customHeight="1">
      <c r="SKW13391" s="4" t="s">
        <v>1307</v>
      </c>
      <c r="SKX13391" s="4">
        <v>732550</v>
      </c>
    </row>
    <row r="13392" spans="13139:13154" ht="21.95" customHeight="1">
      <c r="SKW13392" s="4" t="s">
        <v>596</v>
      </c>
      <c r="SKX13392" s="4">
        <v>174298.32</v>
      </c>
    </row>
    <row r="13393" spans="13155:13170" ht="21.95" customHeight="1">
      <c r="SKY13393" s="4" t="s">
        <v>1307</v>
      </c>
      <c r="SKZ13393" s="4">
        <v>732550</v>
      </c>
    </row>
    <row r="13394" spans="13155:13170" ht="21.95" customHeight="1">
      <c r="SKY13394" s="4" t="s">
        <v>596</v>
      </c>
      <c r="SKZ13394" s="4">
        <v>174298.32</v>
      </c>
    </row>
    <row r="13395" spans="13155:13170" ht="21.95" customHeight="1">
      <c r="SLA13395" s="4" t="s">
        <v>1307</v>
      </c>
      <c r="SLB13395" s="4">
        <v>732550</v>
      </c>
    </row>
    <row r="13396" spans="13155:13170" ht="21.95" customHeight="1">
      <c r="SLA13396" s="4" t="s">
        <v>596</v>
      </c>
      <c r="SLB13396" s="4">
        <v>174298.32</v>
      </c>
    </row>
    <row r="13397" spans="13155:13170" ht="21.95" customHeight="1">
      <c r="SLC13397" s="4" t="s">
        <v>1307</v>
      </c>
      <c r="SLD13397" s="4">
        <v>732550</v>
      </c>
    </row>
    <row r="13398" spans="13155:13170" ht="21.95" customHeight="1">
      <c r="SLC13398" s="4" t="s">
        <v>596</v>
      </c>
      <c r="SLD13398" s="4">
        <v>174298.32</v>
      </c>
    </row>
    <row r="13399" spans="13155:13170" ht="21.95" customHeight="1">
      <c r="SLE13399" s="4" t="s">
        <v>1307</v>
      </c>
      <c r="SLF13399" s="4">
        <v>732550</v>
      </c>
    </row>
    <row r="13400" spans="13155:13170" ht="21.95" customHeight="1">
      <c r="SLE13400" s="4" t="s">
        <v>596</v>
      </c>
      <c r="SLF13400" s="4">
        <v>174298.32</v>
      </c>
    </row>
    <row r="13401" spans="13155:13170" ht="21.95" customHeight="1">
      <c r="SLG13401" s="4" t="s">
        <v>1307</v>
      </c>
      <c r="SLH13401" s="4">
        <v>732550</v>
      </c>
    </row>
    <row r="13402" spans="13155:13170" ht="21.95" customHeight="1">
      <c r="SLG13402" s="4" t="s">
        <v>596</v>
      </c>
      <c r="SLH13402" s="4">
        <v>174298.32</v>
      </c>
    </row>
    <row r="13403" spans="13155:13170" ht="21.95" customHeight="1">
      <c r="SLI13403" s="4" t="s">
        <v>1307</v>
      </c>
      <c r="SLJ13403" s="4">
        <v>732550</v>
      </c>
    </row>
    <row r="13404" spans="13155:13170" ht="21.95" customHeight="1">
      <c r="SLI13404" s="4" t="s">
        <v>596</v>
      </c>
      <c r="SLJ13404" s="4">
        <v>174298.32</v>
      </c>
    </row>
    <row r="13405" spans="13155:13170" ht="21.95" customHeight="1">
      <c r="SLK13405" s="4" t="s">
        <v>1307</v>
      </c>
      <c r="SLL13405" s="4">
        <v>732550</v>
      </c>
    </row>
    <row r="13406" spans="13155:13170" ht="21.95" customHeight="1">
      <c r="SLK13406" s="4" t="s">
        <v>596</v>
      </c>
      <c r="SLL13406" s="4">
        <v>174298.32</v>
      </c>
    </row>
    <row r="13407" spans="13155:13170" ht="21.95" customHeight="1">
      <c r="SLM13407" s="4" t="s">
        <v>1307</v>
      </c>
      <c r="SLN13407" s="4">
        <v>732550</v>
      </c>
    </row>
    <row r="13408" spans="13155:13170" ht="21.95" customHeight="1">
      <c r="SLM13408" s="4" t="s">
        <v>596</v>
      </c>
      <c r="SLN13408" s="4">
        <v>174298.32</v>
      </c>
    </row>
    <row r="13409" spans="13171:13186" ht="21.95" customHeight="1">
      <c r="SLO13409" s="4" t="s">
        <v>1307</v>
      </c>
      <c r="SLP13409" s="4">
        <v>732550</v>
      </c>
    </row>
    <row r="13410" spans="13171:13186" ht="21.95" customHeight="1">
      <c r="SLO13410" s="4" t="s">
        <v>596</v>
      </c>
      <c r="SLP13410" s="4">
        <v>174298.32</v>
      </c>
    </row>
    <row r="13411" spans="13171:13186" ht="21.95" customHeight="1">
      <c r="SLQ13411" s="4" t="s">
        <v>1307</v>
      </c>
      <c r="SLR13411" s="4">
        <v>732550</v>
      </c>
    </row>
    <row r="13412" spans="13171:13186" ht="21.95" customHeight="1">
      <c r="SLQ13412" s="4" t="s">
        <v>596</v>
      </c>
      <c r="SLR13412" s="4">
        <v>174298.32</v>
      </c>
    </row>
    <row r="13413" spans="13171:13186" ht="21.95" customHeight="1">
      <c r="SLS13413" s="4" t="s">
        <v>1307</v>
      </c>
      <c r="SLT13413" s="4">
        <v>732550</v>
      </c>
    </row>
    <row r="13414" spans="13171:13186" ht="21.95" customHeight="1">
      <c r="SLS13414" s="4" t="s">
        <v>596</v>
      </c>
      <c r="SLT13414" s="4">
        <v>174298.32</v>
      </c>
    </row>
    <row r="13415" spans="13171:13186" ht="21.95" customHeight="1">
      <c r="SLU13415" s="4" t="s">
        <v>1307</v>
      </c>
      <c r="SLV13415" s="4">
        <v>732550</v>
      </c>
    </row>
    <row r="13416" spans="13171:13186" ht="21.95" customHeight="1">
      <c r="SLU13416" s="4" t="s">
        <v>596</v>
      </c>
      <c r="SLV13416" s="4">
        <v>174298.32</v>
      </c>
    </row>
    <row r="13417" spans="13171:13186" ht="21.95" customHeight="1">
      <c r="SLW13417" s="4" t="s">
        <v>1307</v>
      </c>
      <c r="SLX13417" s="4">
        <v>732550</v>
      </c>
    </row>
    <row r="13418" spans="13171:13186" ht="21.95" customHeight="1">
      <c r="SLW13418" s="4" t="s">
        <v>596</v>
      </c>
      <c r="SLX13418" s="4">
        <v>174298.32</v>
      </c>
    </row>
    <row r="13419" spans="13171:13186" ht="21.95" customHeight="1">
      <c r="SLY13419" s="4" t="s">
        <v>1307</v>
      </c>
      <c r="SLZ13419" s="4">
        <v>732550</v>
      </c>
    </row>
    <row r="13420" spans="13171:13186" ht="21.95" customHeight="1">
      <c r="SLY13420" s="4" t="s">
        <v>596</v>
      </c>
      <c r="SLZ13420" s="4">
        <v>174298.32</v>
      </c>
    </row>
    <row r="13421" spans="13171:13186" ht="21.95" customHeight="1">
      <c r="SMA13421" s="4" t="s">
        <v>1307</v>
      </c>
      <c r="SMB13421" s="4">
        <v>732550</v>
      </c>
    </row>
    <row r="13422" spans="13171:13186" ht="21.95" customHeight="1">
      <c r="SMA13422" s="4" t="s">
        <v>596</v>
      </c>
      <c r="SMB13422" s="4">
        <v>174298.32</v>
      </c>
    </row>
    <row r="13423" spans="13171:13186" ht="21.95" customHeight="1">
      <c r="SMC13423" s="4" t="s">
        <v>1307</v>
      </c>
      <c r="SMD13423" s="4">
        <v>732550</v>
      </c>
    </row>
    <row r="13424" spans="13171:13186" ht="21.95" customHeight="1">
      <c r="SMC13424" s="4" t="s">
        <v>596</v>
      </c>
      <c r="SMD13424" s="4">
        <v>174298.32</v>
      </c>
    </row>
    <row r="13425" spans="13187:13202" ht="21.95" customHeight="1">
      <c r="SME13425" s="4" t="s">
        <v>1307</v>
      </c>
      <c r="SMF13425" s="4">
        <v>732550</v>
      </c>
    </row>
    <row r="13426" spans="13187:13202" ht="21.95" customHeight="1">
      <c r="SME13426" s="4" t="s">
        <v>596</v>
      </c>
      <c r="SMF13426" s="4">
        <v>174298.32</v>
      </c>
    </row>
    <row r="13427" spans="13187:13202" ht="21.95" customHeight="1">
      <c r="SMG13427" s="4" t="s">
        <v>1307</v>
      </c>
      <c r="SMH13427" s="4">
        <v>732550</v>
      </c>
    </row>
    <row r="13428" spans="13187:13202" ht="21.95" customHeight="1">
      <c r="SMG13428" s="4" t="s">
        <v>596</v>
      </c>
      <c r="SMH13428" s="4">
        <v>174298.32</v>
      </c>
    </row>
    <row r="13429" spans="13187:13202" ht="21.95" customHeight="1">
      <c r="SMI13429" s="4" t="s">
        <v>1307</v>
      </c>
      <c r="SMJ13429" s="4">
        <v>732550</v>
      </c>
    </row>
    <row r="13430" spans="13187:13202" ht="21.95" customHeight="1">
      <c r="SMI13430" s="4" t="s">
        <v>596</v>
      </c>
      <c r="SMJ13430" s="4">
        <v>174298.32</v>
      </c>
    </row>
    <row r="13431" spans="13187:13202" ht="21.95" customHeight="1">
      <c r="SMK13431" s="4" t="s">
        <v>1307</v>
      </c>
      <c r="SML13431" s="4">
        <v>732550</v>
      </c>
    </row>
    <row r="13432" spans="13187:13202" ht="21.95" customHeight="1">
      <c r="SMK13432" s="4" t="s">
        <v>596</v>
      </c>
      <c r="SML13432" s="4">
        <v>174298.32</v>
      </c>
    </row>
    <row r="13433" spans="13187:13202" ht="21.95" customHeight="1">
      <c r="SMM13433" s="4" t="s">
        <v>1307</v>
      </c>
      <c r="SMN13433" s="4">
        <v>732550</v>
      </c>
    </row>
    <row r="13434" spans="13187:13202" ht="21.95" customHeight="1">
      <c r="SMM13434" s="4" t="s">
        <v>596</v>
      </c>
      <c r="SMN13434" s="4">
        <v>174298.32</v>
      </c>
    </row>
    <row r="13435" spans="13187:13202" ht="21.95" customHeight="1">
      <c r="SMO13435" s="4" t="s">
        <v>1307</v>
      </c>
      <c r="SMP13435" s="4">
        <v>732550</v>
      </c>
    </row>
    <row r="13436" spans="13187:13202" ht="21.95" customHeight="1">
      <c r="SMO13436" s="4" t="s">
        <v>596</v>
      </c>
      <c r="SMP13436" s="4">
        <v>174298.32</v>
      </c>
    </row>
    <row r="13437" spans="13187:13202" ht="21.95" customHeight="1">
      <c r="SMQ13437" s="4" t="s">
        <v>1307</v>
      </c>
      <c r="SMR13437" s="4">
        <v>732550</v>
      </c>
    </row>
    <row r="13438" spans="13187:13202" ht="21.95" customHeight="1">
      <c r="SMQ13438" s="4" t="s">
        <v>596</v>
      </c>
      <c r="SMR13438" s="4">
        <v>174298.32</v>
      </c>
    </row>
    <row r="13439" spans="13187:13202" ht="21.95" customHeight="1">
      <c r="SMS13439" s="4" t="s">
        <v>1307</v>
      </c>
      <c r="SMT13439" s="4">
        <v>732550</v>
      </c>
    </row>
    <row r="13440" spans="13187:13202" ht="21.95" customHeight="1">
      <c r="SMS13440" s="4" t="s">
        <v>596</v>
      </c>
      <c r="SMT13440" s="4">
        <v>174298.32</v>
      </c>
    </row>
    <row r="13441" spans="13203:13218" ht="21.95" customHeight="1">
      <c r="SMU13441" s="4" t="s">
        <v>1307</v>
      </c>
      <c r="SMV13441" s="4">
        <v>732550</v>
      </c>
    </row>
    <row r="13442" spans="13203:13218" ht="21.95" customHeight="1">
      <c r="SMU13442" s="4" t="s">
        <v>596</v>
      </c>
      <c r="SMV13442" s="4">
        <v>174298.32</v>
      </c>
    </row>
    <row r="13443" spans="13203:13218" ht="21.95" customHeight="1">
      <c r="SMW13443" s="4" t="s">
        <v>1307</v>
      </c>
      <c r="SMX13443" s="4">
        <v>732550</v>
      </c>
    </row>
    <row r="13444" spans="13203:13218" ht="21.95" customHeight="1">
      <c r="SMW13444" s="4" t="s">
        <v>596</v>
      </c>
      <c r="SMX13444" s="4">
        <v>174298.32</v>
      </c>
    </row>
    <row r="13445" spans="13203:13218" ht="21.95" customHeight="1">
      <c r="SMY13445" s="4" t="s">
        <v>1307</v>
      </c>
      <c r="SMZ13445" s="4">
        <v>732550</v>
      </c>
    </row>
    <row r="13446" spans="13203:13218" ht="21.95" customHeight="1">
      <c r="SMY13446" s="4" t="s">
        <v>596</v>
      </c>
      <c r="SMZ13446" s="4">
        <v>174298.32</v>
      </c>
    </row>
    <row r="13447" spans="13203:13218" ht="21.95" customHeight="1">
      <c r="SNA13447" s="4" t="s">
        <v>1307</v>
      </c>
      <c r="SNB13447" s="4">
        <v>732550</v>
      </c>
    </row>
    <row r="13448" spans="13203:13218" ht="21.95" customHeight="1">
      <c r="SNA13448" s="4" t="s">
        <v>596</v>
      </c>
      <c r="SNB13448" s="4">
        <v>174298.32</v>
      </c>
    </row>
    <row r="13449" spans="13203:13218" ht="21.95" customHeight="1">
      <c r="SNC13449" s="4" t="s">
        <v>1307</v>
      </c>
      <c r="SND13449" s="4">
        <v>732550</v>
      </c>
    </row>
    <row r="13450" spans="13203:13218" ht="21.95" customHeight="1">
      <c r="SNC13450" s="4" t="s">
        <v>596</v>
      </c>
      <c r="SND13450" s="4">
        <v>174298.32</v>
      </c>
    </row>
    <row r="13451" spans="13203:13218" ht="21.95" customHeight="1">
      <c r="SNE13451" s="4" t="s">
        <v>1307</v>
      </c>
      <c r="SNF13451" s="4">
        <v>732550</v>
      </c>
    </row>
    <row r="13452" spans="13203:13218" ht="21.95" customHeight="1">
      <c r="SNE13452" s="4" t="s">
        <v>596</v>
      </c>
      <c r="SNF13452" s="4">
        <v>174298.32</v>
      </c>
    </row>
    <row r="13453" spans="13203:13218" ht="21.95" customHeight="1">
      <c r="SNG13453" s="4" t="s">
        <v>1307</v>
      </c>
      <c r="SNH13453" s="4">
        <v>732550</v>
      </c>
    </row>
    <row r="13454" spans="13203:13218" ht="21.95" customHeight="1">
      <c r="SNG13454" s="4" t="s">
        <v>596</v>
      </c>
      <c r="SNH13454" s="4">
        <v>174298.32</v>
      </c>
    </row>
    <row r="13455" spans="13203:13218" ht="21.95" customHeight="1">
      <c r="SNI13455" s="4" t="s">
        <v>1307</v>
      </c>
      <c r="SNJ13455" s="4">
        <v>732550</v>
      </c>
    </row>
    <row r="13456" spans="13203:13218" ht="21.95" customHeight="1">
      <c r="SNI13456" s="4" t="s">
        <v>596</v>
      </c>
      <c r="SNJ13456" s="4">
        <v>174298.32</v>
      </c>
    </row>
    <row r="13457" spans="13219:13234" ht="21.95" customHeight="1">
      <c r="SNK13457" s="4" t="s">
        <v>1307</v>
      </c>
      <c r="SNL13457" s="4">
        <v>732550</v>
      </c>
    </row>
    <row r="13458" spans="13219:13234" ht="21.95" customHeight="1">
      <c r="SNK13458" s="4" t="s">
        <v>596</v>
      </c>
      <c r="SNL13458" s="4">
        <v>174298.32</v>
      </c>
    </row>
    <row r="13459" spans="13219:13234" ht="21.95" customHeight="1">
      <c r="SNM13459" s="4" t="s">
        <v>1307</v>
      </c>
      <c r="SNN13459" s="4">
        <v>732550</v>
      </c>
    </row>
    <row r="13460" spans="13219:13234" ht="21.95" customHeight="1">
      <c r="SNM13460" s="4" t="s">
        <v>596</v>
      </c>
      <c r="SNN13460" s="4">
        <v>174298.32</v>
      </c>
    </row>
    <row r="13461" spans="13219:13234" ht="21.95" customHeight="1">
      <c r="SNO13461" s="4" t="s">
        <v>1307</v>
      </c>
      <c r="SNP13461" s="4">
        <v>732550</v>
      </c>
    </row>
    <row r="13462" spans="13219:13234" ht="21.95" customHeight="1">
      <c r="SNO13462" s="4" t="s">
        <v>596</v>
      </c>
      <c r="SNP13462" s="4">
        <v>174298.32</v>
      </c>
    </row>
    <row r="13463" spans="13219:13234" ht="21.95" customHeight="1">
      <c r="SNQ13463" s="4" t="s">
        <v>1307</v>
      </c>
      <c r="SNR13463" s="4">
        <v>732550</v>
      </c>
    </row>
    <row r="13464" spans="13219:13234" ht="21.95" customHeight="1">
      <c r="SNQ13464" s="4" t="s">
        <v>596</v>
      </c>
      <c r="SNR13464" s="4">
        <v>174298.32</v>
      </c>
    </row>
    <row r="13465" spans="13219:13234" ht="21.95" customHeight="1">
      <c r="SNS13465" s="4" t="s">
        <v>1307</v>
      </c>
      <c r="SNT13465" s="4">
        <v>732550</v>
      </c>
    </row>
    <row r="13466" spans="13219:13234" ht="21.95" customHeight="1">
      <c r="SNS13466" s="4" t="s">
        <v>596</v>
      </c>
      <c r="SNT13466" s="4">
        <v>174298.32</v>
      </c>
    </row>
    <row r="13467" spans="13219:13234" ht="21.95" customHeight="1">
      <c r="SNU13467" s="4" t="s">
        <v>1307</v>
      </c>
      <c r="SNV13467" s="4">
        <v>732550</v>
      </c>
    </row>
    <row r="13468" spans="13219:13234" ht="21.95" customHeight="1">
      <c r="SNU13468" s="4" t="s">
        <v>596</v>
      </c>
      <c r="SNV13468" s="4">
        <v>174298.32</v>
      </c>
    </row>
    <row r="13469" spans="13219:13234" ht="21.95" customHeight="1">
      <c r="SNW13469" s="4" t="s">
        <v>1307</v>
      </c>
      <c r="SNX13469" s="4">
        <v>732550</v>
      </c>
    </row>
    <row r="13470" spans="13219:13234" ht="21.95" customHeight="1">
      <c r="SNW13470" s="4" t="s">
        <v>596</v>
      </c>
      <c r="SNX13470" s="4">
        <v>174298.32</v>
      </c>
    </row>
    <row r="13471" spans="13219:13234" ht="21.95" customHeight="1">
      <c r="SNY13471" s="4" t="s">
        <v>1307</v>
      </c>
      <c r="SNZ13471" s="4">
        <v>732550</v>
      </c>
    </row>
    <row r="13472" spans="13219:13234" ht="21.95" customHeight="1">
      <c r="SNY13472" s="4" t="s">
        <v>596</v>
      </c>
      <c r="SNZ13472" s="4">
        <v>174298.32</v>
      </c>
    </row>
    <row r="13473" spans="13235:13250" ht="21.95" customHeight="1">
      <c r="SOA13473" s="4" t="s">
        <v>1307</v>
      </c>
      <c r="SOB13473" s="4">
        <v>732550</v>
      </c>
    </row>
    <row r="13474" spans="13235:13250" ht="21.95" customHeight="1">
      <c r="SOA13474" s="4" t="s">
        <v>596</v>
      </c>
      <c r="SOB13474" s="4">
        <v>174298.32</v>
      </c>
    </row>
    <row r="13475" spans="13235:13250" ht="21.95" customHeight="1">
      <c r="SOC13475" s="4" t="s">
        <v>1307</v>
      </c>
      <c r="SOD13475" s="4">
        <v>732550</v>
      </c>
    </row>
    <row r="13476" spans="13235:13250" ht="21.95" customHeight="1">
      <c r="SOC13476" s="4" t="s">
        <v>596</v>
      </c>
      <c r="SOD13476" s="4">
        <v>174298.32</v>
      </c>
    </row>
    <row r="13477" spans="13235:13250" ht="21.95" customHeight="1">
      <c r="SOE13477" s="4" t="s">
        <v>1307</v>
      </c>
      <c r="SOF13477" s="4">
        <v>732550</v>
      </c>
    </row>
    <row r="13478" spans="13235:13250" ht="21.95" customHeight="1">
      <c r="SOE13478" s="4" t="s">
        <v>596</v>
      </c>
      <c r="SOF13478" s="4">
        <v>174298.32</v>
      </c>
    </row>
    <row r="13479" spans="13235:13250" ht="21.95" customHeight="1">
      <c r="SOG13479" s="4" t="s">
        <v>1307</v>
      </c>
      <c r="SOH13479" s="4">
        <v>732550</v>
      </c>
    </row>
    <row r="13480" spans="13235:13250" ht="21.95" customHeight="1">
      <c r="SOG13480" s="4" t="s">
        <v>596</v>
      </c>
      <c r="SOH13480" s="4">
        <v>174298.32</v>
      </c>
    </row>
    <row r="13481" spans="13235:13250" ht="21.95" customHeight="1">
      <c r="SOI13481" s="4" t="s">
        <v>1307</v>
      </c>
      <c r="SOJ13481" s="4">
        <v>732550</v>
      </c>
    </row>
    <row r="13482" spans="13235:13250" ht="21.95" customHeight="1">
      <c r="SOI13482" s="4" t="s">
        <v>596</v>
      </c>
      <c r="SOJ13482" s="4">
        <v>174298.32</v>
      </c>
    </row>
    <row r="13483" spans="13235:13250" ht="21.95" customHeight="1">
      <c r="SOK13483" s="4" t="s">
        <v>1307</v>
      </c>
      <c r="SOL13483" s="4">
        <v>732550</v>
      </c>
    </row>
    <row r="13484" spans="13235:13250" ht="21.95" customHeight="1">
      <c r="SOK13484" s="4" t="s">
        <v>596</v>
      </c>
      <c r="SOL13484" s="4">
        <v>174298.32</v>
      </c>
    </row>
    <row r="13485" spans="13235:13250" ht="21.95" customHeight="1">
      <c r="SOM13485" s="4" t="s">
        <v>1307</v>
      </c>
      <c r="SON13485" s="4">
        <v>732550</v>
      </c>
    </row>
    <row r="13486" spans="13235:13250" ht="21.95" customHeight="1">
      <c r="SOM13486" s="4" t="s">
        <v>596</v>
      </c>
      <c r="SON13486" s="4">
        <v>174298.32</v>
      </c>
    </row>
    <row r="13487" spans="13235:13250" ht="21.95" customHeight="1">
      <c r="SOO13487" s="4" t="s">
        <v>1307</v>
      </c>
      <c r="SOP13487" s="4">
        <v>732550</v>
      </c>
    </row>
    <row r="13488" spans="13235:13250" ht="21.95" customHeight="1">
      <c r="SOO13488" s="4" t="s">
        <v>596</v>
      </c>
      <c r="SOP13488" s="4">
        <v>174298.32</v>
      </c>
    </row>
    <row r="13489" spans="13251:13266" ht="21.95" customHeight="1">
      <c r="SOQ13489" s="4" t="s">
        <v>1307</v>
      </c>
      <c r="SOR13489" s="4">
        <v>732550</v>
      </c>
    </row>
    <row r="13490" spans="13251:13266" ht="21.95" customHeight="1">
      <c r="SOQ13490" s="4" t="s">
        <v>596</v>
      </c>
      <c r="SOR13490" s="4">
        <v>174298.32</v>
      </c>
    </row>
    <row r="13491" spans="13251:13266" ht="21.95" customHeight="1">
      <c r="SOS13491" s="4" t="s">
        <v>1307</v>
      </c>
      <c r="SOT13491" s="4">
        <v>732550</v>
      </c>
    </row>
    <row r="13492" spans="13251:13266" ht="21.95" customHeight="1">
      <c r="SOS13492" s="4" t="s">
        <v>596</v>
      </c>
      <c r="SOT13492" s="4">
        <v>174298.32</v>
      </c>
    </row>
    <row r="13493" spans="13251:13266" ht="21.95" customHeight="1">
      <c r="SOU13493" s="4" t="s">
        <v>1307</v>
      </c>
      <c r="SOV13493" s="4">
        <v>732550</v>
      </c>
    </row>
    <row r="13494" spans="13251:13266" ht="21.95" customHeight="1">
      <c r="SOU13494" s="4" t="s">
        <v>596</v>
      </c>
      <c r="SOV13494" s="4">
        <v>174298.32</v>
      </c>
    </row>
    <row r="13495" spans="13251:13266" ht="21.95" customHeight="1">
      <c r="SOW13495" s="4" t="s">
        <v>1307</v>
      </c>
      <c r="SOX13495" s="4">
        <v>732550</v>
      </c>
    </row>
    <row r="13496" spans="13251:13266" ht="21.95" customHeight="1">
      <c r="SOW13496" s="4" t="s">
        <v>596</v>
      </c>
      <c r="SOX13496" s="4">
        <v>174298.32</v>
      </c>
    </row>
    <row r="13497" spans="13251:13266" ht="21.95" customHeight="1">
      <c r="SOY13497" s="4" t="s">
        <v>1307</v>
      </c>
      <c r="SOZ13497" s="4">
        <v>732550</v>
      </c>
    </row>
    <row r="13498" spans="13251:13266" ht="21.95" customHeight="1">
      <c r="SOY13498" s="4" t="s">
        <v>596</v>
      </c>
      <c r="SOZ13498" s="4">
        <v>174298.32</v>
      </c>
    </row>
    <row r="13499" spans="13251:13266" ht="21.95" customHeight="1">
      <c r="SPA13499" s="4" t="s">
        <v>1307</v>
      </c>
      <c r="SPB13499" s="4">
        <v>732550</v>
      </c>
    </row>
    <row r="13500" spans="13251:13266" ht="21.95" customHeight="1">
      <c r="SPA13500" s="4" t="s">
        <v>596</v>
      </c>
      <c r="SPB13500" s="4">
        <v>174298.32</v>
      </c>
    </row>
    <row r="13501" spans="13251:13266" ht="21.95" customHeight="1">
      <c r="SPC13501" s="4" t="s">
        <v>1307</v>
      </c>
      <c r="SPD13501" s="4">
        <v>732550</v>
      </c>
    </row>
    <row r="13502" spans="13251:13266" ht="21.95" customHeight="1">
      <c r="SPC13502" s="4" t="s">
        <v>596</v>
      </c>
      <c r="SPD13502" s="4">
        <v>174298.32</v>
      </c>
    </row>
    <row r="13503" spans="13251:13266" ht="21.95" customHeight="1">
      <c r="SPE13503" s="4" t="s">
        <v>1307</v>
      </c>
      <c r="SPF13503" s="4">
        <v>732550</v>
      </c>
    </row>
    <row r="13504" spans="13251:13266" ht="21.95" customHeight="1">
      <c r="SPE13504" s="4" t="s">
        <v>596</v>
      </c>
      <c r="SPF13504" s="4">
        <v>174298.32</v>
      </c>
    </row>
    <row r="13505" spans="13267:13282" ht="21.95" customHeight="1">
      <c r="SPG13505" s="4" t="s">
        <v>1307</v>
      </c>
      <c r="SPH13505" s="4">
        <v>732550</v>
      </c>
    </row>
    <row r="13506" spans="13267:13282" ht="21.95" customHeight="1">
      <c r="SPG13506" s="4" t="s">
        <v>596</v>
      </c>
      <c r="SPH13506" s="4">
        <v>174298.32</v>
      </c>
    </row>
    <row r="13507" spans="13267:13282" ht="21.95" customHeight="1">
      <c r="SPI13507" s="4" t="s">
        <v>1307</v>
      </c>
      <c r="SPJ13507" s="4">
        <v>732550</v>
      </c>
    </row>
    <row r="13508" spans="13267:13282" ht="21.95" customHeight="1">
      <c r="SPI13508" s="4" t="s">
        <v>596</v>
      </c>
      <c r="SPJ13508" s="4">
        <v>174298.32</v>
      </c>
    </row>
    <row r="13509" spans="13267:13282" ht="21.95" customHeight="1">
      <c r="SPK13509" s="4" t="s">
        <v>1307</v>
      </c>
      <c r="SPL13509" s="4">
        <v>732550</v>
      </c>
    </row>
    <row r="13510" spans="13267:13282" ht="21.95" customHeight="1">
      <c r="SPK13510" s="4" t="s">
        <v>596</v>
      </c>
      <c r="SPL13510" s="4">
        <v>174298.32</v>
      </c>
    </row>
    <row r="13511" spans="13267:13282" ht="21.95" customHeight="1">
      <c r="SPM13511" s="4" t="s">
        <v>1307</v>
      </c>
      <c r="SPN13511" s="4">
        <v>732550</v>
      </c>
    </row>
    <row r="13512" spans="13267:13282" ht="21.95" customHeight="1">
      <c r="SPM13512" s="4" t="s">
        <v>596</v>
      </c>
      <c r="SPN13512" s="4">
        <v>174298.32</v>
      </c>
    </row>
    <row r="13513" spans="13267:13282" ht="21.95" customHeight="1">
      <c r="SPO13513" s="4" t="s">
        <v>1307</v>
      </c>
      <c r="SPP13513" s="4">
        <v>732550</v>
      </c>
    </row>
    <row r="13514" spans="13267:13282" ht="21.95" customHeight="1">
      <c r="SPO13514" s="4" t="s">
        <v>596</v>
      </c>
      <c r="SPP13514" s="4">
        <v>174298.32</v>
      </c>
    </row>
    <row r="13515" spans="13267:13282" ht="21.95" customHeight="1">
      <c r="SPQ13515" s="4" t="s">
        <v>1307</v>
      </c>
      <c r="SPR13515" s="4">
        <v>732550</v>
      </c>
    </row>
    <row r="13516" spans="13267:13282" ht="21.95" customHeight="1">
      <c r="SPQ13516" s="4" t="s">
        <v>596</v>
      </c>
      <c r="SPR13516" s="4">
        <v>174298.32</v>
      </c>
    </row>
    <row r="13517" spans="13267:13282" ht="21.95" customHeight="1">
      <c r="SPS13517" s="4" t="s">
        <v>1307</v>
      </c>
      <c r="SPT13517" s="4">
        <v>732550</v>
      </c>
    </row>
    <row r="13518" spans="13267:13282" ht="21.95" customHeight="1">
      <c r="SPS13518" s="4" t="s">
        <v>596</v>
      </c>
      <c r="SPT13518" s="4">
        <v>174298.32</v>
      </c>
    </row>
    <row r="13519" spans="13267:13282" ht="21.95" customHeight="1">
      <c r="SPU13519" s="4" t="s">
        <v>1307</v>
      </c>
      <c r="SPV13519" s="4">
        <v>732550</v>
      </c>
    </row>
    <row r="13520" spans="13267:13282" ht="21.95" customHeight="1">
      <c r="SPU13520" s="4" t="s">
        <v>596</v>
      </c>
      <c r="SPV13520" s="4">
        <v>174298.32</v>
      </c>
    </row>
    <row r="13521" spans="13283:13298" ht="21.95" customHeight="1">
      <c r="SPW13521" s="4" t="s">
        <v>1307</v>
      </c>
      <c r="SPX13521" s="4">
        <v>732550</v>
      </c>
    </row>
    <row r="13522" spans="13283:13298" ht="21.95" customHeight="1">
      <c r="SPW13522" s="4" t="s">
        <v>596</v>
      </c>
      <c r="SPX13522" s="4">
        <v>174298.32</v>
      </c>
    </row>
    <row r="13523" spans="13283:13298" ht="21.95" customHeight="1">
      <c r="SPY13523" s="4" t="s">
        <v>1307</v>
      </c>
      <c r="SPZ13523" s="4">
        <v>732550</v>
      </c>
    </row>
    <row r="13524" spans="13283:13298" ht="21.95" customHeight="1">
      <c r="SPY13524" s="4" t="s">
        <v>596</v>
      </c>
      <c r="SPZ13524" s="4">
        <v>174298.32</v>
      </c>
    </row>
    <row r="13525" spans="13283:13298" ht="21.95" customHeight="1">
      <c r="SQA13525" s="4" t="s">
        <v>1307</v>
      </c>
      <c r="SQB13525" s="4">
        <v>732550</v>
      </c>
    </row>
    <row r="13526" spans="13283:13298" ht="21.95" customHeight="1">
      <c r="SQA13526" s="4" t="s">
        <v>596</v>
      </c>
      <c r="SQB13526" s="4">
        <v>174298.32</v>
      </c>
    </row>
    <row r="13527" spans="13283:13298" ht="21.95" customHeight="1">
      <c r="SQC13527" s="4" t="s">
        <v>1307</v>
      </c>
      <c r="SQD13527" s="4">
        <v>732550</v>
      </c>
    </row>
    <row r="13528" spans="13283:13298" ht="21.95" customHeight="1">
      <c r="SQC13528" s="4" t="s">
        <v>596</v>
      </c>
      <c r="SQD13528" s="4">
        <v>174298.32</v>
      </c>
    </row>
    <row r="13529" spans="13283:13298" ht="21.95" customHeight="1">
      <c r="SQE13529" s="4" t="s">
        <v>1307</v>
      </c>
      <c r="SQF13529" s="4">
        <v>732550</v>
      </c>
    </row>
    <row r="13530" spans="13283:13298" ht="21.95" customHeight="1">
      <c r="SQE13530" s="4" t="s">
        <v>596</v>
      </c>
      <c r="SQF13530" s="4">
        <v>174298.32</v>
      </c>
    </row>
    <row r="13531" spans="13283:13298" ht="21.95" customHeight="1">
      <c r="SQG13531" s="4" t="s">
        <v>1307</v>
      </c>
      <c r="SQH13531" s="4">
        <v>732550</v>
      </c>
    </row>
    <row r="13532" spans="13283:13298" ht="21.95" customHeight="1">
      <c r="SQG13532" s="4" t="s">
        <v>596</v>
      </c>
      <c r="SQH13532" s="4">
        <v>174298.32</v>
      </c>
    </row>
    <row r="13533" spans="13283:13298" ht="21.95" customHeight="1">
      <c r="SQI13533" s="4" t="s">
        <v>1307</v>
      </c>
      <c r="SQJ13533" s="4">
        <v>732550</v>
      </c>
    </row>
    <row r="13534" spans="13283:13298" ht="21.95" customHeight="1">
      <c r="SQI13534" s="4" t="s">
        <v>596</v>
      </c>
      <c r="SQJ13534" s="4">
        <v>174298.32</v>
      </c>
    </row>
    <row r="13535" spans="13283:13298" ht="21.95" customHeight="1">
      <c r="SQK13535" s="4" t="s">
        <v>1307</v>
      </c>
      <c r="SQL13535" s="4">
        <v>732550</v>
      </c>
    </row>
    <row r="13536" spans="13283:13298" ht="21.95" customHeight="1">
      <c r="SQK13536" s="4" t="s">
        <v>596</v>
      </c>
      <c r="SQL13536" s="4">
        <v>174298.32</v>
      </c>
    </row>
    <row r="13537" spans="13299:13314" ht="21.95" customHeight="1">
      <c r="SQM13537" s="4" t="s">
        <v>1307</v>
      </c>
      <c r="SQN13537" s="4">
        <v>732550</v>
      </c>
    </row>
    <row r="13538" spans="13299:13314" ht="21.95" customHeight="1">
      <c r="SQM13538" s="4" t="s">
        <v>596</v>
      </c>
      <c r="SQN13538" s="4">
        <v>174298.32</v>
      </c>
    </row>
    <row r="13539" spans="13299:13314" ht="21.95" customHeight="1">
      <c r="SQO13539" s="4" t="s">
        <v>1307</v>
      </c>
      <c r="SQP13539" s="4">
        <v>732550</v>
      </c>
    </row>
    <row r="13540" spans="13299:13314" ht="21.95" customHeight="1">
      <c r="SQO13540" s="4" t="s">
        <v>596</v>
      </c>
      <c r="SQP13540" s="4">
        <v>174298.32</v>
      </c>
    </row>
    <row r="13541" spans="13299:13314" ht="21.95" customHeight="1">
      <c r="SQQ13541" s="4" t="s">
        <v>1307</v>
      </c>
      <c r="SQR13541" s="4">
        <v>732550</v>
      </c>
    </row>
    <row r="13542" spans="13299:13314" ht="21.95" customHeight="1">
      <c r="SQQ13542" s="4" t="s">
        <v>596</v>
      </c>
      <c r="SQR13542" s="4">
        <v>174298.32</v>
      </c>
    </row>
    <row r="13543" spans="13299:13314" ht="21.95" customHeight="1">
      <c r="SQS13543" s="4" t="s">
        <v>1307</v>
      </c>
      <c r="SQT13543" s="4">
        <v>732550</v>
      </c>
    </row>
    <row r="13544" spans="13299:13314" ht="21.95" customHeight="1">
      <c r="SQS13544" s="4" t="s">
        <v>596</v>
      </c>
      <c r="SQT13544" s="4">
        <v>174298.32</v>
      </c>
    </row>
    <row r="13545" spans="13299:13314" ht="21.95" customHeight="1">
      <c r="SQU13545" s="4" t="s">
        <v>1307</v>
      </c>
      <c r="SQV13545" s="4">
        <v>732550</v>
      </c>
    </row>
    <row r="13546" spans="13299:13314" ht="21.95" customHeight="1">
      <c r="SQU13546" s="4" t="s">
        <v>596</v>
      </c>
      <c r="SQV13546" s="4">
        <v>174298.32</v>
      </c>
    </row>
    <row r="13547" spans="13299:13314" ht="21.95" customHeight="1">
      <c r="SQW13547" s="4" t="s">
        <v>1307</v>
      </c>
      <c r="SQX13547" s="4">
        <v>732550</v>
      </c>
    </row>
    <row r="13548" spans="13299:13314" ht="21.95" customHeight="1">
      <c r="SQW13548" s="4" t="s">
        <v>596</v>
      </c>
      <c r="SQX13548" s="4">
        <v>174298.32</v>
      </c>
    </row>
    <row r="13549" spans="13299:13314" ht="21.95" customHeight="1">
      <c r="SQY13549" s="4" t="s">
        <v>1307</v>
      </c>
      <c r="SQZ13549" s="4">
        <v>732550</v>
      </c>
    </row>
    <row r="13550" spans="13299:13314" ht="21.95" customHeight="1">
      <c r="SQY13550" s="4" t="s">
        <v>596</v>
      </c>
      <c r="SQZ13550" s="4">
        <v>174298.32</v>
      </c>
    </row>
    <row r="13551" spans="13299:13314" ht="21.95" customHeight="1">
      <c r="SRA13551" s="4" t="s">
        <v>1307</v>
      </c>
      <c r="SRB13551" s="4">
        <v>732550</v>
      </c>
    </row>
    <row r="13552" spans="13299:13314" ht="21.95" customHeight="1">
      <c r="SRA13552" s="4" t="s">
        <v>596</v>
      </c>
      <c r="SRB13552" s="4">
        <v>174298.32</v>
      </c>
    </row>
    <row r="13553" spans="13315:13330" ht="21.95" customHeight="1">
      <c r="SRC13553" s="4" t="s">
        <v>1307</v>
      </c>
      <c r="SRD13553" s="4">
        <v>732550</v>
      </c>
    </row>
    <row r="13554" spans="13315:13330" ht="21.95" customHeight="1">
      <c r="SRC13554" s="4" t="s">
        <v>596</v>
      </c>
      <c r="SRD13554" s="4">
        <v>174298.32</v>
      </c>
    </row>
    <row r="13555" spans="13315:13330" ht="21.95" customHeight="1">
      <c r="SRE13555" s="4" t="s">
        <v>1307</v>
      </c>
      <c r="SRF13555" s="4">
        <v>732550</v>
      </c>
    </row>
    <row r="13556" spans="13315:13330" ht="21.95" customHeight="1">
      <c r="SRE13556" s="4" t="s">
        <v>596</v>
      </c>
      <c r="SRF13556" s="4">
        <v>174298.32</v>
      </c>
    </row>
    <row r="13557" spans="13315:13330" ht="21.95" customHeight="1">
      <c r="SRG13557" s="4" t="s">
        <v>1307</v>
      </c>
      <c r="SRH13557" s="4">
        <v>732550</v>
      </c>
    </row>
    <row r="13558" spans="13315:13330" ht="21.95" customHeight="1">
      <c r="SRG13558" s="4" t="s">
        <v>596</v>
      </c>
      <c r="SRH13558" s="4">
        <v>174298.32</v>
      </c>
    </row>
    <row r="13559" spans="13315:13330" ht="21.95" customHeight="1">
      <c r="SRI13559" s="4" t="s">
        <v>1307</v>
      </c>
      <c r="SRJ13559" s="4">
        <v>732550</v>
      </c>
    </row>
    <row r="13560" spans="13315:13330" ht="21.95" customHeight="1">
      <c r="SRI13560" s="4" t="s">
        <v>596</v>
      </c>
      <c r="SRJ13560" s="4">
        <v>174298.32</v>
      </c>
    </row>
    <row r="13561" spans="13315:13330" ht="21.95" customHeight="1">
      <c r="SRK13561" s="4" t="s">
        <v>1307</v>
      </c>
      <c r="SRL13561" s="4">
        <v>732550</v>
      </c>
    </row>
    <row r="13562" spans="13315:13330" ht="21.95" customHeight="1">
      <c r="SRK13562" s="4" t="s">
        <v>596</v>
      </c>
      <c r="SRL13562" s="4">
        <v>174298.32</v>
      </c>
    </row>
    <row r="13563" spans="13315:13330" ht="21.95" customHeight="1">
      <c r="SRM13563" s="4" t="s">
        <v>1307</v>
      </c>
      <c r="SRN13563" s="4">
        <v>732550</v>
      </c>
    </row>
    <row r="13564" spans="13315:13330" ht="21.95" customHeight="1">
      <c r="SRM13564" s="4" t="s">
        <v>596</v>
      </c>
      <c r="SRN13564" s="4">
        <v>174298.32</v>
      </c>
    </row>
    <row r="13565" spans="13315:13330" ht="21.95" customHeight="1">
      <c r="SRO13565" s="4" t="s">
        <v>1307</v>
      </c>
      <c r="SRP13565" s="4">
        <v>732550</v>
      </c>
    </row>
    <row r="13566" spans="13315:13330" ht="21.95" customHeight="1">
      <c r="SRO13566" s="4" t="s">
        <v>596</v>
      </c>
      <c r="SRP13566" s="4">
        <v>174298.32</v>
      </c>
    </row>
    <row r="13567" spans="13315:13330" ht="21.95" customHeight="1">
      <c r="SRQ13567" s="4" t="s">
        <v>1307</v>
      </c>
      <c r="SRR13567" s="4">
        <v>732550</v>
      </c>
    </row>
    <row r="13568" spans="13315:13330" ht="21.95" customHeight="1">
      <c r="SRQ13568" s="4" t="s">
        <v>596</v>
      </c>
      <c r="SRR13568" s="4">
        <v>174298.32</v>
      </c>
    </row>
    <row r="13569" spans="13331:13346" ht="21.95" customHeight="1">
      <c r="SRS13569" s="4" t="s">
        <v>1307</v>
      </c>
      <c r="SRT13569" s="4">
        <v>732550</v>
      </c>
    </row>
    <row r="13570" spans="13331:13346" ht="21.95" customHeight="1">
      <c r="SRS13570" s="4" t="s">
        <v>596</v>
      </c>
      <c r="SRT13570" s="4">
        <v>174298.32</v>
      </c>
    </row>
    <row r="13571" spans="13331:13346" ht="21.95" customHeight="1">
      <c r="SRU13571" s="4" t="s">
        <v>1307</v>
      </c>
      <c r="SRV13571" s="4">
        <v>732550</v>
      </c>
    </row>
    <row r="13572" spans="13331:13346" ht="21.95" customHeight="1">
      <c r="SRU13572" s="4" t="s">
        <v>596</v>
      </c>
      <c r="SRV13572" s="4">
        <v>174298.32</v>
      </c>
    </row>
    <row r="13573" spans="13331:13346" ht="21.95" customHeight="1">
      <c r="SRW13573" s="4" t="s">
        <v>1307</v>
      </c>
      <c r="SRX13573" s="4">
        <v>732550</v>
      </c>
    </row>
    <row r="13574" spans="13331:13346" ht="21.95" customHeight="1">
      <c r="SRW13574" s="4" t="s">
        <v>596</v>
      </c>
      <c r="SRX13574" s="4">
        <v>174298.32</v>
      </c>
    </row>
    <row r="13575" spans="13331:13346" ht="21.95" customHeight="1">
      <c r="SRY13575" s="4" t="s">
        <v>1307</v>
      </c>
      <c r="SRZ13575" s="4">
        <v>732550</v>
      </c>
    </row>
    <row r="13576" spans="13331:13346" ht="21.95" customHeight="1">
      <c r="SRY13576" s="4" t="s">
        <v>596</v>
      </c>
      <c r="SRZ13576" s="4">
        <v>174298.32</v>
      </c>
    </row>
    <row r="13577" spans="13331:13346" ht="21.95" customHeight="1">
      <c r="SSA13577" s="4" t="s">
        <v>1307</v>
      </c>
      <c r="SSB13577" s="4">
        <v>732550</v>
      </c>
    </row>
    <row r="13578" spans="13331:13346" ht="21.95" customHeight="1">
      <c r="SSA13578" s="4" t="s">
        <v>596</v>
      </c>
      <c r="SSB13578" s="4">
        <v>174298.32</v>
      </c>
    </row>
    <row r="13579" spans="13331:13346" ht="21.95" customHeight="1">
      <c r="SSC13579" s="4" t="s">
        <v>1307</v>
      </c>
      <c r="SSD13579" s="4">
        <v>732550</v>
      </c>
    </row>
    <row r="13580" spans="13331:13346" ht="21.95" customHeight="1">
      <c r="SSC13580" s="4" t="s">
        <v>596</v>
      </c>
      <c r="SSD13580" s="4">
        <v>174298.32</v>
      </c>
    </row>
    <row r="13581" spans="13331:13346" ht="21.95" customHeight="1">
      <c r="SSE13581" s="4" t="s">
        <v>1307</v>
      </c>
      <c r="SSF13581" s="4">
        <v>732550</v>
      </c>
    </row>
    <row r="13582" spans="13331:13346" ht="21.95" customHeight="1">
      <c r="SSE13582" s="4" t="s">
        <v>596</v>
      </c>
      <c r="SSF13582" s="4">
        <v>174298.32</v>
      </c>
    </row>
    <row r="13583" spans="13331:13346" ht="21.95" customHeight="1">
      <c r="SSG13583" s="4" t="s">
        <v>1307</v>
      </c>
      <c r="SSH13583" s="4">
        <v>732550</v>
      </c>
    </row>
    <row r="13584" spans="13331:13346" ht="21.95" customHeight="1">
      <c r="SSG13584" s="4" t="s">
        <v>596</v>
      </c>
      <c r="SSH13584" s="4">
        <v>174298.32</v>
      </c>
    </row>
    <row r="13585" spans="13347:13362" ht="21.95" customHeight="1">
      <c r="SSI13585" s="4" t="s">
        <v>1307</v>
      </c>
      <c r="SSJ13585" s="4">
        <v>732550</v>
      </c>
    </row>
    <row r="13586" spans="13347:13362" ht="21.95" customHeight="1">
      <c r="SSI13586" s="4" t="s">
        <v>596</v>
      </c>
      <c r="SSJ13586" s="4">
        <v>174298.32</v>
      </c>
    </row>
    <row r="13587" spans="13347:13362" ht="21.95" customHeight="1">
      <c r="SSK13587" s="4" t="s">
        <v>1307</v>
      </c>
      <c r="SSL13587" s="4">
        <v>732550</v>
      </c>
    </row>
    <row r="13588" spans="13347:13362" ht="21.95" customHeight="1">
      <c r="SSK13588" s="4" t="s">
        <v>596</v>
      </c>
      <c r="SSL13588" s="4">
        <v>174298.32</v>
      </c>
    </row>
    <row r="13589" spans="13347:13362" ht="21.95" customHeight="1">
      <c r="SSM13589" s="4" t="s">
        <v>1307</v>
      </c>
      <c r="SSN13589" s="4">
        <v>732550</v>
      </c>
    </row>
    <row r="13590" spans="13347:13362" ht="21.95" customHeight="1">
      <c r="SSM13590" s="4" t="s">
        <v>596</v>
      </c>
      <c r="SSN13590" s="4">
        <v>174298.32</v>
      </c>
    </row>
    <row r="13591" spans="13347:13362" ht="21.95" customHeight="1">
      <c r="SSO13591" s="4" t="s">
        <v>1307</v>
      </c>
      <c r="SSP13591" s="4">
        <v>732550</v>
      </c>
    </row>
    <row r="13592" spans="13347:13362" ht="21.95" customHeight="1">
      <c r="SSO13592" s="4" t="s">
        <v>596</v>
      </c>
      <c r="SSP13592" s="4">
        <v>174298.32</v>
      </c>
    </row>
    <row r="13593" spans="13347:13362" ht="21.95" customHeight="1">
      <c r="SSQ13593" s="4" t="s">
        <v>1307</v>
      </c>
      <c r="SSR13593" s="4">
        <v>732550</v>
      </c>
    </row>
    <row r="13594" spans="13347:13362" ht="21.95" customHeight="1">
      <c r="SSQ13594" s="4" t="s">
        <v>596</v>
      </c>
      <c r="SSR13594" s="4">
        <v>174298.32</v>
      </c>
    </row>
    <row r="13595" spans="13347:13362" ht="21.95" customHeight="1">
      <c r="SSS13595" s="4" t="s">
        <v>1307</v>
      </c>
      <c r="SST13595" s="4">
        <v>732550</v>
      </c>
    </row>
    <row r="13596" spans="13347:13362" ht="21.95" customHeight="1">
      <c r="SSS13596" s="4" t="s">
        <v>596</v>
      </c>
      <c r="SST13596" s="4">
        <v>174298.32</v>
      </c>
    </row>
    <row r="13597" spans="13347:13362" ht="21.95" customHeight="1">
      <c r="SSU13597" s="4" t="s">
        <v>1307</v>
      </c>
      <c r="SSV13597" s="4">
        <v>732550</v>
      </c>
    </row>
    <row r="13598" spans="13347:13362" ht="21.95" customHeight="1">
      <c r="SSU13598" s="4" t="s">
        <v>596</v>
      </c>
      <c r="SSV13598" s="4">
        <v>174298.32</v>
      </c>
    </row>
    <row r="13599" spans="13347:13362" ht="21.95" customHeight="1">
      <c r="SSW13599" s="4" t="s">
        <v>1307</v>
      </c>
      <c r="SSX13599" s="4">
        <v>732550</v>
      </c>
    </row>
    <row r="13600" spans="13347:13362" ht="21.95" customHeight="1">
      <c r="SSW13600" s="4" t="s">
        <v>596</v>
      </c>
      <c r="SSX13600" s="4">
        <v>174298.32</v>
      </c>
    </row>
    <row r="13601" spans="13363:13378" ht="21.95" customHeight="1">
      <c r="SSY13601" s="4" t="s">
        <v>1307</v>
      </c>
      <c r="SSZ13601" s="4">
        <v>732550</v>
      </c>
    </row>
    <row r="13602" spans="13363:13378" ht="21.95" customHeight="1">
      <c r="SSY13602" s="4" t="s">
        <v>596</v>
      </c>
      <c r="SSZ13602" s="4">
        <v>174298.32</v>
      </c>
    </row>
    <row r="13603" spans="13363:13378" ht="21.95" customHeight="1">
      <c r="STA13603" s="4" t="s">
        <v>1307</v>
      </c>
      <c r="STB13603" s="4">
        <v>732550</v>
      </c>
    </row>
    <row r="13604" spans="13363:13378" ht="21.95" customHeight="1">
      <c r="STA13604" s="4" t="s">
        <v>596</v>
      </c>
      <c r="STB13604" s="4">
        <v>174298.32</v>
      </c>
    </row>
    <row r="13605" spans="13363:13378" ht="21.95" customHeight="1">
      <c r="STC13605" s="4" t="s">
        <v>1307</v>
      </c>
      <c r="STD13605" s="4">
        <v>732550</v>
      </c>
    </row>
    <row r="13606" spans="13363:13378" ht="21.95" customHeight="1">
      <c r="STC13606" s="4" t="s">
        <v>596</v>
      </c>
      <c r="STD13606" s="4">
        <v>174298.32</v>
      </c>
    </row>
    <row r="13607" spans="13363:13378" ht="21.95" customHeight="1">
      <c r="STE13607" s="4" t="s">
        <v>1307</v>
      </c>
      <c r="STF13607" s="4">
        <v>732550</v>
      </c>
    </row>
    <row r="13608" spans="13363:13378" ht="21.95" customHeight="1">
      <c r="STE13608" s="4" t="s">
        <v>596</v>
      </c>
      <c r="STF13608" s="4">
        <v>174298.32</v>
      </c>
    </row>
    <row r="13609" spans="13363:13378" ht="21.95" customHeight="1">
      <c r="STG13609" s="4" t="s">
        <v>1307</v>
      </c>
      <c r="STH13609" s="4">
        <v>732550</v>
      </c>
    </row>
    <row r="13610" spans="13363:13378" ht="21.95" customHeight="1">
      <c r="STG13610" s="4" t="s">
        <v>596</v>
      </c>
      <c r="STH13610" s="4">
        <v>174298.32</v>
      </c>
    </row>
    <row r="13611" spans="13363:13378" ht="21.95" customHeight="1">
      <c r="STI13611" s="4" t="s">
        <v>1307</v>
      </c>
      <c r="STJ13611" s="4">
        <v>732550</v>
      </c>
    </row>
    <row r="13612" spans="13363:13378" ht="21.95" customHeight="1">
      <c r="STI13612" s="4" t="s">
        <v>596</v>
      </c>
      <c r="STJ13612" s="4">
        <v>174298.32</v>
      </c>
    </row>
    <row r="13613" spans="13363:13378" ht="21.95" customHeight="1">
      <c r="STK13613" s="4" t="s">
        <v>1307</v>
      </c>
      <c r="STL13613" s="4">
        <v>732550</v>
      </c>
    </row>
    <row r="13614" spans="13363:13378" ht="21.95" customHeight="1">
      <c r="STK13614" s="4" t="s">
        <v>596</v>
      </c>
      <c r="STL13614" s="4">
        <v>174298.32</v>
      </c>
    </row>
    <row r="13615" spans="13363:13378" ht="21.95" customHeight="1">
      <c r="STM13615" s="4" t="s">
        <v>1307</v>
      </c>
      <c r="STN13615" s="4">
        <v>732550</v>
      </c>
    </row>
    <row r="13616" spans="13363:13378" ht="21.95" customHeight="1">
      <c r="STM13616" s="4" t="s">
        <v>596</v>
      </c>
      <c r="STN13616" s="4">
        <v>174298.32</v>
      </c>
    </row>
    <row r="13617" spans="13379:13394" ht="21.95" customHeight="1">
      <c r="STO13617" s="4" t="s">
        <v>1307</v>
      </c>
      <c r="STP13617" s="4">
        <v>732550</v>
      </c>
    </row>
    <row r="13618" spans="13379:13394" ht="21.95" customHeight="1">
      <c r="STO13618" s="4" t="s">
        <v>596</v>
      </c>
      <c r="STP13618" s="4">
        <v>174298.32</v>
      </c>
    </row>
    <row r="13619" spans="13379:13394" ht="21.95" customHeight="1">
      <c r="STQ13619" s="4" t="s">
        <v>1307</v>
      </c>
      <c r="STR13619" s="4">
        <v>732550</v>
      </c>
    </row>
    <row r="13620" spans="13379:13394" ht="21.95" customHeight="1">
      <c r="STQ13620" s="4" t="s">
        <v>596</v>
      </c>
      <c r="STR13620" s="4">
        <v>174298.32</v>
      </c>
    </row>
    <row r="13621" spans="13379:13394" ht="21.95" customHeight="1">
      <c r="STS13621" s="4" t="s">
        <v>1307</v>
      </c>
      <c r="STT13621" s="4">
        <v>732550</v>
      </c>
    </row>
    <row r="13622" spans="13379:13394" ht="21.95" customHeight="1">
      <c r="STS13622" s="4" t="s">
        <v>596</v>
      </c>
      <c r="STT13622" s="4">
        <v>174298.32</v>
      </c>
    </row>
    <row r="13623" spans="13379:13394" ht="21.95" customHeight="1">
      <c r="STU13623" s="4" t="s">
        <v>1307</v>
      </c>
      <c r="STV13623" s="4">
        <v>732550</v>
      </c>
    </row>
    <row r="13624" spans="13379:13394" ht="21.95" customHeight="1">
      <c r="STU13624" s="4" t="s">
        <v>596</v>
      </c>
      <c r="STV13624" s="4">
        <v>174298.32</v>
      </c>
    </row>
    <row r="13625" spans="13379:13394" ht="21.95" customHeight="1">
      <c r="STW13625" s="4" t="s">
        <v>1307</v>
      </c>
      <c r="STX13625" s="4">
        <v>732550</v>
      </c>
    </row>
    <row r="13626" spans="13379:13394" ht="21.95" customHeight="1">
      <c r="STW13626" s="4" t="s">
        <v>596</v>
      </c>
      <c r="STX13626" s="4">
        <v>174298.32</v>
      </c>
    </row>
    <row r="13627" spans="13379:13394" ht="21.95" customHeight="1">
      <c r="STY13627" s="4" t="s">
        <v>1307</v>
      </c>
      <c r="STZ13627" s="4">
        <v>732550</v>
      </c>
    </row>
    <row r="13628" spans="13379:13394" ht="21.95" customHeight="1">
      <c r="STY13628" s="4" t="s">
        <v>596</v>
      </c>
      <c r="STZ13628" s="4">
        <v>174298.32</v>
      </c>
    </row>
    <row r="13629" spans="13379:13394" ht="21.95" customHeight="1">
      <c r="SUA13629" s="4" t="s">
        <v>1307</v>
      </c>
      <c r="SUB13629" s="4">
        <v>732550</v>
      </c>
    </row>
    <row r="13630" spans="13379:13394" ht="21.95" customHeight="1">
      <c r="SUA13630" s="4" t="s">
        <v>596</v>
      </c>
      <c r="SUB13630" s="4">
        <v>174298.32</v>
      </c>
    </row>
    <row r="13631" spans="13379:13394" ht="21.95" customHeight="1">
      <c r="SUC13631" s="4" t="s">
        <v>1307</v>
      </c>
      <c r="SUD13631" s="4">
        <v>732550</v>
      </c>
    </row>
    <row r="13632" spans="13379:13394" ht="21.95" customHeight="1">
      <c r="SUC13632" s="4" t="s">
        <v>596</v>
      </c>
      <c r="SUD13632" s="4">
        <v>174298.32</v>
      </c>
    </row>
    <row r="13633" spans="13395:13410" ht="21.95" customHeight="1">
      <c r="SUE13633" s="4" t="s">
        <v>1307</v>
      </c>
      <c r="SUF13633" s="4">
        <v>732550</v>
      </c>
    </row>
    <row r="13634" spans="13395:13410" ht="21.95" customHeight="1">
      <c r="SUE13634" s="4" t="s">
        <v>596</v>
      </c>
      <c r="SUF13634" s="4">
        <v>174298.32</v>
      </c>
    </row>
    <row r="13635" spans="13395:13410" ht="21.95" customHeight="1">
      <c r="SUG13635" s="4" t="s">
        <v>1307</v>
      </c>
      <c r="SUH13635" s="4">
        <v>732550</v>
      </c>
    </row>
    <row r="13636" spans="13395:13410" ht="21.95" customHeight="1">
      <c r="SUG13636" s="4" t="s">
        <v>596</v>
      </c>
      <c r="SUH13636" s="4">
        <v>174298.32</v>
      </c>
    </row>
    <row r="13637" spans="13395:13410" ht="21.95" customHeight="1">
      <c r="SUI13637" s="4" t="s">
        <v>1307</v>
      </c>
      <c r="SUJ13637" s="4">
        <v>732550</v>
      </c>
    </row>
    <row r="13638" spans="13395:13410" ht="21.95" customHeight="1">
      <c r="SUI13638" s="4" t="s">
        <v>596</v>
      </c>
      <c r="SUJ13638" s="4">
        <v>174298.32</v>
      </c>
    </row>
    <row r="13639" spans="13395:13410" ht="21.95" customHeight="1">
      <c r="SUK13639" s="4" t="s">
        <v>1307</v>
      </c>
      <c r="SUL13639" s="4">
        <v>732550</v>
      </c>
    </row>
    <row r="13640" spans="13395:13410" ht="21.95" customHeight="1">
      <c r="SUK13640" s="4" t="s">
        <v>596</v>
      </c>
      <c r="SUL13640" s="4">
        <v>174298.32</v>
      </c>
    </row>
    <row r="13641" spans="13395:13410" ht="21.95" customHeight="1">
      <c r="SUM13641" s="4" t="s">
        <v>1307</v>
      </c>
      <c r="SUN13641" s="4">
        <v>732550</v>
      </c>
    </row>
    <row r="13642" spans="13395:13410" ht="21.95" customHeight="1">
      <c r="SUM13642" s="4" t="s">
        <v>596</v>
      </c>
      <c r="SUN13642" s="4">
        <v>174298.32</v>
      </c>
    </row>
    <row r="13643" spans="13395:13410" ht="21.95" customHeight="1">
      <c r="SUO13643" s="4" t="s">
        <v>1307</v>
      </c>
      <c r="SUP13643" s="4">
        <v>732550</v>
      </c>
    </row>
    <row r="13644" spans="13395:13410" ht="21.95" customHeight="1">
      <c r="SUO13644" s="4" t="s">
        <v>596</v>
      </c>
      <c r="SUP13644" s="4">
        <v>174298.32</v>
      </c>
    </row>
    <row r="13645" spans="13395:13410" ht="21.95" customHeight="1">
      <c r="SUQ13645" s="4" t="s">
        <v>1307</v>
      </c>
      <c r="SUR13645" s="4">
        <v>732550</v>
      </c>
    </row>
    <row r="13646" spans="13395:13410" ht="21.95" customHeight="1">
      <c r="SUQ13646" s="4" t="s">
        <v>596</v>
      </c>
      <c r="SUR13646" s="4">
        <v>174298.32</v>
      </c>
    </row>
    <row r="13647" spans="13395:13410" ht="21.95" customHeight="1">
      <c r="SUS13647" s="4" t="s">
        <v>1307</v>
      </c>
      <c r="SUT13647" s="4">
        <v>732550</v>
      </c>
    </row>
    <row r="13648" spans="13395:13410" ht="21.95" customHeight="1">
      <c r="SUS13648" s="4" t="s">
        <v>596</v>
      </c>
      <c r="SUT13648" s="4">
        <v>174298.32</v>
      </c>
    </row>
    <row r="13649" spans="13411:13426" ht="21.95" customHeight="1">
      <c r="SUU13649" s="4" t="s">
        <v>1307</v>
      </c>
      <c r="SUV13649" s="4">
        <v>732550</v>
      </c>
    </row>
    <row r="13650" spans="13411:13426" ht="21.95" customHeight="1">
      <c r="SUU13650" s="4" t="s">
        <v>596</v>
      </c>
      <c r="SUV13650" s="4">
        <v>174298.32</v>
      </c>
    </row>
    <row r="13651" spans="13411:13426" ht="21.95" customHeight="1">
      <c r="SUW13651" s="4" t="s">
        <v>1307</v>
      </c>
      <c r="SUX13651" s="4">
        <v>732550</v>
      </c>
    </row>
    <row r="13652" spans="13411:13426" ht="21.95" customHeight="1">
      <c r="SUW13652" s="4" t="s">
        <v>596</v>
      </c>
      <c r="SUX13652" s="4">
        <v>174298.32</v>
      </c>
    </row>
    <row r="13653" spans="13411:13426" ht="21.95" customHeight="1">
      <c r="SUY13653" s="4" t="s">
        <v>1307</v>
      </c>
      <c r="SUZ13653" s="4">
        <v>732550</v>
      </c>
    </row>
    <row r="13654" spans="13411:13426" ht="21.95" customHeight="1">
      <c r="SUY13654" s="4" t="s">
        <v>596</v>
      </c>
      <c r="SUZ13654" s="4">
        <v>174298.32</v>
      </c>
    </row>
    <row r="13655" spans="13411:13426" ht="21.95" customHeight="1">
      <c r="SVA13655" s="4" t="s">
        <v>1307</v>
      </c>
      <c r="SVB13655" s="4">
        <v>732550</v>
      </c>
    </row>
    <row r="13656" spans="13411:13426" ht="21.95" customHeight="1">
      <c r="SVA13656" s="4" t="s">
        <v>596</v>
      </c>
      <c r="SVB13656" s="4">
        <v>174298.32</v>
      </c>
    </row>
    <row r="13657" spans="13411:13426" ht="21.95" customHeight="1">
      <c r="SVC13657" s="4" t="s">
        <v>1307</v>
      </c>
      <c r="SVD13657" s="4">
        <v>732550</v>
      </c>
    </row>
    <row r="13658" spans="13411:13426" ht="21.95" customHeight="1">
      <c r="SVC13658" s="4" t="s">
        <v>596</v>
      </c>
      <c r="SVD13658" s="4">
        <v>174298.32</v>
      </c>
    </row>
    <row r="13659" spans="13411:13426" ht="21.95" customHeight="1">
      <c r="SVE13659" s="4" t="s">
        <v>1307</v>
      </c>
      <c r="SVF13659" s="4">
        <v>732550</v>
      </c>
    </row>
    <row r="13660" spans="13411:13426" ht="21.95" customHeight="1">
      <c r="SVE13660" s="4" t="s">
        <v>596</v>
      </c>
      <c r="SVF13660" s="4">
        <v>174298.32</v>
      </c>
    </row>
    <row r="13661" spans="13411:13426" ht="21.95" customHeight="1">
      <c r="SVG13661" s="4" t="s">
        <v>1307</v>
      </c>
      <c r="SVH13661" s="4">
        <v>732550</v>
      </c>
    </row>
    <row r="13662" spans="13411:13426" ht="21.95" customHeight="1">
      <c r="SVG13662" s="4" t="s">
        <v>596</v>
      </c>
      <c r="SVH13662" s="4">
        <v>174298.32</v>
      </c>
    </row>
    <row r="13663" spans="13411:13426" ht="21.95" customHeight="1">
      <c r="SVI13663" s="4" t="s">
        <v>1307</v>
      </c>
      <c r="SVJ13663" s="4">
        <v>732550</v>
      </c>
    </row>
    <row r="13664" spans="13411:13426" ht="21.95" customHeight="1">
      <c r="SVI13664" s="4" t="s">
        <v>596</v>
      </c>
      <c r="SVJ13664" s="4">
        <v>174298.32</v>
      </c>
    </row>
    <row r="13665" spans="13427:13442" ht="21.95" customHeight="1">
      <c r="SVK13665" s="4" t="s">
        <v>1307</v>
      </c>
      <c r="SVL13665" s="4">
        <v>732550</v>
      </c>
    </row>
    <row r="13666" spans="13427:13442" ht="21.95" customHeight="1">
      <c r="SVK13666" s="4" t="s">
        <v>596</v>
      </c>
      <c r="SVL13666" s="4">
        <v>174298.32</v>
      </c>
    </row>
    <row r="13667" spans="13427:13442" ht="21.95" customHeight="1">
      <c r="SVM13667" s="4" t="s">
        <v>1307</v>
      </c>
      <c r="SVN13667" s="4">
        <v>732550</v>
      </c>
    </row>
    <row r="13668" spans="13427:13442" ht="21.95" customHeight="1">
      <c r="SVM13668" s="4" t="s">
        <v>596</v>
      </c>
      <c r="SVN13668" s="4">
        <v>174298.32</v>
      </c>
    </row>
    <row r="13669" spans="13427:13442" ht="21.95" customHeight="1">
      <c r="SVO13669" s="4" t="s">
        <v>1307</v>
      </c>
      <c r="SVP13669" s="4">
        <v>732550</v>
      </c>
    </row>
    <row r="13670" spans="13427:13442" ht="21.95" customHeight="1">
      <c r="SVO13670" s="4" t="s">
        <v>596</v>
      </c>
      <c r="SVP13670" s="4">
        <v>174298.32</v>
      </c>
    </row>
    <row r="13671" spans="13427:13442" ht="21.95" customHeight="1">
      <c r="SVQ13671" s="4" t="s">
        <v>1307</v>
      </c>
      <c r="SVR13671" s="4">
        <v>732550</v>
      </c>
    </row>
    <row r="13672" spans="13427:13442" ht="21.95" customHeight="1">
      <c r="SVQ13672" s="4" t="s">
        <v>596</v>
      </c>
      <c r="SVR13672" s="4">
        <v>174298.32</v>
      </c>
    </row>
    <row r="13673" spans="13427:13442" ht="21.95" customHeight="1">
      <c r="SVS13673" s="4" t="s">
        <v>1307</v>
      </c>
      <c r="SVT13673" s="4">
        <v>732550</v>
      </c>
    </row>
    <row r="13674" spans="13427:13442" ht="21.95" customHeight="1">
      <c r="SVS13674" s="4" t="s">
        <v>596</v>
      </c>
      <c r="SVT13674" s="4">
        <v>174298.32</v>
      </c>
    </row>
    <row r="13675" spans="13427:13442" ht="21.95" customHeight="1">
      <c r="SVU13675" s="4" t="s">
        <v>1307</v>
      </c>
      <c r="SVV13675" s="4">
        <v>732550</v>
      </c>
    </row>
    <row r="13676" spans="13427:13442" ht="21.95" customHeight="1">
      <c r="SVU13676" s="4" t="s">
        <v>596</v>
      </c>
      <c r="SVV13676" s="4">
        <v>174298.32</v>
      </c>
    </row>
    <row r="13677" spans="13427:13442" ht="21.95" customHeight="1">
      <c r="SVW13677" s="4" t="s">
        <v>1307</v>
      </c>
      <c r="SVX13677" s="4">
        <v>732550</v>
      </c>
    </row>
    <row r="13678" spans="13427:13442" ht="21.95" customHeight="1">
      <c r="SVW13678" s="4" t="s">
        <v>596</v>
      </c>
      <c r="SVX13678" s="4">
        <v>174298.32</v>
      </c>
    </row>
    <row r="13679" spans="13427:13442" ht="21.95" customHeight="1">
      <c r="SVY13679" s="4" t="s">
        <v>1307</v>
      </c>
      <c r="SVZ13679" s="4">
        <v>732550</v>
      </c>
    </row>
    <row r="13680" spans="13427:13442" ht="21.95" customHeight="1">
      <c r="SVY13680" s="4" t="s">
        <v>596</v>
      </c>
      <c r="SVZ13680" s="4">
        <v>174298.32</v>
      </c>
    </row>
    <row r="13681" spans="13443:13458" ht="21.95" customHeight="1">
      <c r="SWA13681" s="4" t="s">
        <v>1307</v>
      </c>
      <c r="SWB13681" s="4">
        <v>732550</v>
      </c>
    </row>
    <row r="13682" spans="13443:13458" ht="21.95" customHeight="1">
      <c r="SWA13682" s="4" t="s">
        <v>596</v>
      </c>
      <c r="SWB13682" s="4">
        <v>174298.32</v>
      </c>
    </row>
    <row r="13683" spans="13443:13458" ht="21.95" customHeight="1">
      <c r="SWC13683" s="4" t="s">
        <v>1307</v>
      </c>
      <c r="SWD13683" s="4">
        <v>732550</v>
      </c>
    </row>
    <row r="13684" spans="13443:13458" ht="21.95" customHeight="1">
      <c r="SWC13684" s="4" t="s">
        <v>596</v>
      </c>
      <c r="SWD13684" s="4">
        <v>174298.32</v>
      </c>
    </row>
    <row r="13685" spans="13443:13458" ht="21.95" customHeight="1">
      <c r="SWE13685" s="4" t="s">
        <v>1307</v>
      </c>
      <c r="SWF13685" s="4">
        <v>732550</v>
      </c>
    </row>
    <row r="13686" spans="13443:13458" ht="21.95" customHeight="1">
      <c r="SWE13686" s="4" t="s">
        <v>596</v>
      </c>
      <c r="SWF13686" s="4">
        <v>174298.32</v>
      </c>
    </row>
    <row r="13687" spans="13443:13458" ht="21.95" customHeight="1">
      <c r="SWG13687" s="4" t="s">
        <v>1307</v>
      </c>
      <c r="SWH13687" s="4">
        <v>732550</v>
      </c>
    </row>
    <row r="13688" spans="13443:13458" ht="21.95" customHeight="1">
      <c r="SWG13688" s="4" t="s">
        <v>596</v>
      </c>
      <c r="SWH13688" s="4">
        <v>174298.32</v>
      </c>
    </row>
    <row r="13689" spans="13443:13458" ht="21.95" customHeight="1">
      <c r="SWI13689" s="4" t="s">
        <v>1307</v>
      </c>
      <c r="SWJ13689" s="4">
        <v>732550</v>
      </c>
    </row>
    <row r="13690" spans="13443:13458" ht="21.95" customHeight="1">
      <c r="SWI13690" s="4" t="s">
        <v>596</v>
      </c>
      <c r="SWJ13690" s="4">
        <v>174298.32</v>
      </c>
    </row>
    <row r="13691" spans="13443:13458" ht="21.95" customHeight="1">
      <c r="SWK13691" s="4" t="s">
        <v>1307</v>
      </c>
      <c r="SWL13691" s="4">
        <v>732550</v>
      </c>
    </row>
    <row r="13692" spans="13443:13458" ht="21.95" customHeight="1">
      <c r="SWK13692" s="4" t="s">
        <v>596</v>
      </c>
      <c r="SWL13692" s="4">
        <v>174298.32</v>
      </c>
    </row>
    <row r="13693" spans="13443:13458" ht="21.95" customHeight="1">
      <c r="SWM13693" s="4" t="s">
        <v>1307</v>
      </c>
      <c r="SWN13693" s="4">
        <v>732550</v>
      </c>
    </row>
    <row r="13694" spans="13443:13458" ht="21.95" customHeight="1">
      <c r="SWM13694" s="4" t="s">
        <v>596</v>
      </c>
      <c r="SWN13694" s="4">
        <v>174298.32</v>
      </c>
    </row>
    <row r="13695" spans="13443:13458" ht="21.95" customHeight="1">
      <c r="SWO13695" s="4" t="s">
        <v>1307</v>
      </c>
      <c r="SWP13695" s="4">
        <v>732550</v>
      </c>
    </row>
    <row r="13696" spans="13443:13458" ht="21.95" customHeight="1">
      <c r="SWO13696" s="4" t="s">
        <v>596</v>
      </c>
      <c r="SWP13696" s="4">
        <v>174298.32</v>
      </c>
    </row>
    <row r="13697" spans="13459:13474" ht="21.95" customHeight="1">
      <c r="SWQ13697" s="4" t="s">
        <v>1307</v>
      </c>
      <c r="SWR13697" s="4">
        <v>732550</v>
      </c>
    </row>
    <row r="13698" spans="13459:13474" ht="21.95" customHeight="1">
      <c r="SWQ13698" s="4" t="s">
        <v>596</v>
      </c>
      <c r="SWR13698" s="4">
        <v>174298.32</v>
      </c>
    </row>
    <row r="13699" spans="13459:13474" ht="21.95" customHeight="1">
      <c r="SWS13699" s="4" t="s">
        <v>1307</v>
      </c>
      <c r="SWT13699" s="4">
        <v>732550</v>
      </c>
    </row>
    <row r="13700" spans="13459:13474" ht="21.95" customHeight="1">
      <c r="SWS13700" s="4" t="s">
        <v>596</v>
      </c>
      <c r="SWT13700" s="4">
        <v>174298.32</v>
      </c>
    </row>
    <row r="13701" spans="13459:13474" ht="21.95" customHeight="1">
      <c r="SWU13701" s="4" t="s">
        <v>1307</v>
      </c>
      <c r="SWV13701" s="4">
        <v>732550</v>
      </c>
    </row>
    <row r="13702" spans="13459:13474" ht="21.95" customHeight="1">
      <c r="SWU13702" s="4" t="s">
        <v>596</v>
      </c>
      <c r="SWV13702" s="4">
        <v>174298.32</v>
      </c>
    </row>
    <row r="13703" spans="13459:13474" ht="21.95" customHeight="1">
      <c r="SWW13703" s="4" t="s">
        <v>1307</v>
      </c>
      <c r="SWX13703" s="4">
        <v>732550</v>
      </c>
    </row>
    <row r="13704" spans="13459:13474" ht="21.95" customHeight="1">
      <c r="SWW13704" s="4" t="s">
        <v>596</v>
      </c>
      <c r="SWX13704" s="4">
        <v>174298.32</v>
      </c>
    </row>
    <row r="13705" spans="13459:13474" ht="21.95" customHeight="1">
      <c r="SWY13705" s="4" t="s">
        <v>1307</v>
      </c>
      <c r="SWZ13705" s="4">
        <v>732550</v>
      </c>
    </row>
    <row r="13706" spans="13459:13474" ht="21.95" customHeight="1">
      <c r="SWY13706" s="4" t="s">
        <v>596</v>
      </c>
      <c r="SWZ13706" s="4">
        <v>174298.32</v>
      </c>
    </row>
    <row r="13707" spans="13459:13474" ht="21.95" customHeight="1">
      <c r="SXA13707" s="4" t="s">
        <v>1307</v>
      </c>
      <c r="SXB13707" s="4">
        <v>732550</v>
      </c>
    </row>
    <row r="13708" spans="13459:13474" ht="21.95" customHeight="1">
      <c r="SXA13708" s="4" t="s">
        <v>596</v>
      </c>
      <c r="SXB13708" s="4">
        <v>174298.32</v>
      </c>
    </row>
    <row r="13709" spans="13459:13474" ht="21.95" customHeight="1">
      <c r="SXC13709" s="4" t="s">
        <v>1307</v>
      </c>
      <c r="SXD13709" s="4">
        <v>732550</v>
      </c>
    </row>
    <row r="13710" spans="13459:13474" ht="21.95" customHeight="1">
      <c r="SXC13710" s="4" t="s">
        <v>596</v>
      </c>
      <c r="SXD13710" s="4">
        <v>174298.32</v>
      </c>
    </row>
    <row r="13711" spans="13459:13474" ht="21.95" customHeight="1">
      <c r="SXE13711" s="4" t="s">
        <v>1307</v>
      </c>
      <c r="SXF13711" s="4">
        <v>732550</v>
      </c>
    </row>
    <row r="13712" spans="13459:13474" ht="21.95" customHeight="1">
      <c r="SXE13712" s="4" t="s">
        <v>596</v>
      </c>
      <c r="SXF13712" s="4">
        <v>174298.32</v>
      </c>
    </row>
    <row r="13713" spans="13475:13490" ht="21.95" customHeight="1">
      <c r="SXG13713" s="4" t="s">
        <v>1307</v>
      </c>
      <c r="SXH13713" s="4">
        <v>732550</v>
      </c>
    </row>
    <row r="13714" spans="13475:13490" ht="21.95" customHeight="1">
      <c r="SXG13714" s="4" t="s">
        <v>596</v>
      </c>
      <c r="SXH13714" s="4">
        <v>174298.32</v>
      </c>
    </row>
    <row r="13715" spans="13475:13490" ht="21.95" customHeight="1">
      <c r="SXI13715" s="4" t="s">
        <v>1307</v>
      </c>
      <c r="SXJ13715" s="4">
        <v>732550</v>
      </c>
    </row>
    <row r="13716" spans="13475:13490" ht="21.95" customHeight="1">
      <c r="SXI13716" s="4" t="s">
        <v>596</v>
      </c>
      <c r="SXJ13716" s="4">
        <v>174298.32</v>
      </c>
    </row>
    <row r="13717" spans="13475:13490" ht="21.95" customHeight="1">
      <c r="SXK13717" s="4" t="s">
        <v>1307</v>
      </c>
      <c r="SXL13717" s="4">
        <v>732550</v>
      </c>
    </row>
    <row r="13718" spans="13475:13490" ht="21.95" customHeight="1">
      <c r="SXK13718" s="4" t="s">
        <v>596</v>
      </c>
      <c r="SXL13718" s="4">
        <v>174298.32</v>
      </c>
    </row>
    <row r="13719" spans="13475:13490" ht="21.95" customHeight="1">
      <c r="SXM13719" s="4" t="s">
        <v>1307</v>
      </c>
      <c r="SXN13719" s="4">
        <v>732550</v>
      </c>
    </row>
    <row r="13720" spans="13475:13490" ht="21.95" customHeight="1">
      <c r="SXM13720" s="4" t="s">
        <v>596</v>
      </c>
      <c r="SXN13720" s="4">
        <v>174298.32</v>
      </c>
    </row>
    <row r="13721" spans="13475:13490" ht="21.95" customHeight="1">
      <c r="SXO13721" s="4" t="s">
        <v>1307</v>
      </c>
      <c r="SXP13721" s="4">
        <v>732550</v>
      </c>
    </row>
    <row r="13722" spans="13475:13490" ht="21.95" customHeight="1">
      <c r="SXO13722" s="4" t="s">
        <v>596</v>
      </c>
      <c r="SXP13722" s="4">
        <v>174298.32</v>
      </c>
    </row>
    <row r="13723" spans="13475:13490" ht="21.95" customHeight="1">
      <c r="SXQ13723" s="4" t="s">
        <v>1307</v>
      </c>
      <c r="SXR13723" s="4">
        <v>732550</v>
      </c>
    </row>
    <row r="13724" spans="13475:13490" ht="21.95" customHeight="1">
      <c r="SXQ13724" s="4" t="s">
        <v>596</v>
      </c>
      <c r="SXR13724" s="4">
        <v>174298.32</v>
      </c>
    </row>
    <row r="13725" spans="13475:13490" ht="21.95" customHeight="1">
      <c r="SXS13725" s="4" t="s">
        <v>1307</v>
      </c>
      <c r="SXT13725" s="4">
        <v>732550</v>
      </c>
    </row>
    <row r="13726" spans="13475:13490" ht="21.95" customHeight="1">
      <c r="SXS13726" s="4" t="s">
        <v>596</v>
      </c>
      <c r="SXT13726" s="4">
        <v>174298.32</v>
      </c>
    </row>
    <row r="13727" spans="13475:13490" ht="21.95" customHeight="1">
      <c r="SXU13727" s="4" t="s">
        <v>1307</v>
      </c>
      <c r="SXV13727" s="4">
        <v>732550</v>
      </c>
    </row>
    <row r="13728" spans="13475:13490" ht="21.95" customHeight="1">
      <c r="SXU13728" s="4" t="s">
        <v>596</v>
      </c>
      <c r="SXV13728" s="4">
        <v>174298.32</v>
      </c>
    </row>
    <row r="13729" spans="13491:13506" ht="21.95" customHeight="1">
      <c r="SXW13729" s="4" t="s">
        <v>1307</v>
      </c>
      <c r="SXX13729" s="4">
        <v>732550</v>
      </c>
    </row>
    <row r="13730" spans="13491:13506" ht="21.95" customHeight="1">
      <c r="SXW13730" s="4" t="s">
        <v>596</v>
      </c>
      <c r="SXX13730" s="4">
        <v>174298.32</v>
      </c>
    </row>
    <row r="13731" spans="13491:13506" ht="21.95" customHeight="1">
      <c r="SXY13731" s="4" t="s">
        <v>1307</v>
      </c>
      <c r="SXZ13731" s="4">
        <v>732550</v>
      </c>
    </row>
    <row r="13732" spans="13491:13506" ht="21.95" customHeight="1">
      <c r="SXY13732" s="4" t="s">
        <v>596</v>
      </c>
      <c r="SXZ13732" s="4">
        <v>174298.32</v>
      </c>
    </row>
    <row r="13733" spans="13491:13506" ht="21.95" customHeight="1">
      <c r="SYA13733" s="4" t="s">
        <v>1307</v>
      </c>
      <c r="SYB13733" s="4">
        <v>732550</v>
      </c>
    </row>
    <row r="13734" spans="13491:13506" ht="21.95" customHeight="1">
      <c r="SYA13734" s="4" t="s">
        <v>596</v>
      </c>
      <c r="SYB13734" s="4">
        <v>174298.32</v>
      </c>
    </row>
    <row r="13735" spans="13491:13506" ht="21.95" customHeight="1">
      <c r="SYC13735" s="4" t="s">
        <v>1307</v>
      </c>
      <c r="SYD13735" s="4">
        <v>732550</v>
      </c>
    </row>
    <row r="13736" spans="13491:13506" ht="21.95" customHeight="1">
      <c r="SYC13736" s="4" t="s">
        <v>596</v>
      </c>
      <c r="SYD13736" s="4">
        <v>174298.32</v>
      </c>
    </row>
    <row r="13737" spans="13491:13506" ht="21.95" customHeight="1">
      <c r="SYE13737" s="4" t="s">
        <v>1307</v>
      </c>
      <c r="SYF13737" s="4">
        <v>732550</v>
      </c>
    </row>
    <row r="13738" spans="13491:13506" ht="21.95" customHeight="1">
      <c r="SYE13738" s="4" t="s">
        <v>596</v>
      </c>
      <c r="SYF13738" s="4">
        <v>174298.32</v>
      </c>
    </row>
    <row r="13739" spans="13491:13506" ht="21.95" customHeight="1">
      <c r="SYG13739" s="4" t="s">
        <v>1307</v>
      </c>
      <c r="SYH13739" s="4">
        <v>732550</v>
      </c>
    </row>
    <row r="13740" spans="13491:13506" ht="21.95" customHeight="1">
      <c r="SYG13740" s="4" t="s">
        <v>596</v>
      </c>
      <c r="SYH13740" s="4">
        <v>174298.32</v>
      </c>
    </row>
    <row r="13741" spans="13491:13506" ht="21.95" customHeight="1">
      <c r="SYI13741" s="4" t="s">
        <v>1307</v>
      </c>
      <c r="SYJ13741" s="4">
        <v>732550</v>
      </c>
    </row>
    <row r="13742" spans="13491:13506" ht="21.95" customHeight="1">
      <c r="SYI13742" s="4" t="s">
        <v>596</v>
      </c>
      <c r="SYJ13742" s="4">
        <v>174298.32</v>
      </c>
    </row>
    <row r="13743" spans="13491:13506" ht="21.95" customHeight="1">
      <c r="SYK13743" s="4" t="s">
        <v>1307</v>
      </c>
      <c r="SYL13743" s="4">
        <v>732550</v>
      </c>
    </row>
    <row r="13744" spans="13491:13506" ht="21.95" customHeight="1">
      <c r="SYK13744" s="4" t="s">
        <v>596</v>
      </c>
      <c r="SYL13744" s="4">
        <v>174298.32</v>
      </c>
    </row>
    <row r="13745" spans="13507:13522" ht="21.95" customHeight="1">
      <c r="SYM13745" s="4" t="s">
        <v>1307</v>
      </c>
      <c r="SYN13745" s="4">
        <v>732550</v>
      </c>
    </row>
    <row r="13746" spans="13507:13522" ht="21.95" customHeight="1">
      <c r="SYM13746" s="4" t="s">
        <v>596</v>
      </c>
      <c r="SYN13746" s="4">
        <v>174298.32</v>
      </c>
    </row>
    <row r="13747" spans="13507:13522" ht="21.95" customHeight="1">
      <c r="SYO13747" s="4" t="s">
        <v>1307</v>
      </c>
      <c r="SYP13747" s="4">
        <v>732550</v>
      </c>
    </row>
    <row r="13748" spans="13507:13522" ht="21.95" customHeight="1">
      <c r="SYO13748" s="4" t="s">
        <v>596</v>
      </c>
      <c r="SYP13748" s="4">
        <v>174298.32</v>
      </c>
    </row>
    <row r="13749" spans="13507:13522" ht="21.95" customHeight="1">
      <c r="SYQ13749" s="4" t="s">
        <v>1307</v>
      </c>
      <c r="SYR13749" s="4">
        <v>732550</v>
      </c>
    </row>
    <row r="13750" spans="13507:13522" ht="21.95" customHeight="1">
      <c r="SYQ13750" s="4" t="s">
        <v>596</v>
      </c>
      <c r="SYR13750" s="4">
        <v>174298.32</v>
      </c>
    </row>
    <row r="13751" spans="13507:13522" ht="21.95" customHeight="1">
      <c r="SYS13751" s="4" t="s">
        <v>1307</v>
      </c>
      <c r="SYT13751" s="4">
        <v>732550</v>
      </c>
    </row>
    <row r="13752" spans="13507:13522" ht="21.95" customHeight="1">
      <c r="SYS13752" s="4" t="s">
        <v>596</v>
      </c>
      <c r="SYT13752" s="4">
        <v>174298.32</v>
      </c>
    </row>
    <row r="13753" spans="13507:13522" ht="21.95" customHeight="1">
      <c r="SYU13753" s="4" t="s">
        <v>1307</v>
      </c>
      <c r="SYV13753" s="4">
        <v>732550</v>
      </c>
    </row>
    <row r="13754" spans="13507:13522" ht="21.95" customHeight="1">
      <c r="SYU13754" s="4" t="s">
        <v>596</v>
      </c>
      <c r="SYV13754" s="4">
        <v>174298.32</v>
      </c>
    </row>
    <row r="13755" spans="13507:13522" ht="21.95" customHeight="1">
      <c r="SYW13755" s="4" t="s">
        <v>1307</v>
      </c>
      <c r="SYX13755" s="4">
        <v>732550</v>
      </c>
    </row>
    <row r="13756" spans="13507:13522" ht="21.95" customHeight="1">
      <c r="SYW13756" s="4" t="s">
        <v>596</v>
      </c>
      <c r="SYX13756" s="4">
        <v>174298.32</v>
      </c>
    </row>
    <row r="13757" spans="13507:13522" ht="21.95" customHeight="1">
      <c r="SYY13757" s="4" t="s">
        <v>1307</v>
      </c>
      <c r="SYZ13757" s="4">
        <v>732550</v>
      </c>
    </row>
    <row r="13758" spans="13507:13522" ht="21.95" customHeight="1">
      <c r="SYY13758" s="4" t="s">
        <v>596</v>
      </c>
      <c r="SYZ13758" s="4">
        <v>174298.32</v>
      </c>
    </row>
    <row r="13759" spans="13507:13522" ht="21.95" customHeight="1">
      <c r="SZA13759" s="4" t="s">
        <v>1307</v>
      </c>
      <c r="SZB13759" s="4">
        <v>732550</v>
      </c>
    </row>
    <row r="13760" spans="13507:13522" ht="21.95" customHeight="1">
      <c r="SZA13760" s="4" t="s">
        <v>596</v>
      </c>
      <c r="SZB13760" s="4">
        <v>174298.32</v>
      </c>
    </row>
    <row r="13761" spans="13523:13538" ht="21.95" customHeight="1">
      <c r="SZC13761" s="4" t="s">
        <v>1307</v>
      </c>
      <c r="SZD13761" s="4">
        <v>732550</v>
      </c>
    </row>
    <row r="13762" spans="13523:13538" ht="21.95" customHeight="1">
      <c r="SZC13762" s="4" t="s">
        <v>596</v>
      </c>
      <c r="SZD13762" s="4">
        <v>174298.32</v>
      </c>
    </row>
    <row r="13763" spans="13523:13538" ht="21.95" customHeight="1">
      <c r="SZE13763" s="4" t="s">
        <v>1307</v>
      </c>
      <c r="SZF13763" s="4">
        <v>732550</v>
      </c>
    </row>
    <row r="13764" spans="13523:13538" ht="21.95" customHeight="1">
      <c r="SZE13764" s="4" t="s">
        <v>596</v>
      </c>
      <c r="SZF13764" s="4">
        <v>174298.32</v>
      </c>
    </row>
    <row r="13765" spans="13523:13538" ht="21.95" customHeight="1">
      <c r="SZG13765" s="4" t="s">
        <v>1307</v>
      </c>
      <c r="SZH13765" s="4">
        <v>732550</v>
      </c>
    </row>
    <row r="13766" spans="13523:13538" ht="21.95" customHeight="1">
      <c r="SZG13766" s="4" t="s">
        <v>596</v>
      </c>
      <c r="SZH13766" s="4">
        <v>174298.32</v>
      </c>
    </row>
    <row r="13767" spans="13523:13538" ht="21.95" customHeight="1">
      <c r="SZI13767" s="4" t="s">
        <v>1307</v>
      </c>
      <c r="SZJ13767" s="4">
        <v>732550</v>
      </c>
    </row>
    <row r="13768" spans="13523:13538" ht="21.95" customHeight="1">
      <c r="SZI13768" s="4" t="s">
        <v>596</v>
      </c>
      <c r="SZJ13768" s="4">
        <v>174298.32</v>
      </c>
    </row>
    <row r="13769" spans="13523:13538" ht="21.95" customHeight="1">
      <c r="SZK13769" s="4" t="s">
        <v>1307</v>
      </c>
      <c r="SZL13769" s="4">
        <v>732550</v>
      </c>
    </row>
    <row r="13770" spans="13523:13538" ht="21.95" customHeight="1">
      <c r="SZK13770" s="4" t="s">
        <v>596</v>
      </c>
      <c r="SZL13770" s="4">
        <v>174298.32</v>
      </c>
    </row>
    <row r="13771" spans="13523:13538" ht="21.95" customHeight="1">
      <c r="SZM13771" s="4" t="s">
        <v>1307</v>
      </c>
      <c r="SZN13771" s="4">
        <v>732550</v>
      </c>
    </row>
    <row r="13772" spans="13523:13538" ht="21.95" customHeight="1">
      <c r="SZM13772" s="4" t="s">
        <v>596</v>
      </c>
      <c r="SZN13772" s="4">
        <v>174298.32</v>
      </c>
    </row>
    <row r="13773" spans="13523:13538" ht="21.95" customHeight="1">
      <c r="SZO13773" s="4" t="s">
        <v>1307</v>
      </c>
      <c r="SZP13773" s="4">
        <v>732550</v>
      </c>
    </row>
    <row r="13774" spans="13523:13538" ht="21.95" customHeight="1">
      <c r="SZO13774" s="4" t="s">
        <v>596</v>
      </c>
      <c r="SZP13774" s="4">
        <v>174298.32</v>
      </c>
    </row>
    <row r="13775" spans="13523:13538" ht="21.95" customHeight="1">
      <c r="SZQ13775" s="4" t="s">
        <v>1307</v>
      </c>
      <c r="SZR13775" s="4">
        <v>732550</v>
      </c>
    </row>
    <row r="13776" spans="13523:13538" ht="21.95" customHeight="1">
      <c r="SZQ13776" s="4" t="s">
        <v>596</v>
      </c>
      <c r="SZR13776" s="4">
        <v>174298.32</v>
      </c>
    </row>
    <row r="13777" spans="13539:13554" ht="21.95" customHeight="1">
      <c r="SZS13777" s="4" t="s">
        <v>1307</v>
      </c>
      <c r="SZT13777" s="4">
        <v>732550</v>
      </c>
    </row>
    <row r="13778" spans="13539:13554" ht="21.95" customHeight="1">
      <c r="SZS13778" s="4" t="s">
        <v>596</v>
      </c>
      <c r="SZT13778" s="4">
        <v>174298.32</v>
      </c>
    </row>
    <row r="13779" spans="13539:13554" ht="21.95" customHeight="1">
      <c r="SZU13779" s="4" t="s">
        <v>1307</v>
      </c>
      <c r="SZV13779" s="4">
        <v>732550</v>
      </c>
    </row>
    <row r="13780" spans="13539:13554" ht="21.95" customHeight="1">
      <c r="SZU13780" s="4" t="s">
        <v>596</v>
      </c>
      <c r="SZV13780" s="4">
        <v>174298.32</v>
      </c>
    </row>
    <row r="13781" spans="13539:13554" ht="21.95" customHeight="1">
      <c r="SZW13781" s="4" t="s">
        <v>1307</v>
      </c>
      <c r="SZX13781" s="4">
        <v>732550</v>
      </c>
    </row>
    <row r="13782" spans="13539:13554" ht="21.95" customHeight="1">
      <c r="SZW13782" s="4" t="s">
        <v>596</v>
      </c>
      <c r="SZX13782" s="4">
        <v>174298.32</v>
      </c>
    </row>
    <row r="13783" spans="13539:13554" ht="21.95" customHeight="1">
      <c r="SZY13783" s="4" t="s">
        <v>1307</v>
      </c>
      <c r="SZZ13783" s="4">
        <v>732550</v>
      </c>
    </row>
    <row r="13784" spans="13539:13554" ht="21.95" customHeight="1">
      <c r="SZY13784" s="4" t="s">
        <v>596</v>
      </c>
      <c r="SZZ13784" s="4">
        <v>174298.32</v>
      </c>
    </row>
    <row r="13785" spans="13539:13554" ht="21.95" customHeight="1">
      <c r="TAA13785" s="4" t="s">
        <v>1307</v>
      </c>
      <c r="TAB13785" s="4">
        <v>732550</v>
      </c>
    </row>
    <row r="13786" spans="13539:13554" ht="21.95" customHeight="1">
      <c r="TAA13786" s="4" t="s">
        <v>596</v>
      </c>
      <c r="TAB13786" s="4">
        <v>174298.32</v>
      </c>
    </row>
    <row r="13787" spans="13539:13554" ht="21.95" customHeight="1">
      <c r="TAC13787" s="4" t="s">
        <v>1307</v>
      </c>
      <c r="TAD13787" s="4">
        <v>732550</v>
      </c>
    </row>
    <row r="13788" spans="13539:13554" ht="21.95" customHeight="1">
      <c r="TAC13788" s="4" t="s">
        <v>596</v>
      </c>
      <c r="TAD13788" s="4">
        <v>174298.32</v>
      </c>
    </row>
    <row r="13789" spans="13539:13554" ht="21.95" customHeight="1">
      <c r="TAE13789" s="4" t="s">
        <v>1307</v>
      </c>
      <c r="TAF13789" s="4">
        <v>732550</v>
      </c>
    </row>
    <row r="13790" spans="13539:13554" ht="21.95" customHeight="1">
      <c r="TAE13790" s="4" t="s">
        <v>596</v>
      </c>
      <c r="TAF13790" s="4">
        <v>174298.32</v>
      </c>
    </row>
    <row r="13791" spans="13539:13554" ht="21.95" customHeight="1">
      <c r="TAG13791" s="4" t="s">
        <v>1307</v>
      </c>
      <c r="TAH13791" s="4">
        <v>732550</v>
      </c>
    </row>
    <row r="13792" spans="13539:13554" ht="21.95" customHeight="1">
      <c r="TAG13792" s="4" t="s">
        <v>596</v>
      </c>
      <c r="TAH13792" s="4">
        <v>174298.32</v>
      </c>
    </row>
    <row r="13793" spans="13555:13570" ht="21.95" customHeight="1">
      <c r="TAI13793" s="4" t="s">
        <v>1307</v>
      </c>
      <c r="TAJ13793" s="4">
        <v>732550</v>
      </c>
    </row>
    <row r="13794" spans="13555:13570" ht="21.95" customHeight="1">
      <c r="TAI13794" s="4" t="s">
        <v>596</v>
      </c>
      <c r="TAJ13794" s="4">
        <v>174298.32</v>
      </c>
    </row>
    <row r="13795" spans="13555:13570" ht="21.95" customHeight="1">
      <c r="TAK13795" s="4" t="s">
        <v>1307</v>
      </c>
      <c r="TAL13795" s="4">
        <v>732550</v>
      </c>
    </row>
    <row r="13796" spans="13555:13570" ht="21.95" customHeight="1">
      <c r="TAK13796" s="4" t="s">
        <v>596</v>
      </c>
      <c r="TAL13796" s="4">
        <v>174298.32</v>
      </c>
    </row>
    <row r="13797" spans="13555:13570" ht="21.95" customHeight="1">
      <c r="TAM13797" s="4" t="s">
        <v>1307</v>
      </c>
      <c r="TAN13797" s="4">
        <v>732550</v>
      </c>
    </row>
    <row r="13798" spans="13555:13570" ht="21.95" customHeight="1">
      <c r="TAM13798" s="4" t="s">
        <v>596</v>
      </c>
      <c r="TAN13798" s="4">
        <v>174298.32</v>
      </c>
    </row>
    <row r="13799" spans="13555:13570" ht="21.95" customHeight="1">
      <c r="TAO13799" s="4" t="s">
        <v>1307</v>
      </c>
      <c r="TAP13799" s="4">
        <v>732550</v>
      </c>
    </row>
    <row r="13800" spans="13555:13570" ht="21.95" customHeight="1">
      <c r="TAO13800" s="4" t="s">
        <v>596</v>
      </c>
      <c r="TAP13800" s="4">
        <v>174298.32</v>
      </c>
    </row>
    <row r="13801" spans="13555:13570" ht="21.95" customHeight="1">
      <c r="TAQ13801" s="4" t="s">
        <v>1307</v>
      </c>
      <c r="TAR13801" s="4">
        <v>732550</v>
      </c>
    </row>
    <row r="13802" spans="13555:13570" ht="21.95" customHeight="1">
      <c r="TAQ13802" s="4" t="s">
        <v>596</v>
      </c>
      <c r="TAR13802" s="4">
        <v>174298.32</v>
      </c>
    </row>
    <row r="13803" spans="13555:13570" ht="21.95" customHeight="1">
      <c r="TAS13803" s="4" t="s">
        <v>1307</v>
      </c>
      <c r="TAT13803" s="4">
        <v>732550</v>
      </c>
    </row>
    <row r="13804" spans="13555:13570" ht="21.95" customHeight="1">
      <c r="TAS13804" s="4" t="s">
        <v>596</v>
      </c>
      <c r="TAT13804" s="4">
        <v>174298.32</v>
      </c>
    </row>
    <row r="13805" spans="13555:13570" ht="21.95" customHeight="1">
      <c r="TAU13805" s="4" t="s">
        <v>1307</v>
      </c>
      <c r="TAV13805" s="4">
        <v>732550</v>
      </c>
    </row>
    <row r="13806" spans="13555:13570" ht="21.95" customHeight="1">
      <c r="TAU13806" s="4" t="s">
        <v>596</v>
      </c>
      <c r="TAV13806" s="4">
        <v>174298.32</v>
      </c>
    </row>
    <row r="13807" spans="13555:13570" ht="21.95" customHeight="1">
      <c r="TAW13807" s="4" t="s">
        <v>1307</v>
      </c>
      <c r="TAX13807" s="4">
        <v>732550</v>
      </c>
    </row>
    <row r="13808" spans="13555:13570" ht="21.95" customHeight="1">
      <c r="TAW13808" s="4" t="s">
        <v>596</v>
      </c>
      <c r="TAX13808" s="4">
        <v>174298.32</v>
      </c>
    </row>
    <row r="13809" spans="13571:13586" ht="21.95" customHeight="1">
      <c r="TAY13809" s="4" t="s">
        <v>1307</v>
      </c>
      <c r="TAZ13809" s="4">
        <v>732550</v>
      </c>
    </row>
    <row r="13810" spans="13571:13586" ht="21.95" customHeight="1">
      <c r="TAY13810" s="4" t="s">
        <v>596</v>
      </c>
      <c r="TAZ13810" s="4">
        <v>174298.32</v>
      </c>
    </row>
    <row r="13811" spans="13571:13586" ht="21.95" customHeight="1">
      <c r="TBA13811" s="4" t="s">
        <v>1307</v>
      </c>
      <c r="TBB13811" s="4">
        <v>732550</v>
      </c>
    </row>
    <row r="13812" spans="13571:13586" ht="21.95" customHeight="1">
      <c r="TBA13812" s="4" t="s">
        <v>596</v>
      </c>
      <c r="TBB13812" s="4">
        <v>174298.32</v>
      </c>
    </row>
    <row r="13813" spans="13571:13586" ht="21.95" customHeight="1">
      <c r="TBC13813" s="4" t="s">
        <v>1307</v>
      </c>
      <c r="TBD13813" s="4">
        <v>732550</v>
      </c>
    </row>
    <row r="13814" spans="13571:13586" ht="21.95" customHeight="1">
      <c r="TBC13814" s="4" t="s">
        <v>596</v>
      </c>
      <c r="TBD13814" s="4">
        <v>174298.32</v>
      </c>
    </row>
    <row r="13815" spans="13571:13586" ht="21.95" customHeight="1">
      <c r="TBE13815" s="4" t="s">
        <v>1307</v>
      </c>
      <c r="TBF13815" s="4">
        <v>732550</v>
      </c>
    </row>
    <row r="13816" spans="13571:13586" ht="21.95" customHeight="1">
      <c r="TBE13816" s="4" t="s">
        <v>596</v>
      </c>
      <c r="TBF13816" s="4">
        <v>174298.32</v>
      </c>
    </row>
    <row r="13817" spans="13571:13586" ht="21.95" customHeight="1">
      <c r="TBG13817" s="4" t="s">
        <v>1307</v>
      </c>
      <c r="TBH13817" s="4">
        <v>732550</v>
      </c>
    </row>
    <row r="13818" spans="13571:13586" ht="21.95" customHeight="1">
      <c r="TBG13818" s="4" t="s">
        <v>596</v>
      </c>
      <c r="TBH13818" s="4">
        <v>174298.32</v>
      </c>
    </row>
    <row r="13819" spans="13571:13586" ht="21.95" customHeight="1">
      <c r="TBI13819" s="4" t="s">
        <v>1307</v>
      </c>
      <c r="TBJ13819" s="4">
        <v>732550</v>
      </c>
    </row>
    <row r="13820" spans="13571:13586" ht="21.95" customHeight="1">
      <c r="TBI13820" s="4" t="s">
        <v>596</v>
      </c>
      <c r="TBJ13820" s="4">
        <v>174298.32</v>
      </c>
    </row>
    <row r="13821" spans="13571:13586" ht="21.95" customHeight="1">
      <c r="TBK13821" s="4" t="s">
        <v>1307</v>
      </c>
      <c r="TBL13821" s="4">
        <v>732550</v>
      </c>
    </row>
    <row r="13822" spans="13571:13586" ht="21.95" customHeight="1">
      <c r="TBK13822" s="4" t="s">
        <v>596</v>
      </c>
      <c r="TBL13822" s="4">
        <v>174298.32</v>
      </c>
    </row>
    <row r="13823" spans="13571:13586" ht="21.95" customHeight="1">
      <c r="TBM13823" s="4" t="s">
        <v>1307</v>
      </c>
      <c r="TBN13823" s="4">
        <v>732550</v>
      </c>
    </row>
    <row r="13824" spans="13571:13586" ht="21.95" customHeight="1">
      <c r="TBM13824" s="4" t="s">
        <v>596</v>
      </c>
      <c r="TBN13824" s="4">
        <v>174298.32</v>
      </c>
    </row>
    <row r="13825" spans="13587:13602" ht="21.95" customHeight="1">
      <c r="TBO13825" s="4" t="s">
        <v>1307</v>
      </c>
      <c r="TBP13825" s="4">
        <v>732550</v>
      </c>
    </row>
    <row r="13826" spans="13587:13602" ht="21.95" customHeight="1">
      <c r="TBO13826" s="4" t="s">
        <v>596</v>
      </c>
      <c r="TBP13826" s="4">
        <v>174298.32</v>
      </c>
    </row>
    <row r="13827" spans="13587:13602" ht="21.95" customHeight="1">
      <c r="TBQ13827" s="4" t="s">
        <v>1307</v>
      </c>
      <c r="TBR13827" s="4">
        <v>732550</v>
      </c>
    </row>
    <row r="13828" spans="13587:13602" ht="21.95" customHeight="1">
      <c r="TBQ13828" s="4" t="s">
        <v>596</v>
      </c>
      <c r="TBR13828" s="4">
        <v>174298.32</v>
      </c>
    </row>
    <row r="13829" spans="13587:13602" ht="21.95" customHeight="1">
      <c r="TBS13829" s="4" t="s">
        <v>1307</v>
      </c>
      <c r="TBT13829" s="4">
        <v>732550</v>
      </c>
    </row>
    <row r="13830" spans="13587:13602" ht="21.95" customHeight="1">
      <c r="TBS13830" s="4" t="s">
        <v>596</v>
      </c>
      <c r="TBT13830" s="4">
        <v>174298.32</v>
      </c>
    </row>
    <row r="13831" spans="13587:13602" ht="21.95" customHeight="1">
      <c r="TBU13831" s="4" t="s">
        <v>1307</v>
      </c>
      <c r="TBV13831" s="4">
        <v>732550</v>
      </c>
    </row>
    <row r="13832" spans="13587:13602" ht="21.95" customHeight="1">
      <c r="TBU13832" s="4" t="s">
        <v>596</v>
      </c>
      <c r="TBV13832" s="4">
        <v>174298.32</v>
      </c>
    </row>
    <row r="13833" spans="13587:13602" ht="21.95" customHeight="1">
      <c r="TBW13833" s="4" t="s">
        <v>1307</v>
      </c>
      <c r="TBX13833" s="4">
        <v>732550</v>
      </c>
    </row>
    <row r="13834" spans="13587:13602" ht="21.95" customHeight="1">
      <c r="TBW13834" s="4" t="s">
        <v>596</v>
      </c>
      <c r="TBX13834" s="4">
        <v>174298.32</v>
      </c>
    </row>
    <row r="13835" spans="13587:13602" ht="21.95" customHeight="1">
      <c r="TBY13835" s="4" t="s">
        <v>1307</v>
      </c>
      <c r="TBZ13835" s="4">
        <v>732550</v>
      </c>
    </row>
    <row r="13836" spans="13587:13602" ht="21.95" customHeight="1">
      <c r="TBY13836" s="4" t="s">
        <v>596</v>
      </c>
      <c r="TBZ13836" s="4">
        <v>174298.32</v>
      </c>
    </row>
    <row r="13837" spans="13587:13602" ht="21.95" customHeight="1">
      <c r="TCA13837" s="4" t="s">
        <v>1307</v>
      </c>
      <c r="TCB13837" s="4">
        <v>732550</v>
      </c>
    </row>
    <row r="13838" spans="13587:13602" ht="21.95" customHeight="1">
      <c r="TCA13838" s="4" t="s">
        <v>596</v>
      </c>
      <c r="TCB13838" s="4">
        <v>174298.32</v>
      </c>
    </row>
    <row r="13839" spans="13587:13602" ht="21.95" customHeight="1">
      <c r="TCC13839" s="4" t="s">
        <v>1307</v>
      </c>
      <c r="TCD13839" s="4">
        <v>732550</v>
      </c>
    </row>
    <row r="13840" spans="13587:13602" ht="21.95" customHeight="1">
      <c r="TCC13840" s="4" t="s">
        <v>596</v>
      </c>
      <c r="TCD13840" s="4">
        <v>174298.32</v>
      </c>
    </row>
    <row r="13841" spans="13603:13618" ht="21.95" customHeight="1">
      <c r="TCE13841" s="4" t="s">
        <v>1307</v>
      </c>
      <c r="TCF13841" s="4">
        <v>732550</v>
      </c>
    </row>
    <row r="13842" spans="13603:13618" ht="21.95" customHeight="1">
      <c r="TCE13842" s="4" t="s">
        <v>596</v>
      </c>
      <c r="TCF13842" s="4">
        <v>174298.32</v>
      </c>
    </row>
    <row r="13843" spans="13603:13618" ht="21.95" customHeight="1">
      <c r="TCG13843" s="4" t="s">
        <v>1307</v>
      </c>
      <c r="TCH13843" s="4">
        <v>732550</v>
      </c>
    </row>
    <row r="13844" spans="13603:13618" ht="21.95" customHeight="1">
      <c r="TCG13844" s="4" t="s">
        <v>596</v>
      </c>
      <c r="TCH13844" s="4">
        <v>174298.32</v>
      </c>
    </row>
    <row r="13845" spans="13603:13618" ht="21.95" customHeight="1">
      <c r="TCI13845" s="4" t="s">
        <v>1307</v>
      </c>
      <c r="TCJ13845" s="4">
        <v>732550</v>
      </c>
    </row>
    <row r="13846" spans="13603:13618" ht="21.95" customHeight="1">
      <c r="TCI13846" s="4" t="s">
        <v>596</v>
      </c>
      <c r="TCJ13846" s="4">
        <v>174298.32</v>
      </c>
    </row>
    <row r="13847" spans="13603:13618" ht="21.95" customHeight="1">
      <c r="TCK13847" s="4" t="s">
        <v>1307</v>
      </c>
      <c r="TCL13847" s="4">
        <v>732550</v>
      </c>
    </row>
    <row r="13848" spans="13603:13618" ht="21.95" customHeight="1">
      <c r="TCK13848" s="4" t="s">
        <v>596</v>
      </c>
      <c r="TCL13848" s="4">
        <v>174298.32</v>
      </c>
    </row>
    <row r="13849" spans="13603:13618" ht="21.95" customHeight="1">
      <c r="TCM13849" s="4" t="s">
        <v>1307</v>
      </c>
      <c r="TCN13849" s="4">
        <v>732550</v>
      </c>
    </row>
    <row r="13850" spans="13603:13618" ht="21.95" customHeight="1">
      <c r="TCM13850" s="4" t="s">
        <v>596</v>
      </c>
      <c r="TCN13850" s="4">
        <v>174298.32</v>
      </c>
    </row>
    <row r="13851" spans="13603:13618" ht="21.95" customHeight="1">
      <c r="TCO13851" s="4" t="s">
        <v>1307</v>
      </c>
      <c r="TCP13851" s="4">
        <v>732550</v>
      </c>
    </row>
    <row r="13852" spans="13603:13618" ht="21.95" customHeight="1">
      <c r="TCO13852" s="4" t="s">
        <v>596</v>
      </c>
      <c r="TCP13852" s="4">
        <v>174298.32</v>
      </c>
    </row>
    <row r="13853" spans="13603:13618" ht="21.95" customHeight="1">
      <c r="TCQ13853" s="4" t="s">
        <v>1307</v>
      </c>
      <c r="TCR13853" s="4">
        <v>732550</v>
      </c>
    </row>
    <row r="13854" spans="13603:13618" ht="21.95" customHeight="1">
      <c r="TCQ13854" s="4" t="s">
        <v>596</v>
      </c>
      <c r="TCR13854" s="4">
        <v>174298.32</v>
      </c>
    </row>
    <row r="13855" spans="13603:13618" ht="21.95" customHeight="1">
      <c r="TCS13855" s="4" t="s">
        <v>1307</v>
      </c>
      <c r="TCT13855" s="4">
        <v>732550</v>
      </c>
    </row>
    <row r="13856" spans="13603:13618" ht="21.95" customHeight="1">
      <c r="TCS13856" s="4" t="s">
        <v>596</v>
      </c>
      <c r="TCT13856" s="4">
        <v>174298.32</v>
      </c>
    </row>
    <row r="13857" spans="13619:13634" ht="21.95" customHeight="1">
      <c r="TCU13857" s="4" t="s">
        <v>1307</v>
      </c>
      <c r="TCV13857" s="4">
        <v>732550</v>
      </c>
    </row>
    <row r="13858" spans="13619:13634" ht="21.95" customHeight="1">
      <c r="TCU13858" s="4" t="s">
        <v>596</v>
      </c>
      <c r="TCV13858" s="4">
        <v>174298.32</v>
      </c>
    </row>
    <row r="13859" spans="13619:13634" ht="21.95" customHeight="1">
      <c r="TCW13859" s="4" t="s">
        <v>1307</v>
      </c>
      <c r="TCX13859" s="4">
        <v>732550</v>
      </c>
    </row>
    <row r="13860" spans="13619:13634" ht="21.95" customHeight="1">
      <c r="TCW13860" s="4" t="s">
        <v>596</v>
      </c>
      <c r="TCX13860" s="4">
        <v>174298.32</v>
      </c>
    </row>
    <row r="13861" spans="13619:13634" ht="21.95" customHeight="1">
      <c r="TCY13861" s="4" t="s">
        <v>1307</v>
      </c>
      <c r="TCZ13861" s="4">
        <v>732550</v>
      </c>
    </row>
    <row r="13862" spans="13619:13634" ht="21.95" customHeight="1">
      <c r="TCY13862" s="4" t="s">
        <v>596</v>
      </c>
      <c r="TCZ13862" s="4">
        <v>174298.32</v>
      </c>
    </row>
    <row r="13863" spans="13619:13634" ht="21.95" customHeight="1">
      <c r="TDA13863" s="4" t="s">
        <v>1307</v>
      </c>
      <c r="TDB13863" s="4">
        <v>732550</v>
      </c>
    </row>
    <row r="13864" spans="13619:13634" ht="21.95" customHeight="1">
      <c r="TDA13864" s="4" t="s">
        <v>596</v>
      </c>
      <c r="TDB13864" s="4">
        <v>174298.32</v>
      </c>
    </row>
    <row r="13865" spans="13619:13634" ht="21.95" customHeight="1">
      <c r="TDC13865" s="4" t="s">
        <v>1307</v>
      </c>
      <c r="TDD13865" s="4">
        <v>732550</v>
      </c>
    </row>
    <row r="13866" spans="13619:13634" ht="21.95" customHeight="1">
      <c r="TDC13866" s="4" t="s">
        <v>596</v>
      </c>
      <c r="TDD13866" s="4">
        <v>174298.32</v>
      </c>
    </row>
    <row r="13867" spans="13619:13634" ht="21.95" customHeight="1">
      <c r="TDE13867" s="4" t="s">
        <v>1307</v>
      </c>
      <c r="TDF13867" s="4">
        <v>732550</v>
      </c>
    </row>
    <row r="13868" spans="13619:13634" ht="21.95" customHeight="1">
      <c r="TDE13868" s="4" t="s">
        <v>596</v>
      </c>
      <c r="TDF13868" s="4">
        <v>174298.32</v>
      </c>
    </row>
    <row r="13869" spans="13619:13634" ht="21.95" customHeight="1">
      <c r="TDG13869" s="4" t="s">
        <v>1307</v>
      </c>
      <c r="TDH13869" s="4">
        <v>732550</v>
      </c>
    </row>
    <row r="13870" spans="13619:13634" ht="21.95" customHeight="1">
      <c r="TDG13870" s="4" t="s">
        <v>596</v>
      </c>
      <c r="TDH13870" s="4">
        <v>174298.32</v>
      </c>
    </row>
    <row r="13871" spans="13619:13634" ht="21.95" customHeight="1">
      <c r="TDI13871" s="4" t="s">
        <v>1307</v>
      </c>
      <c r="TDJ13871" s="4">
        <v>732550</v>
      </c>
    </row>
    <row r="13872" spans="13619:13634" ht="21.95" customHeight="1">
      <c r="TDI13872" s="4" t="s">
        <v>596</v>
      </c>
      <c r="TDJ13872" s="4">
        <v>174298.32</v>
      </c>
    </row>
    <row r="13873" spans="13635:13650" ht="21.95" customHeight="1">
      <c r="TDK13873" s="4" t="s">
        <v>1307</v>
      </c>
      <c r="TDL13873" s="4">
        <v>732550</v>
      </c>
    </row>
    <row r="13874" spans="13635:13650" ht="21.95" customHeight="1">
      <c r="TDK13874" s="4" t="s">
        <v>596</v>
      </c>
      <c r="TDL13874" s="4">
        <v>174298.32</v>
      </c>
    </row>
    <row r="13875" spans="13635:13650" ht="21.95" customHeight="1">
      <c r="TDM13875" s="4" t="s">
        <v>1307</v>
      </c>
      <c r="TDN13875" s="4">
        <v>732550</v>
      </c>
    </row>
    <row r="13876" spans="13635:13650" ht="21.95" customHeight="1">
      <c r="TDM13876" s="4" t="s">
        <v>596</v>
      </c>
      <c r="TDN13876" s="4">
        <v>174298.32</v>
      </c>
    </row>
    <row r="13877" spans="13635:13650" ht="21.95" customHeight="1">
      <c r="TDO13877" s="4" t="s">
        <v>1307</v>
      </c>
      <c r="TDP13877" s="4">
        <v>732550</v>
      </c>
    </row>
    <row r="13878" spans="13635:13650" ht="21.95" customHeight="1">
      <c r="TDO13878" s="4" t="s">
        <v>596</v>
      </c>
      <c r="TDP13878" s="4">
        <v>174298.32</v>
      </c>
    </row>
    <row r="13879" spans="13635:13650" ht="21.95" customHeight="1">
      <c r="TDQ13879" s="4" t="s">
        <v>1307</v>
      </c>
      <c r="TDR13879" s="4">
        <v>732550</v>
      </c>
    </row>
    <row r="13880" spans="13635:13650" ht="21.95" customHeight="1">
      <c r="TDQ13880" s="4" t="s">
        <v>596</v>
      </c>
      <c r="TDR13880" s="4">
        <v>174298.32</v>
      </c>
    </row>
    <row r="13881" spans="13635:13650" ht="21.95" customHeight="1">
      <c r="TDS13881" s="4" t="s">
        <v>1307</v>
      </c>
      <c r="TDT13881" s="4">
        <v>732550</v>
      </c>
    </row>
    <row r="13882" spans="13635:13650" ht="21.95" customHeight="1">
      <c r="TDS13882" s="4" t="s">
        <v>596</v>
      </c>
      <c r="TDT13882" s="4">
        <v>174298.32</v>
      </c>
    </row>
    <row r="13883" spans="13635:13650" ht="21.95" customHeight="1">
      <c r="TDU13883" s="4" t="s">
        <v>1307</v>
      </c>
      <c r="TDV13883" s="4">
        <v>732550</v>
      </c>
    </row>
    <row r="13884" spans="13635:13650" ht="21.95" customHeight="1">
      <c r="TDU13884" s="4" t="s">
        <v>596</v>
      </c>
      <c r="TDV13884" s="4">
        <v>174298.32</v>
      </c>
    </row>
    <row r="13885" spans="13635:13650" ht="21.95" customHeight="1">
      <c r="TDW13885" s="4" t="s">
        <v>1307</v>
      </c>
      <c r="TDX13885" s="4">
        <v>732550</v>
      </c>
    </row>
    <row r="13886" spans="13635:13650" ht="21.95" customHeight="1">
      <c r="TDW13886" s="4" t="s">
        <v>596</v>
      </c>
      <c r="TDX13886" s="4">
        <v>174298.32</v>
      </c>
    </row>
    <row r="13887" spans="13635:13650" ht="21.95" customHeight="1">
      <c r="TDY13887" s="4" t="s">
        <v>1307</v>
      </c>
      <c r="TDZ13887" s="4">
        <v>732550</v>
      </c>
    </row>
    <row r="13888" spans="13635:13650" ht="21.95" customHeight="1">
      <c r="TDY13888" s="4" t="s">
        <v>596</v>
      </c>
      <c r="TDZ13888" s="4">
        <v>174298.32</v>
      </c>
    </row>
    <row r="13889" spans="13651:13666" ht="21.95" customHeight="1">
      <c r="TEA13889" s="4" t="s">
        <v>1307</v>
      </c>
      <c r="TEB13889" s="4">
        <v>732550</v>
      </c>
    </row>
    <row r="13890" spans="13651:13666" ht="21.95" customHeight="1">
      <c r="TEA13890" s="4" t="s">
        <v>596</v>
      </c>
      <c r="TEB13890" s="4">
        <v>174298.32</v>
      </c>
    </row>
    <row r="13891" spans="13651:13666" ht="21.95" customHeight="1">
      <c r="TEC13891" s="4" t="s">
        <v>1307</v>
      </c>
      <c r="TED13891" s="4">
        <v>732550</v>
      </c>
    </row>
    <row r="13892" spans="13651:13666" ht="21.95" customHeight="1">
      <c r="TEC13892" s="4" t="s">
        <v>596</v>
      </c>
      <c r="TED13892" s="4">
        <v>174298.32</v>
      </c>
    </row>
    <row r="13893" spans="13651:13666" ht="21.95" customHeight="1">
      <c r="TEE13893" s="4" t="s">
        <v>1307</v>
      </c>
      <c r="TEF13893" s="4">
        <v>732550</v>
      </c>
    </row>
    <row r="13894" spans="13651:13666" ht="21.95" customHeight="1">
      <c r="TEE13894" s="4" t="s">
        <v>596</v>
      </c>
      <c r="TEF13894" s="4">
        <v>174298.32</v>
      </c>
    </row>
    <row r="13895" spans="13651:13666" ht="21.95" customHeight="1">
      <c r="TEG13895" s="4" t="s">
        <v>1307</v>
      </c>
      <c r="TEH13895" s="4">
        <v>732550</v>
      </c>
    </row>
    <row r="13896" spans="13651:13666" ht="21.95" customHeight="1">
      <c r="TEG13896" s="4" t="s">
        <v>596</v>
      </c>
      <c r="TEH13896" s="4">
        <v>174298.32</v>
      </c>
    </row>
    <row r="13897" spans="13651:13666" ht="21.95" customHeight="1">
      <c r="TEI13897" s="4" t="s">
        <v>1307</v>
      </c>
      <c r="TEJ13897" s="4">
        <v>732550</v>
      </c>
    </row>
    <row r="13898" spans="13651:13666" ht="21.95" customHeight="1">
      <c r="TEI13898" s="4" t="s">
        <v>596</v>
      </c>
      <c r="TEJ13898" s="4">
        <v>174298.32</v>
      </c>
    </row>
    <row r="13899" spans="13651:13666" ht="21.95" customHeight="1">
      <c r="TEK13899" s="4" t="s">
        <v>1307</v>
      </c>
      <c r="TEL13899" s="4">
        <v>732550</v>
      </c>
    </row>
    <row r="13900" spans="13651:13666" ht="21.95" customHeight="1">
      <c r="TEK13900" s="4" t="s">
        <v>596</v>
      </c>
      <c r="TEL13900" s="4">
        <v>174298.32</v>
      </c>
    </row>
    <row r="13901" spans="13651:13666" ht="21.95" customHeight="1">
      <c r="TEM13901" s="4" t="s">
        <v>1307</v>
      </c>
      <c r="TEN13901" s="4">
        <v>732550</v>
      </c>
    </row>
    <row r="13902" spans="13651:13666" ht="21.95" customHeight="1">
      <c r="TEM13902" s="4" t="s">
        <v>596</v>
      </c>
      <c r="TEN13902" s="4">
        <v>174298.32</v>
      </c>
    </row>
    <row r="13903" spans="13651:13666" ht="21.95" customHeight="1">
      <c r="TEO13903" s="4" t="s">
        <v>1307</v>
      </c>
      <c r="TEP13903" s="4">
        <v>732550</v>
      </c>
    </row>
    <row r="13904" spans="13651:13666" ht="21.95" customHeight="1">
      <c r="TEO13904" s="4" t="s">
        <v>596</v>
      </c>
      <c r="TEP13904" s="4">
        <v>174298.32</v>
      </c>
    </row>
    <row r="13905" spans="13667:13682" ht="21.95" customHeight="1">
      <c r="TEQ13905" s="4" t="s">
        <v>1307</v>
      </c>
      <c r="TER13905" s="4">
        <v>732550</v>
      </c>
    </row>
    <row r="13906" spans="13667:13682" ht="21.95" customHeight="1">
      <c r="TEQ13906" s="4" t="s">
        <v>596</v>
      </c>
      <c r="TER13906" s="4">
        <v>174298.32</v>
      </c>
    </row>
    <row r="13907" spans="13667:13682" ht="21.95" customHeight="1">
      <c r="TES13907" s="4" t="s">
        <v>1307</v>
      </c>
      <c r="TET13907" s="4">
        <v>732550</v>
      </c>
    </row>
    <row r="13908" spans="13667:13682" ht="21.95" customHeight="1">
      <c r="TES13908" s="4" t="s">
        <v>596</v>
      </c>
      <c r="TET13908" s="4">
        <v>174298.32</v>
      </c>
    </row>
    <row r="13909" spans="13667:13682" ht="21.95" customHeight="1">
      <c r="TEU13909" s="4" t="s">
        <v>1307</v>
      </c>
      <c r="TEV13909" s="4">
        <v>732550</v>
      </c>
    </row>
    <row r="13910" spans="13667:13682" ht="21.95" customHeight="1">
      <c r="TEU13910" s="4" t="s">
        <v>596</v>
      </c>
      <c r="TEV13910" s="4">
        <v>174298.32</v>
      </c>
    </row>
    <row r="13911" spans="13667:13682" ht="21.95" customHeight="1">
      <c r="TEW13911" s="4" t="s">
        <v>1307</v>
      </c>
      <c r="TEX13911" s="4">
        <v>732550</v>
      </c>
    </row>
    <row r="13912" spans="13667:13682" ht="21.95" customHeight="1">
      <c r="TEW13912" s="4" t="s">
        <v>596</v>
      </c>
      <c r="TEX13912" s="4">
        <v>174298.32</v>
      </c>
    </row>
    <row r="13913" spans="13667:13682" ht="21.95" customHeight="1">
      <c r="TEY13913" s="4" t="s">
        <v>1307</v>
      </c>
      <c r="TEZ13913" s="4">
        <v>732550</v>
      </c>
    </row>
    <row r="13914" spans="13667:13682" ht="21.95" customHeight="1">
      <c r="TEY13914" s="4" t="s">
        <v>596</v>
      </c>
      <c r="TEZ13914" s="4">
        <v>174298.32</v>
      </c>
    </row>
    <row r="13915" spans="13667:13682" ht="21.95" customHeight="1">
      <c r="TFA13915" s="4" t="s">
        <v>1307</v>
      </c>
      <c r="TFB13915" s="4">
        <v>732550</v>
      </c>
    </row>
    <row r="13916" spans="13667:13682" ht="21.95" customHeight="1">
      <c r="TFA13916" s="4" t="s">
        <v>596</v>
      </c>
      <c r="TFB13916" s="4">
        <v>174298.32</v>
      </c>
    </row>
    <row r="13917" spans="13667:13682" ht="21.95" customHeight="1">
      <c r="TFC13917" s="4" t="s">
        <v>1307</v>
      </c>
      <c r="TFD13917" s="4">
        <v>732550</v>
      </c>
    </row>
    <row r="13918" spans="13667:13682" ht="21.95" customHeight="1">
      <c r="TFC13918" s="4" t="s">
        <v>596</v>
      </c>
      <c r="TFD13918" s="4">
        <v>174298.32</v>
      </c>
    </row>
    <row r="13919" spans="13667:13682" ht="21.95" customHeight="1">
      <c r="TFE13919" s="4" t="s">
        <v>1307</v>
      </c>
      <c r="TFF13919" s="4">
        <v>732550</v>
      </c>
    </row>
    <row r="13920" spans="13667:13682" ht="21.95" customHeight="1">
      <c r="TFE13920" s="4" t="s">
        <v>596</v>
      </c>
      <c r="TFF13920" s="4">
        <v>174298.32</v>
      </c>
    </row>
    <row r="13921" spans="13683:13698" ht="21.95" customHeight="1">
      <c r="TFG13921" s="4" t="s">
        <v>1307</v>
      </c>
      <c r="TFH13921" s="4">
        <v>732550</v>
      </c>
    </row>
    <row r="13922" spans="13683:13698" ht="21.95" customHeight="1">
      <c r="TFG13922" s="4" t="s">
        <v>596</v>
      </c>
      <c r="TFH13922" s="4">
        <v>174298.32</v>
      </c>
    </row>
    <row r="13923" spans="13683:13698" ht="21.95" customHeight="1">
      <c r="TFI13923" s="4" t="s">
        <v>1307</v>
      </c>
      <c r="TFJ13923" s="4">
        <v>732550</v>
      </c>
    </row>
    <row r="13924" spans="13683:13698" ht="21.95" customHeight="1">
      <c r="TFI13924" s="4" t="s">
        <v>596</v>
      </c>
      <c r="TFJ13924" s="4">
        <v>174298.32</v>
      </c>
    </row>
    <row r="13925" spans="13683:13698" ht="21.95" customHeight="1">
      <c r="TFK13925" s="4" t="s">
        <v>1307</v>
      </c>
      <c r="TFL13925" s="4">
        <v>732550</v>
      </c>
    </row>
    <row r="13926" spans="13683:13698" ht="21.95" customHeight="1">
      <c r="TFK13926" s="4" t="s">
        <v>596</v>
      </c>
      <c r="TFL13926" s="4">
        <v>174298.32</v>
      </c>
    </row>
    <row r="13927" spans="13683:13698" ht="21.95" customHeight="1">
      <c r="TFM13927" s="4" t="s">
        <v>1307</v>
      </c>
      <c r="TFN13927" s="4">
        <v>732550</v>
      </c>
    </row>
    <row r="13928" spans="13683:13698" ht="21.95" customHeight="1">
      <c r="TFM13928" s="4" t="s">
        <v>596</v>
      </c>
      <c r="TFN13928" s="4">
        <v>174298.32</v>
      </c>
    </row>
    <row r="13929" spans="13683:13698" ht="21.95" customHeight="1">
      <c r="TFO13929" s="4" t="s">
        <v>1307</v>
      </c>
      <c r="TFP13929" s="4">
        <v>732550</v>
      </c>
    </row>
    <row r="13930" spans="13683:13698" ht="21.95" customHeight="1">
      <c r="TFO13930" s="4" t="s">
        <v>596</v>
      </c>
      <c r="TFP13930" s="4">
        <v>174298.32</v>
      </c>
    </row>
    <row r="13931" spans="13683:13698" ht="21.95" customHeight="1">
      <c r="TFQ13931" s="4" t="s">
        <v>1307</v>
      </c>
      <c r="TFR13931" s="4">
        <v>732550</v>
      </c>
    </row>
    <row r="13932" spans="13683:13698" ht="21.95" customHeight="1">
      <c r="TFQ13932" s="4" t="s">
        <v>596</v>
      </c>
      <c r="TFR13932" s="4">
        <v>174298.32</v>
      </c>
    </row>
    <row r="13933" spans="13683:13698" ht="21.95" customHeight="1">
      <c r="TFS13933" s="4" t="s">
        <v>1307</v>
      </c>
      <c r="TFT13933" s="4">
        <v>732550</v>
      </c>
    </row>
    <row r="13934" spans="13683:13698" ht="21.95" customHeight="1">
      <c r="TFS13934" s="4" t="s">
        <v>596</v>
      </c>
      <c r="TFT13934" s="4">
        <v>174298.32</v>
      </c>
    </row>
    <row r="13935" spans="13683:13698" ht="21.95" customHeight="1">
      <c r="TFU13935" s="4" t="s">
        <v>1307</v>
      </c>
      <c r="TFV13935" s="4">
        <v>732550</v>
      </c>
    </row>
    <row r="13936" spans="13683:13698" ht="21.95" customHeight="1">
      <c r="TFU13936" s="4" t="s">
        <v>596</v>
      </c>
      <c r="TFV13936" s="4">
        <v>174298.32</v>
      </c>
    </row>
    <row r="13937" spans="13699:13714" ht="21.95" customHeight="1">
      <c r="TFW13937" s="4" t="s">
        <v>1307</v>
      </c>
      <c r="TFX13937" s="4">
        <v>732550</v>
      </c>
    </row>
    <row r="13938" spans="13699:13714" ht="21.95" customHeight="1">
      <c r="TFW13938" s="4" t="s">
        <v>596</v>
      </c>
      <c r="TFX13938" s="4">
        <v>174298.32</v>
      </c>
    </row>
    <row r="13939" spans="13699:13714" ht="21.95" customHeight="1">
      <c r="TFY13939" s="4" t="s">
        <v>1307</v>
      </c>
      <c r="TFZ13939" s="4">
        <v>732550</v>
      </c>
    </row>
    <row r="13940" spans="13699:13714" ht="21.95" customHeight="1">
      <c r="TFY13940" s="4" t="s">
        <v>596</v>
      </c>
      <c r="TFZ13940" s="4">
        <v>174298.32</v>
      </c>
    </row>
    <row r="13941" spans="13699:13714" ht="21.95" customHeight="1">
      <c r="TGA13941" s="4" t="s">
        <v>1307</v>
      </c>
      <c r="TGB13941" s="4">
        <v>732550</v>
      </c>
    </row>
    <row r="13942" spans="13699:13714" ht="21.95" customHeight="1">
      <c r="TGA13942" s="4" t="s">
        <v>596</v>
      </c>
      <c r="TGB13942" s="4">
        <v>174298.32</v>
      </c>
    </row>
    <row r="13943" spans="13699:13714" ht="21.95" customHeight="1">
      <c r="TGC13943" s="4" t="s">
        <v>1307</v>
      </c>
      <c r="TGD13943" s="4">
        <v>732550</v>
      </c>
    </row>
    <row r="13944" spans="13699:13714" ht="21.95" customHeight="1">
      <c r="TGC13944" s="4" t="s">
        <v>596</v>
      </c>
      <c r="TGD13944" s="4">
        <v>174298.32</v>
      </c>
    </row>
    <row r="13945" spans="13699:13714" ht="21.95" customHeight="1">
      <c r="TGE13945" s="4" t="s">
        <v>1307</v>
      </c>
      <c r="TGF13945" s="4">
        <v>732550</v>
      </c>
    </row>
    <row r="13946" spans="13699:13714" ht="21.95" customHeight="1">
      <c r="TGE13946" s="4" t="s">
        <v>596</v>
      </c>
      <c r="TGF13946" s="4">
        <v>174298.32</v>
      </c>
    </row>
    <row r="13947" spans="13699:13714" ht="21.95" customHeight="1">
      <c r="TGG13947" s="4" t="s">
        <v>1307</v>
      </c>
      <c r="TGH13947" s="4">
        <v>732550</v>
      </c>
    </row>
    <row r="13948" spans="13699:13714" ht="21.95" customHeight="1">
      <c r="TGG13948" s="4" t="s">
        <v>596</v>
      </c>
      <c r="TGH13948" s="4">
        <v>174298.32</v>
      </c>
    </row>
    <row r="13949" spans="13699:13714" ht="21.95" customHeight="1">
      <c r="TGI13949" s="4" t="s">
        <v>1307</v>
      </c>
      <c r="TGJ13949" s="4">
        <v>732550</v>
      </c>
    </row>
    <row r="13950" spans="13699:13714" ht="21.95" customHeight="1">
      <c r="TGI13950" s="4" t="s">
        <v>596</v>
      </c>
      <c r="TGJ13950" s="4">
        <v>174298.32</v>
      </c>
    </row>
    <row r="13951" spans="13699:13714" ht="21.95" customHeight="1">
      <c r="TGK13951" s="4" t="s">
        <v>1307</v>
      </c>
      <c r="TGL13951" s="4">
        <v>732550</v>
      </c>
    </row>
    <row r="13952" spans="13699:13714" ht="21.95" customHeight="1">
      <c r="TGK13952" s="4" t="s">
        <v>596</v>
      </c>
      <c r="TGL13952" s="4">
        <v>174298.32</v>
      </c>
    </row>
    <row r="13953" spans="13715:13730" ht="21.95" customHeight="1">
      <c r="TGM13953" s="4" t="s">
        <v>1307</v>
      </c>
      <c r="TGN13953" s="4">
        <v>732550</v>
      </c>
    </row>
    <row r="13954" spans="13715:13730" ht="21.95" customHeight="1">
      <c r="TGM13954" s="4" t="s">
        <v>596</v>
      </c>
      <c r="TGN13954" s="4">
        <v>174298.32</v>
      </c>
    </row>
    <row r="13955" spans="13715:13730" ht="21.95" customHeight="1">
      <c r="TGO13955" s="4" t="s">
        <v>1307</v>
      </c>
      <c r="TGP13955" s="4">
        <v>732550</v>
      </c>
    </row>
    <row r="13956" spans="13715:13730" ht="21.95" customHeight="1">
      <c r="TGO13956" s="4" t="s">
        <v>596</v>
      </c>
      <c r="TGP13956" s="4">
        <v>174298.32</v>
      </c>
    </row>
    <row r="13957" spans="13715:13730" ht="21.95" customHeight="1">
      <c r="TGQ13957" s="4" t="s">
        <v>1307</v>
      </c>
      <c r="TGR13957" s="4">
        <v>732550</v>
      </c>
    </row>
    <row r="13958" spans="13715:13730" ht="21.95" customHeight="1">
      <c r="TGQ13958" s="4" t="s">
        <v>596</v>
      </c>
      <c r="TGR13958" s="4">
        <v>174298.32</v>
      </c>
    </row>
    <row r="13959" spans="13715:13730" ht="21.95" customHeight="1">
      <c r="TGS13959" s="4" t="s">
        <v>1307</v>
      </c>
      <c r="TGT13959" s="4">
        <v>732550</v>
      </c>
    </row>
    <row r="13960" spans="13715:13730" ht="21.95" customHeight="1">
      <c r="TGS13960" s="4" t="s">
        <v>596</v>
      </c>
      <c r="TGT13960" s="4">
        <v>174298.32</v>
      </c>
    </row>
    <row r="13961" spans="13715:13730" ht="21.95" customHeight="1">
      <c r="TGU13961" s="4" t="s">
        <v>1307</v>
      </c>
      <c r="TGV13961" s="4">
        <v>732550</v>
      </c>
    </row>
    <row r="13962" spans="13715:13730" ht="21.95" customHeight="1">
      <c r="TGU13962" s="4" t="s">
        <v>596</v>
      </c>
      <c r="TGV13962" s="4">
        <v>174298.32</v>
      </c>
    </row>
    <row r="13963" spans="13715:13730" ht="21.95" customHeight="1">
      <c r="TGW13963" s="4" t="s">
        <v>1307</v>
      </c>
      <c r="TGX13963" s="4">
        <v>732550</v>
      </c>
    </row>
    <row r="13964" spans="13715:13730" ht="21.95" customHeight="1">
      <c r="TGW13964" s="4" t="s">
        <v>596</v>
      </c>
      <c r="TGX13964" s="4">
        <v>174298.32</v>
      </c>
    </row>
    <row r="13965" spans="13715:13730" ht="21.95" customHeight="1">
      <c r="TGY13965" s="4" t="s">
        <v>1307</v>
      </c>
      <c r="TGZ13965" s="4">
        <v>732550</v>
      </c>
    </row>
    <row r="13966" spans="13715:13730" ht="21.95" customHeight="1">
      <c r="TGY13966" s="4" t="s">
        <v>596</v>
      </c>
      <c r="TGZ13966" s="4">
        <v>174298.32</v>
      </c>
    </row>
    <row r="13967" spans="13715:13730" ht="21.95" customHeight="1">
      <c r="THA13967" s="4" t="s">
        <v>1307</v>
      </c>
      <c r="THB13967" s="4">
        <v>732550</v>
      </c>
    </row>
    <row r="13968" spans="13715:13730" ht="21.95" customHeight="1">
      <c r="THA13968" s="4" t="s">
        <v>596</v>
      </c>
      <c r="THB13968" s="4">
        <v>174298.32</v>
      </c>
    </row>
    <row r="13969" spans="13731:13746" ht="21.95" customHeight="1">
      <c r="THC13969" s="4" t="s">
        <v>1307</v>
      </c>
      <c r="THD13969" s="4">
        <v>732550</v>
      </c>
    </row>
    <row r="13970" spans="13731:13746" ht="21.95" customHeight="1">
      <c r="THC13970" s="4" t="s">
        <v>596</v>
      </c>
      <c r="THD13970" s="4">
        <v>174298.32</v>
      </c>
    </row>
    <row r="13971" spans="13731:13746" ht="21.95" customHeight="1">
      <c r="THE13971" s="4" t="s">
        <v>1307</v>
      </c>
      <c r="THF13971" s="4">
        <v>732550</v>
      </c>
    </row>
    <row r="13972" spans="13731:13746" ht="21.95" customHeight="1">
      <c r="THE13972" s="4" t="s">
        <v>596</v>
      </c>
      <c r="THF13972" s="4">
        <v>174298.32</v>
      </c>
    </row>
    <row r="13973" spans="13731:13746" ht="21.95" customHeight="1">
      <c r="THG13973" s="4" t="s">
        <v>1307</v>
      </c>
      <c r="THH13973" s="4">
        <v>732550</v>
      </c>
    </row>
    <row r="13974" spans="13731:13746" ht="21.95" customHeight="1">
      <c r="THG13974" s="4" t="s">
        <v>596</v>
      </c>
      <c r="THH13974" s="4">
        <v>174298.32</v>
      </c>
    </row>
    <row r="13975" spans="13731:13746" ht="21.95" customHeight="1">
      <c r="THI13975" s="4" t="s">
        <v>1307</v>
      </c>
      <c r="THJ13975" s="4">
        <v>732550</v>
      </c>
    </row>
    <row r="13976" spans="13731:13746" ht="21.95" customHeight="1">
      <c r="THI13976" s="4" t="s">
        <v>596</v>
      </c>
      <c r="THJ13976" s="4">
        <v>174298.32</v>
      </c>
    </row>
    <row r="13977" spans="13731:13746" ht="21.95" customHeight="1">
      <c r="THK13977" s="4" t="s">
        <v>1307</v>
      </c>
      <c r="THL13977" s="4">
        <v>732550</v>
      </c>
    </row>
    <row r="13978" spans="13731:13746" ht="21.95" customHeight="1">
      <c r="THK13978" s="4" t="s">
        <v>596</v>
      </c>
      <c r="THL13978" s="4">
        <v>174298.32</v>
      </c>
    </row>
    <row r="13979" spans="13731:13746" ht="21.95" customHeight="1">
      <c r="THM13979" s="4" t="s">
        <v>1307</v>
      </c>
      <c r="THN13979" s="4">
        <v>732550</v>
      </c>
    </row>
    <row r="13980" spans="13731:13746" ht="21.95" customHeight="1">
      <c r="THM13980" s="4" t="s">
        <v>596</v>
      </c>
      <c r="THN13980" s="4">
        <v>174298.32</v>
      </c>
    </row>
    <row r="13981" spans="13731:13746" ht="21.95" customHeight="1">
      <c r="THO13981" s="4" t="s">
        <v>1307</v>
      </c>
      <c r="THP13981" s="4">
        <v>732550</v>
      </c>
    </row>
    <row r="13982" spans="13731:13746" ht="21.95" customHeight="1">
      <c r="THO13982" s="4" t="s">
        <v>596</v>
      </c>
      <c r="THP13982" s="4">
        <v>174298.32</v>
      </c>
    </row>
    <row r="13983" spans="13731:13746" ht="21.95" customHeight="1">
      <c r="THQ13983" s="4" t="s">
        <v>1307</v>
      </c>
      <c r="THR13983" s="4">
        <v>732550</v>
      </c>
    </row>
    <row r="13984" spans="13731:13746" ht="21.95" customHeight="1">
      <c r="THQ13984" s="4" t="s">
        <v>596</v>
      </c>
      <c r="THR13984" s="4">
        <v>174298.32</v>
      </c>
    </row>
    <row r="13985" spans="13747:13762" ht="21.95" customHeight="1">
      <c r="THS13985" s="4" t="s">
        <v>1307</v>
      </c>
      <c r="THT13985" s="4">
        <v>732550</v>
      </c>
    </row>
    <row r="13986" spans="13747:13762" ht="21.95" customHeight="1">
      <c r="THS13986" s="4" t="s">
        <v>596</v>
      </c>
      <c r="THT13986" s="4">
        <v>174298.32</v>
      </c>
    </row>
    <row r="13987" spans="13747:13762" ht="21.95" customHeight="1">
      <c r="THU13987" s="4" t="s">
        <v>1307</v>
      </c>
      <c r="THV13987" s="4">
        <v>732550</v>
      </c>
    </row>
    <row r="13988" spans="13747:13762" ht="21.95" customHeight="1">
      <c r="THU13988" s="4" t="s">
        <v>596</v>
      </c>
      <c r="THV13988" s="4">
        <v>174298.32</v>
      </c>
    </row>
    <row r="13989" spans="13747:13762" ht="21.95" customHeight="1">
      <c r="THW13989" s="4" t="s">
        <v>1307</v>
      </c>
      <c r="THX13989" s="4">
        <v>732550</v>
      </c>
    </row>
    <row r="13990" spans="13747:13762" ht="21.95" customHeight="1">
      <c r="THW13990" s="4" t="s">
        <v>596</v>
      </c>
      <c r="THX13990" s="4">
        <v>174298.32</v>
      </c>
    </row>
    <row r="13991" spans="13747:13762" ht="21.95" customHeight="1">
      <c r="THY13991" s="4" t="s">
        <v>1307</v>
      </c>
      <c r="THZ13991" s="4">
        <v>732550</v>
      </c>
    </row>
    <row r="13992" spans="13747:13762" ht="21.95" customHeight="1">
      <c r="THY13992" s="4" t="s">
        <v>596</v>
      </c>
      <c r="THZ13992" s="4">
        <v>174298.32</v>
      </c>
    </row>
    <row r="13993" spans="13747:13762" ht="21.95" customHeight="1">
      <c r="TIA13993" s="4" t="s">
        <v>1307</v>
      </c>
      <c r="TIB13993" s="4">
        <v>732550</v>
      </c>
    </row>
    <row r="13994" spans="13747:13762" ht="21.95" customHeight="1">
      <c r="TIA13994" s="4" t="s">
        <v>596</v>
      </c>
      <c r="TIB13994" s="4">
        <v>174298.32</v>
      </c>
    </row>
    <row r="13995" spans="13747:13762" ht="21.95" customHeight="1">
      <c r="TIC13995" s="4" t="s">
        <v>1307</v>
      </c>
      <c r="TID13995" s="4">
        <v>732550</v>
      </c>
    </row>
    <row r="13996" spans="13747:13762" ht="21.95" customHeight="1">
      <c r="TIC13996" s="4" t="s">
        <v>596</v>
      </c>
      <c r="TID13996" s="4">
        <v>174298.32</v>
      </c>
    </row>
    <row r="13997" spans="13747:13762" ht="21.95" customHeight="1">
      <c r="TIE13997" s="4" t="s">
        <v>1307</v>
      </c>
      <c r="TIF13997" s="4">
        <v>732550</v>
      </c>
    </row>
    <row r="13998" spans="13747:13762" ht="21.95" customHeight="1">
      <c r="TIE13998" s="4" t="s">
        <v>596</v>
      </c>
      <c r="TIF13998" s="4">
        <v>174298.32</v>
      </c>
    </row>
    <row r="13999" spans="13747:13762" ht="21.95" customHeight="1">
      <c r="TIG13999" s="4" t="s">
        <v>1307</v>
      </c>
      <c r="TIH13999" s="4">
        <v>732550</v>
      </c>
    </row>
    <row r="14000" spans="13747:13762" ht="21.95" customHeight="1">
      <c r="TIG14000" s="4" t="s">
        <v>596</v>
      </c>
      <c r="TIH14000" s="4">
        <v>174298.32</v>
      </c>
    </row>
    <row r="14001" spans="13763:13778" ht="21.95" customHeight="1">
      <c r="TII14001" s="4" t="s">
        <v>1307</v>
      </c>
      <c r="TIJ14001" s="4">
        <v>732550</v>
      </c>
    </row>
    <row r="14002" spans="13763:13778" ht="21.95" customHeight="1">
      <c r="TII14002" s="4" t="s">
        <v>596</v>
      </c>
      <c r="TIJ14002" s="4">
        <v>174298.32</v>
      </c>
    </row>
    <row r="14003" spans="13763:13778" ht="21.95" customHeight="1">
      <c r="TIK14003" s="4" t="s">
        <v>1307</v>
      </c>
      <c r="TIL14003" s="4">
        <v>732550</v>
      </c>
    </row>
    <row r="14004" spans="13763:13778" ht="21.95" customHeight="1">
      <c r="TIK14004" s="4" t="s">
        <v>596</v>
      </c>
      <c r="TIL14004" s="4">
        <v>174298.32</v>
      </c>
    </row>
    <row r="14005" spans="13763:13778" ht="21.95" customHeight="1">
      <c r="TIM14005" s="4" t="s">
        <v>1307</v>
      </c>
      <c r="TIN14005" s="4">
        <v>732550</v>
      </c>
    </row>
    <row r="14006" spans="13763:13778" ht="21.95" customHeight="1">
      <c r="TIM14006" s="4" t="s">
        <v>596</v>
      </c>
      <c r="TIN14006" s="4">
        <v>174298.32</v>
      </c>
    </row>
    <row r="14007" spans="13763:13778" ht="21.95" customHeight="1">
      <c r="TIO14007" s="4" t="s">
        <v>1307</v>
      </c>
      <c r="TIP14007" s="4">
        <v>732550</v>
      </c>
    </row>
    <row r="14008" spans="13763:13778" ht="21.95" customHeight="1">
      <c r="TIO14008" s="4" t="s">
        <v>596</v>
      </c>
      <c r="TIP14008" s="4">
        <v>174298.32</v>
      </c>
    </row>
    <row r="14009" spans="13763:13778" ht="21.95" customHeight="1">
      <c r="TIQ14009" s="4" t="s">
        <v>1307</v>
      </c>
      <c r="TIR14009" s="4">
        <v>732550</v>
      </c>
    </row>
    <row r="14010" spans="13763:13778" ht="21.95" customHeight="1">
      <c r="TIQ14010" s="4" t="s">
        <v>596</v>
      </c>
      <c r="TIR14010" s="4">
        <v>174298.32</v>
      </c>
    </row>
    <row r="14011" spans="13763:13778" ht="21.95" customHeight="1">
      <c r="TIS14011" s="4" t="s">
        <v>1307</v>
      </c>
      <c r="TIT14011" s="4">
        <v>732550</v>
      </c>
    </row>
    <row r="14012" spans="13763:13778" ht="21.95" customHeight="1">
      <c r="TIS14012" s="4" t="s">
        <v>596</v>
      </c>
      <c r="TIT14012" s="4">
        <v>174298.32</v>
      </c>
    </row>
    <row r="14013" spans="13763:13778" ht="21.95" customHeight="1">
      <c r="TIU14013" s="4" t="s">
        <v>1307</v>
      </c>
      <c r="TIV14013" s="4">
        <v>732550</v>
      </c>
    </row>
    <row r="14014" spans="13763:13778" ht="21.95" customHeight="1">
      <c r="TIU14014" s="4" t="s">
        <v>596</v>
      </c>
      <c r="TIV14014" s="4">
        <v>174298.32</v>
      </c>
    </row>
    <row r="14015" spans="13763:13778" ht="21.95" customHeight="1">
      <c r="TIW14015" s="4" t="s">
        <v>1307</v>
      </c>
      <c r="TIX14015" s="4">
        <v>732550</v>
      </c>
    </row>
    <row r="14016" spans="13763:13778" ht="21.95" customHeight="1">
      <c r="TIW14016" s="4" t="s">
        <v>596</v>
      </c>
      <c r="TIX14016" s="4">
        <v>174298.32</v>
      </c>
    </row>
    <row r="14017" spans="13779:13794" ht="21.95" customHeight="1">
      <c r="TIY14017" s="4" t="s">
        <v>1307</v>
      </c>
      <c r="TIZ14017" s="4">
        <v>732550</v>
      </c>
    </row>
    <row r="14018" spans="13779:13794" ht="21.95" customHeight="1">
      <c r="TIY14018" s="4" t="s">
        <v>596</v>
      </c>
      <c r="TIZ14018" s="4">
        <v>174298.32</v>
      </c>
    </row>
    <row r="14019" spans="13779:13794" ht="21.95" customHeight="1">
      <c r="TJA14019" s="4" t="s">
        <v>1307</v>
      </c>
      <c r="TJB14019" s="4">
        <v>732550</v>
      </c>
    </row>
    <row r="14020" spans="13779:13794" ht="21.95" customHeight="1">
      <c r="TJA14020" s="4" t="s">
        <v>596</v>
      </c>
      <c r="TJB14020" s="4">
        <v>174298.32</v>
      </c>
    </row>
    <row r="14021" spans="13779:13794" ht="21.95" customHeight="1">
      <c r="TJC14021" s="4" t="s">
        <v>1307</v>
      </c>
      <c r="TJD14021" s="4">
        <v>732550</v>
      </c>
    </row>
    <row r="14022" spans="13779:13794" ht="21.95" customHeight="1">
      <c r="TJC14022" s="4" t="s">
        <v>596</v>
      </c>
      <c r="TJD14022" s="4">
        <v>174298.32</v>
      </c>
    </row>
    <row r="14023" spans="13779:13794" ht="21.95" customHeight="1">
      <c r="TJE14023" s="4" t="s">
        <v>1307</v>
      </c>
      <c r="TJF14023" s="4">
        <v>732550</v>
      </c>
    </row>
    <row r="14024" spans="13779:13794" ht="21.95" customHeight="1">
      <c r="TJE14024" s="4" t="s">
        <v>596</v>
      </c>
      <c r="TJF14024" s="4">
        <v>174298.32</v>
      </c>
    </row>
    <row r="14025" spans="13779:13794" ht="21.95" customHeight="1">
      <c r="TJG14025" s="4" t="s">
        <v>1307</v>
      </c>
      <c r="TJH14025" s="4">
        <v>732550</v>
      </c>
    </row>
    <row r="14026" spans="13779:13794" ht="21.95" customHeight="1">
      <c r="TJG14026" s="4" t="s">
        <v>596</v>
      </c>
      <c r="TJH14026" s="4">
        <v>174298.32</v>
      </c>
    </row>
    <row r="14027" spans="13779:13794" ht="21.95" customHeight="1">
      <c r="TJI14027" s="4" t="s">
        <v>1307</v>
      </c>
      <c r="TJJ14027" s="4">
        <v>732550</v>
      </c>
    </row>
    <row r="14028" spans="13779:13794" ht="21.95" customHeight="1">
      <c r="TJI14028" s="4" t="s">
        <v>596</v>
      </c>
      <c r="TJJ14028" s="4">
        <v>174298.32</v>
      </c>
    </row>
    <row r="14029" spans="13779:13794" ht="21.95" customHeight="1">
      <c r="TJK14029" s="4" t="s">
        <v>1307</v>
      </c>
      <c r="TJL14029" s="4">
        <v>732550</v>
      </c>
    </row>
    <row r="14030" spans="13779:13794" ht="21.95" customHeight="1">
      <c r="TJK14030" s="4" t="s">
        <v>596</v>
      </c>
      <c r="TJL14030" s="4">
        <v>174298.32</v>
      </c>
    </row>
    <row r="14031" spans="13779:13794" ht="21.95" customHeight="1">
      <c r="TJM14031" s="4" t="s">
        <v>1307</v>
      </c>
      <c r="TJN14031" s="4">
        <v>732550</v>
      </c>
    </row>
    <row r="14032" spans="13779:13794" ht="21.95" customHeight="1">
      <c r="TJM14032" s="4" t="s">
        <v>596</v>
      </c>
      <c r="TJN14032" s="4">
        <v>174298.32</v>
      </c>
    </row>
    <row r="14033" spans="13795:13810" ht="21.95" customHeight="1">
      <c r="TJO14033" s="4" t="s">
        <v>1307</v>
      </c>
      <c r="TJP14033" s="4">
        <v>732550</v>
      </c>
    </row>
    <row r="14034" spans="13795:13810" ht="21.95" customHeight="1">
      <c r="TJO14034" s="4" t="s">
        <v>596</v>
      </c>
      <c r="TJP14034" s="4">
        <v>174298.32</v>
      </c>
    </row>
    <row r="14035" spans="13795:13810" ht="21.95" customHeight="1">
      <c r="TJQ14035" s="4" t="s">
        <v>1307</v>
      </c>
      <c r="TJR14035" s="4">
        <v>732550</v>
      </c>
    </row>
    <row r="14036" spans="13795:13810" ht="21.95" customHeight="1">
      <c r="TJQ14036" s="4" t="s">
        <v>596</v>
      </c>
      <c r="TJR14036" s="4">
        <v>174298.32</v>
      </c>
    </row>
    <row r="14037" spans="13795:13810" ht="21.95" customHeight="1">
      <c r="TJS14037" s="4" t="s">
        <v>1307</v>
      </c>
      <c r="TJT14037" s="4">
        <v>732550</v>
      </c>
    </row>
    <row r="14038" spans="13795:13810" ht="21.95" customHeight="1">
      <c r="TJS14038" s="4" t="s">
        <v>596</v>
      </c>
      <c r="TJT14038" s="4">
        <v>174298.32</v>
      </c>
    </row>
    <row r="14039" spans="13795:13810" ht="21.95" customHeight="1">
      <c r="TJU14039" s="4" t="s">
        <v>1307</v>
      </c>
      <c r="TJV14039" s="4">
        <v>732550</v>
      </c>
    </row>
    <row r="14040" spans="13795:13810" ht="21.95" customHeight="1">
      <c r="TJU14040" s="4" t="s">
        <v>596</v>
      </c>
      <c r="TJV14040" s="4">
        <v>174298.32</v>
      </c>
    </row>
    <row r="14041" spans="13795:13810" ht="21.95" customHeight="1">
      <c r="TJW14041" s="4" t="s">
        <v>1307</v>
      </c>
      <c r="TJX14041" s="4">
        <v>732550</v>
      </c>
    </row>
    <row r="14042" spans="13795:13810" ht="21.95" customHeight="1">
      <c r="TJW14042" s="4" t="s">
        <v>596</v>
      </c>
      <c r="TJX14042" s="4">
        <v>174298.32</v>
      </c>
    </row>
    <row r="14043" spans="13795:13810" ht="21.95" customHeight="1">
      <c r="TJY14043" s="4" t="s">
        <v>1307</v>
      </c>
      <c r="TJZ14043" s="4">
        <v>732550</v>
      </c>
    </row>
    <row r="14044" spans="13795:13810" ht="21.95" customHeight="1">
      <c r="TJY14044" s="4" t="s">
        <v>596</v>
      </c>
      <c r="TJZ14044" s="4">
        <v>174298.32</v>
      </c>
    </row>
    <row r="14045" spans="13795:13810" ht="21.95" customHeight="1">
      <c r="TKA14045" s="4" t="s">
        <v>1307</v>
      </c>
      <c r="TKB14045" s="4">
        <v>732550</v>
      </c>
    </row>
    <row r="14046" spans="13795:13810" ht="21.95" customHeight="1">
      <c r="TKA14046" s="4" t="s">
        <v>596</v>
      </c>
      <c r="TKB14046" s="4">
        <v>174298.32</v>
      </c>
    </row>
    <row r="14047" spans="13795:13810" ht="21.95" customHeight="1">
      <c r="TKC14047" s="4" t="s">
        <v>1307</v>
      </c>
      <c r="TKD14047" s="4">
        <v>732550</v>
      </c>
    </row>
    <row r="14048" spans="13795:13810" ht="21.95" customHeight="1">
      <c r="TKC14048" s="4" t="s">
        <v>596</v>
      </c>
      <c r="TKD14048" s="4">
        <v>174298.32</v>
      </c>
    </row>
    <row r="14049" spans="13811:13826" ht="21.95" customHeight="1">
      <c r="TKE14049" s="4" t="s">
        <v>1307</v>
      </c>
      <c r="TKF14049" s="4">
        <v>732550</v>
      </c>
    </row>
    <row r="14050" spans="13811:13826" ht="21.95" customHeight="1">
      <c r="TKE14050" s="4" t="s">
        <v>596</v>
      </c>
      <c r="TKF14050" s="4">
        <v>174298.32</v>
      </c>
    </row>
    <row r="14051" spans="13811:13826" ht="21.95" customHeight="1">
      <c r="TKG14051" s="4" t="s">
        <v>1307</v>
      </c>
      <c r="TKH14051" s="4">
        <v>732550</v>
      </c>
    </row>
    <row r="14052" spans="13811:13826" ht="21.95" customHeight="1">
      <c r="TKG14052" s="4" t="s">
        <v>596</v>
      </c>
      <c r="TKH14052" s="4">
        <v>174298.32</v>
      </c>
    </row>
    <row r="14053" spans="13811:13826" ht="21.95" customHeight="1">
      <c r="TKI14053" s="4" t="s">
        <v>1307</v>
      </c>
      <c r="TKJ14053" s="4">
        <v>732550</v>
      </c>
    </row>
    <row r="14054" spans="13811:13826" ht="21.95" customHeight="1">
      <c r="TKI14054" s="4" t="s">
        <v>596</v>
      </c>
      <c r="TKJ14054" s="4">
        <v>174298.32</v>
      </c>
    </row>
    <row r="14055" spans="13811:13826" ht="21.95" customHeight="1">
      <c r="TKK14055" s="4" t="s">
        <v>1307</v>
      </c>
      <c r="TKL14055" s="4">
        <v>732550</v>
      </c>
    </row>
    <row r="14056" spans="13811:13826" ht="21.95" customHeight="1">
      <c r="TKK14056" s="4" t="s">
        <v>596</v>
      </c>
      <c r="TKL14056" s="4">
        <v>174298.32</v>
      </c>
    </row>
    <row r="14057" spans="13811:13826" ht="21.95" customHeight="1">
      <c r="TKM14057" s="4" t="s">
        <v>1307</v>
      </c>
      <c r="TKN14057" s="4">
        <v>732550</v>
      </c>
    </row>
    <row r="14058" spans="13811:13826" ht="21.95" customHeight="1">
      <c r="TKM14058" s="4" t="s">
        <v>596</v>
      </c>
      <c r="TKN14058" s="4">
        <v>174298.32</v>
      </c>
    </row>
    <row r="14059" spans="13811:13826" ht="21.95" customHeight="1">
      <c r="TKO14059" s="4" t="s">
        <v>1307</v>
      </c>
      <c r="TKP14059" s="4">
        <v>732550</v>
      </c>
    </row>
    <row r="14060" spans="13811:13826" ht="21.95" customHeight="1">
      <c r="TKO14060" s="4" t="s">
        <v>596</v>
      </c>
      <c r="TKP14060" s="4">
        <v>174298.32</v>
      </c>
    </row>
    <row r="14061" spans="13811:13826" ht="21.95" customHeight="1">
      <c r="TKQ14061" s="4" t="s">
        <v>1307</v>
      </c>
      <c r="TKR14061" s="4">
        <v>732550</v>
      </c>
    </row>
    <row r="14062" spans="13811:13826" ht="21.95" customHeight="1">
      <c r="TKQ14062" s="4" t="s">
        <v>596</v>
      </c>
      <c r="TKR14062" s="4">
        <v>174298.32</v>
      </c>
    </row>
    <row r="14063" spans="13811:13826" ht="21.95" customHeight="1">
      <c r="TKS14063" s="4" t="s">
        <v>1307</v>
      </c>
      <c r="TKT14063" s="4">
        <v>732550</v>
      </c>
    </row>
    <row r="14064" spans="13811:13826" ht="21.95" customHeight="1">
      <c r="TKS14064" s="4" t="s">
        <v>596</v>
      </c>
      <c r="TKT14064" s="4">
        <v>174298.32</v>
      </c>
    </row>
    <row r="14065" spans="13827:13842" ht="21.95" customHeight="1">
      <c r="TKU14065" s="4" t="s">
        <v>1307</v>
      </c>
      <c r="TKV14065" s="4">
        <v>732550</v>
      </c>
    </row>
    <row r="14066" spans="13827:13842" ht="21.95" customHeight="1">
      <c r="TKU14066" s="4" t="s">
        <v>596</v>
      </c>
      <c r="TKV14066" s="4">
        <v>174298.32</v>
      </c>
    </row>
    <row r="14067" spans="13827:13842" ht="21.95" customHeight="1">
      <c r="TKW14067" s="4" t="s">
        <v>1307</v>
      </c>
      <c r="TKX14067" s="4">
        <v>732550</v>
      </c>
    </row>
    <row r="14068" spans="13827:13842" ht="21.95" customHeight="1">
      <c r="TKW14068" s="4" t="s">
        <v>596</v>
      </c>
      <c r="TKX14068" s="4">
        <v>174298.32</v>
      </c>
    </row>
    <row r="14069" spans="13827:13842" ht="21.95" customHeight="1">
      <c r="TKY14069" s="4" t="s">
        <v>1307</v>
      </c>
      <c r="TKZ14069" s="4">
        <v>732550</v>
      </c>
    </row>
    <row r="14070" spans="13827:13842" ht="21.95" customHeight="1">
      <c r="TKY14070" s="4" t="s">
        <v>596</v>
      </c>
      <c r="TKZ14070" s="4">
        <v>174298.32</v>
      </c>
    </row>
    <row r="14071" spans="13827:13842" ht="21.95" customHeight="1">
      <c r="TLA14071" s="4" t="s">
        <v>1307</v>
      </c>
      <c r="TLB14071" s="4">
        <v>732550</v>
      </c>
    </row>
    <row r="14072" spans="13827:13842" ht="21.95" customHeight="1">
      <c r="TLA14072" s="4" t="s">
        <v>596</v>
      </c>
      <c r="TLB14072" s="4">
        <v>174298.32</v>
      </c>
    </row>
    <row r="14073" spans="13827:13842" ht="21.95" customHeight="1">
      <c r="TLC14073" s="4" t="s">
        <v>1307</v>
      </c>
      <c r="TLD14073" s="4">
        <v>732550</v>
      </c>
    </row>
    <row r="14074" spans="13827:13842" ht="21.95" customHeight="1">
      <c r="TLC14074" s="4" t="s">
        <v>596</v>
      </c>
      <c r="TLD14074" s="4">
        <v>174298.32</v>
      </c>
    </row>
    <row r="14075" spans="13827:13842" ht="21.95" customHeight="1">
      <c r="TLE14075" s="4" t="s">
        <v>1307</v>
      </c>
      <c r="TLF14075" s="4">
        <v>732550</v>
      </c>
    </row>
    <row r="14076" spans="13827:13842" ht="21.95" customHeight="1">
      <c r="TLE14076" s="4" t="s">
        <v>596</v>
      </c>
      <c r="TLF14076" s="4">
        <v>174298.32</v>
      </c>
    </row>
    <row r="14077" spans="13827:13842" ht="21.95" customHeight="1">
      <c r="TLG14077" s="4" t="s">
        <v>1307</v>
      </c>
      <c r="TLH14077" s="4">
        <v>732550</v>
      </c>
    </row>
    <row r="14078" spans="13827:13842" ht="21.95" customHeight="1">
      <c r="TLG14078" s="4" t="s">
        <v>596</v>
      </c>
      <c r="TLH14078" s="4">
        <v>174298.32</v>
      </c>
    </row>
    <row r="14079" spans="13827:13842" ht="21.95" customHeight="1">
      <c r="TLI14079" s="4" t="s">
        <v>1307</v>
      </c>
      <c r="TLJ14079" s="4">
        <v>732550</v>
      </c>
    </row>
    <row r="14080" spans="13827:13842" ht="21.95" customHeight="1">
      <c r="TLI14080" s="4" t="s">
        <v>596</v>
      </c>
      <c r="TLJ14080" s="4">
        <v>174298.32</v>
      </c>
    </row>
    <row r="14081" spans="13843:13858" ht="21.95" customHeight="1">
      <c r="TLK14081" s="4" t="s">
        <v>1307</v>
      </c>
      <c r="TLL14081" s="4">
        <v>732550</v>
      </c>
    </row>
    <row r="14082" spans="13843:13858" ht="21.95" customHeight="1">
      <c r="TLK14082" s="4" t="s">
        <v>596</v>
      </c>
      <c r="TLL14082" s="4">
        <v>174298.32</v>
      </c>
    </row>
    <row r="14083" spans="13843:13858" ht="21.95" customHeight="1">
      <c r="TLM14083" s="4" t="s">
        <v>1307</v>
      </c>
      <c r="TLN14083" s="4">
        <v>732550</v>
      </c>
    </row>
    <row r="14084" spans="13843:13858" ht="21.95" customHeight="1">
      <c r="TLM14084" s="4" t="s">
        <v>596</v>
      </c>
      <c r="TLN14084" s="4">
        <v>174298.32</v>
      </c>
    </row>
    <row r="14085" spans="13843:13858" ht="21.95" customHeight="1">
      <c r="TLO14085" s="4" t="s">
        <v>1307</v>
      </c>
      <c r="TLP14085" s="4">
        <v>732550</v>
      </c>
    </row>
    <row r="14086" spans="13843:13858" ht="21.95" customHeight="1">
      <c r="TLO14086" s="4" t="s">
        <v>596</v>
      </c>
      <c r="TLP14086" s="4">
        <v>174298.32</v>
      </c>
    </row>
    <row r="14087" spans="13843:13858" ht="21.95" customHeight="1">
      <c r="TLQ14087" s="4" t="s">
        <v>1307</v>
      </c>
      <c r="TLR14087" s="4">
        <v>732550</v>
      </c>
    </row>
    <row r="14088" spans="13843:13858" ht="21.95" customHeight="1">
      <c r="TLQ14088" s="4" t="s">
        <v>596</v>
      </c>
      <c r="TLR14088" s="4">
        <v>174298.32</v>
      </c>
    </row>
    <row r="14089" spans="13843:13858" ht="21.95" customHeight="1">
      <c r="TLS14089" s="4" t="s">
        <v>1307</v>
      </c>
      <c r="TLT14089" s="4">
        <v>732550</v>
      </c>
    </row>
    <row r="14090" spans="13843:13858" ht="21.95" customHeight="1">
      <c r="TLS14090" s="4" t="s">
        <v>596</v>
      </c>
      <c r="TLT14090" s="4">
        <v>174298.32</v>
      </c>
    </row>
    <row r="14091" spans="13843:13858" ht="21.95" customHeight="1">
      <c r="TLU14091" s="4" t="s">
        <v>1307</v>
      </c>
      <c r="TLV14091" s="4">
        <v>732550</v>
      </c>
    </row>
    <row r="14092" spans="13843:13858" ht="21.95" customHeight="1">
      <c r="TLU14092" s="4" t="s">
        <v>596</v>
      </c>
      <c r="TLV14092" s="4">
        <v>174298.32</v>
      </c>
    </row>
    <row r="14093" spans="13843:13858" ht="21.95" customHeight="1">
      <c r="TLW14093" s="4" t="s">
        <v>1307</v>
      </c>
      <c r="TLX14093" s="4">
        <v>732550</v>
      </c>
    </row>
    <row r="14094" spans="13843:13858" ht="21.95" customHeight="1">
      <c r="TLW14094" s="4" t="s">
        <v>596</v>
      </c>
      <c r="TLX14094" s="4">
        <v>174298.32</v>
      </c>
    </row>
    <row r="14095" spans="13843:13858" ht="21.95" customHeight="1">
      <c r="TLY14095" s="4" t="s">
        <v>1307</v>
      </c>
      <c r="TLZ14095" s="4">
        <v>732550</v>
      </c>
    </row>
    <row r="14096" spans="13843:13858" ht="21.95" customHeight="1">
      <c r="TLY14096" s="4" t="s">
        <v>596</v>
      </c>
      <c r="TLZ14096" s="4">
        <v>174298.32</v>
      </c>
    </row>
    <row r="14097" spans="13859:13874" ht="21.95" customHeight="1">
      <c r="TMA14097" s="4" t="s">
        <v>1307</v>
      </c>
      <c r="TMB14097" s="4">
        <v>732550</v>
      </c>
    </row>
    <row r="14098" spans="13859:13874" ht="21.95" customHeight="1">
      <c r="TMA14098" s="4" t="s">
        <v>596</v>
      </c>
      <c r="TMB14098" s="4">
        <v>174298.32</v>
      </c>
    </row>
    <row r="14099" spans="13859:13874" ht="21.95" customHeight="1">
      <c r="TMC14099" s="4" t="s">
        <v>1307</v>
      </c>
      <c r="TMD14099" s="4">
        <v>732550</v>
      </c>
    </row>
    <row r="14100" spans="13859:13874" ht="21.95" customHeight="1">
      <c r="TMC14100" s="4" t="s">
        <v>596</v>
      </c>
      <c r="TMD14100" s="4">
        <v>174298.32</v>
      </c>
    </row>
    <row r="14101" spans="13859:13874" ht="21.95" customHeight="1">
      <c r="TME14101" s="4" t="s">
        <v>1307</v>
      </c>
      <c r="TMF14101" s="4">
        <v>732550</v>
      </c>
    </row>
    <row r="14102" spans="13859:13874" ht="21.95" customHeight="1">
      <c r="TME14102" s="4" t="s">
        <v>596</v>
      </c>
      <c r="TMF14102" s="4">
        <v>174298.32</v>
      </c>
    </row>
    <row r="14103" spans="13859:13874" ht="21.95" customHeight="1">
      <c r="TMG14103" s="4" t="s">
        <v>1307</v>
      </c>
      <c r="TMH14103" s="4">
        <v>732550</v>
      </c>
    </row>
    <row r="14104" spans="13859:13874" ht="21.95" customHeight="1">
      <c r="TMG14104" s="4" t="s">
        <v>596</v>
      </c>
      <c r="TMH14104" s="4">
        <v>174298.32</v>
      </c>
    </row>
    <row r="14105" spans="13859:13874" ht="21.95" customHeight="1">
      <c r="TMI14105" s="4" t="s">
        <v>1307</v>
      </c>
      <c r="TMJ14105" s="4">
        <v>732550</v>
      </c>
    </row>
    <row r="14106" spans="13859:13874" ht="21.95" customHeight="1">
      <c r="TMI14106" s="4" t="s">
        <v>596</v>
      </c>
      <c r="TMJ14106" s="4">
        <v>174298.32</v>
      </c>
    </row>
    <row r="14107" spans="13859:13874" ht="21.95" customHeight="1">
      <c r="TMK14107" s="4" t="s">
        <v>1307</v>
      </c>
      <c r="TML14107" s="4">
        <v>732550</v>
      </c>
    </row>
    <row r="14108" spans="13859:13874" ht="21.95" customHeight="1">
      <c r="TMK14108" s="4" t="s">
        <v>596</v>
      </c>
      <c r="TML14108" s="4">
        <v>174298.32</v>
      </c>
    </row>
    <row r="14109" spans="13859:13874" ht="21.95" customHeight="1">
      <c r="TMM14109" s="4" t="s">
        <v>1307</v>
      </c>
      <c r="TMN14109" s="4">
        <v>732550</v>
      </c>
    </row>
    <row r="14110" spans="13859:13874" ht="21.95" customHeight="1">
      <c r="TMM14110" s="4" t="s">
        <v>596</v>
      </c>
      <c r="TMN14110" s="4">
        <v>174298.32</v>
      </c>
    </row>
    <row r="14111" spans="13859:13874" ht="21.95" customHeight="1">
      <c r="TMO14111" s="4" t="s">
        <v>1307</v>
      </c>
      <c r="TMP14111" s="4">
        <v>732550</v>
      </c>
    </row>
    <row r="14112" spans="13859:13874" ht="21.95" customHeight="1">
      <c r="TMO14112" s="4" t="s">
        <v>596</v>
      </c>
      <c r="TMP14112" s="4">
        <v>174298.32</v>
      </c>
    </row>
    <row r="14113" spans="13875:13890" ht="21.95" customHeight="1">
      <c r="TMQ14113" s="4" t="s">
        <v>1307</v>
      </c>
      <c r="TMR14113" s="4">
        <v>732550</v>
      </c>
    </row>
    <row r="14114" spans="13875:13890" ht="21.95" customHeight="1">
      <c r="TMQ14114" s="4" t="s">
        <v>596</v>
      </c>
      <c r="TMR14114" s="4">
        <v>174298.32</v>
      </c>
    </row>
    <row r="14115" spans="13875:13890" ht="21.95" customHeight="1">
      <c r="TMS14115" s="4" t="s">
        <v>1307</v>
      </c>
      <c r="TMT14115" s="4">
        <v>732550</v>
      </c>
    </row>
    <row r="14116" spans="13875:13890" ht="21.95" customHeight="1">
      <c r="TMS14116" s="4" t="s">
        <v>596</v>
      </c>
      <c r="TMT14116" s="4">
        <v>174298.32</v>
      </c>
    </row>
    <row r="14117" spans="13875:13890" ht="21.95" customHeight="1">
      <c r="TMU14117" s="4" t="s">
        <v>1307</v>
      </c>
      <c r="TMV14117" s="4">
        <v>732550</v>
      </c>
    </row>
    <row r="14118" spans="13875:13890" ht="21.95" customHeight="1">
      <c r="TMU14118" s="4" t="s">
        <v>596</v>
      </c>
      <c r="TMV14118" s="4">
        <v>174298.32</v>
      </c>
    </row>
    <row r="14119" spans="13875:13890" ht="21.95" customHeight="1">
      <c r="TMW14119" s="4" t="s">
        <v>1307</v>
      </c>
      <c r="TMX14119" s="4">
        <v>732550</v>
      </c>
    </row>
    <row r="14120" spans="13875:13890" ht="21.95" customHeight="1">
      <c r="TMW14120" s="4" t="s">
        <v>596</v>
      </c>
      <c r="TMX14120" s="4">
        <v>174298.32</v>
      </c>
    </row>
    <row r="14121" spans="13875:13890" ht="21.95" customHeight="1">
      <c r="TMY14121" s="4" t="s">
        <v>1307</v>
      </c>
      <c r="TMZ14121" s="4">
        <v>732550</v>
      </c>
    </row>
    <row r="14122" spans="13875:13890" ht="21.95" customHeight="1">
      <c r="TMY14122" s="4" t="s">
        <v>596</v>
      </c>
      <c r="TMZ14122" s="4">
        <v>174298.32</v>
      </c>
    </row>
    <row r="14123" spans="13875:13890" ht="21.95" customHeight="1">
      <c r="TNA14123" s="4" t="s">
        <v>1307</v>
      </c>
      <c r="TNB14123" s="4">
        <v>732550</v>
      </c>
    </row>
    <row r="14124" spans="13875:13890" ht="21.95" customHeight="1">
      <c r="TNA14124" s="4" t="s">
        <v>596</v>
      </c>
      <c r="TNB14124" s="4">
        <v>174298.32</v>
      </c>
    </row>
    <row r="14125" spans="13875:13890" ht="21.95" customHeight="1">
      <c r="TNC14125" s="4" t="s">
        <v>1307</v>
      </c>
      <c r="TND14125" s="4">
        <v>732550</v>
      </c>
    </row>
    <row r="14126" spans="13875:13890" ht="21.95" customHeight="1">
      <c r="TNC14126" s="4" t="s">
        <v>596</v>
      </c>
      <c r="TND14126" s="4">
        <v>174298.32</v>
      </c>
    </row>
    <row r="14127" spans="13875:13890" ht="21.95" customHeight="1">
      <c r="TNE14127" s="4" t="s">
        <v>1307</v>
      </c>
      <c r="TNF14127" s="4">
        <v>732550</v>
      </c>
    </row>
    <row r="14128" spans="13875:13890" ht="21.95" customHeight="1">
      <c r="TNE14128" s="4" t="s">
        <v>596</v>
      </c>
      <c r="TNF14128" s="4">
        <v>174298.32</v>
      </c>
    </row>
    <row r="14129" spans="13891:13906" ht="21.95" customHeight="1">
      <c r="TNG14129" s="4" t="s">
        <v>1307</v>
      </c>
      <c r="TNH14129" s="4">
        <v>732550</v>
      </c>
    </row>
    <row r="14130" spans="13891:13906" ht="21.95" customHeight="1">
      <c r="TNG14130" s="4" t="s">
        <v>596</v>
      </c>
      <c r="TNH14130" s="4">
        <v>174298.32</v>
      </c>
    </row>
    <row r="14131" spans="13891:13906" ht="21.95" customHeight="1">
      <c r="TNI14131" s="4" t="s">
        <v>1307</v>
      </c>
      <c r="TNJ14131" s="4">
        <v>732550</v>
      </c>
    </row>
    <row r="14132" spans="13891:13906" ht="21.95" customHeight="1">
      <c r="TNI14132" s="4" t="s">
        <v>596</v>
      </c>
      <c r="TNJ14132" s="4">
        <v>174298.32</v>
      </c>
    </row>
    <row r="14133" spans="13891:13906" ht="21.95" customHeight="1">
      <c r="TNK14133" s="4" t="s">
        <v>1307</v>
      </c>
      <c r="TNL14133" s="4">
        <v>732550</v>
      </c>
    </row>
    <row r="14134" spans="13891:13906" ht="21.95" customHeight="1">
      <c r="TNK14134" s="4" t="s">
        <v>596</v>
      </c>
      <c r="TNL14134" s="4">
        <v>174298.32</v>
      </c>
    </row>
    <row r="14135" spans="13891:13906" ht="21.95" customHeight="1">
      <c r="TNM14135" s="4" t="s">
        <v>1307</v>
      </c>
      <c r="TNN14135" s="4">
        <v>732550</v>
      </c>
    </row>
    <row r="14136" spans="13891:13906" ht="21.95" customHeight="1">
      <c r="TNM14136" s="4" t="s">
        <v>596</v>
      </c>
      <c r="TNN14136" s="4">
        <v>174298.32</v>
      </c>
    </row>
    <row r="14137" spans="13891:13906" ht="21.95" customHeight="1">
      <c r="TNO14137" s="4" t="s">
        <v>1307</v>
      </c>
      <c r="TNP14137" s="4">
        <v>732550</v>
      </c>
    </row>
    <row r="14138" spans="13891:13906" ht="21.95" customHeight="1">
      <c r="TNO14138" s="4" t="s">
        <v>596</v>
      </c>
      <c r="TNP14138" s="4">
        <v>174298.32</v>
      </c>
    </row>
    <row r="14139" spans="13891:13906" ht="21.95" customHeight="1">
      <c r="TNQ14139" s="4" t="s">
        <v>1307</v>
      </c>
      <c r="TNR14139" s="4">
        <v>732550</v>
      </c>
    </row>
    <row r="14140" spans="13891:13906" ht="21.95" customHeight="1">
      <c r="TNQ14140" s="4" t="s">
        <v>596</v>
      </c>
      <c r="TNR14140" s="4">
        <v>174298.32</v>
      </c>
    </row>
    <row r="14141" spans="13891:13906" ht="21.95" customHeight="1">
      <c r="TNS14141" s="4" t="s">
        <v>1307</v>
      </c>
      <c r="TNT14141" s="4">
        <v>732550</v>
      </c>
    </row>
    <row r="14142" spans="13891:13906" ht="21.95" customHeight="1">
      <c r="TNS14142" s="4" t="s">
        <v>596</v>
      </c>
      <c r="TNT14142" s="4">
        <v>174298.32</v>
      </c>
    </row>
    <row r="14143" spans="13891:13906" ht="21.95" customHeight="1">
      <c r="TNU14143" s="4" t="s">
        <v>1307</v>
      </c>
      <c r="TNV14143" s="4">
        <v>732550</v>
      </c>
    </row>
    <row r="14144" spans="13891:13906" ht="21.95" customHeight="1">
      <c r="TNU14144" s="4" t="s">
        <v>596</v>
      </c>
      <c r="TNV14144" s="4">
        <v>174298.32</v>
      </c>
    </row>
    <row r="14145" spans="13907:13922" ht="21.95" customHeight="1">
      <c r="TNW14145" s="4" t="s">
        <v>1307</v>
      </c>
      <c r="TNX14145" s="4">
        <v>732550</v>
      </c>
    </row>
    <row r="14146" spans="13907:13922" ht="21.95" customHeight="1">
      <c r="TNW14146" s="4" t="s">
        <v>596</v>
      </c>
      <c r="TNX14146" s="4">
        <v>174298.32</v>
      </c>
    </row>
    <row r="14147" spans="13907:13922" ht="21.95" customHeight="1">
      <c r="TNY14147" s="4" t="s">
        <v>1307</v>
      </c>
      <c r="TNZ14147" s="4">
        <v>732550</v>
      </c>
    </row>
    <row r="14148" spans="13907:13922" ht="21.95" customHeight="1">
      <c r="TNY14148" s="4" t="s">
        <v>596</v>
      </c>
      <c r="TNZ14148" s="4">
        <v>174298.32</v>
      </c>
    </row>
    <row r="14149" spans="13907:13922" ht="21.95" customHeight="1">
      <c r="TOA14149" s="4" t="s">
        <v>1307</v>
      </c>
      <c r="TOB14149" s="4">
        <v>732550</v>
      </c>
    </row>
    <row r="14150" spans="13907:13922" ht="21.95" customHeight="1">
      <c r="TOA14150" s="4" t="s">
        <v>596</v>
      </c>
      <c r="TOB14150" s="4">
        <v>174298.32</v>
      </c>
    </row>
    <row r="14151" spans="13907:13922" ht="21.95" customHeight="1">
      <c r="TOC14151" s="4" t="s">
        <v>1307</v>
      </c>
      <c r="TOD14151" s="4">
        <v>732550</v>
      </c>
    </row>
    <row r="14152" spans="13907:13922" ht="21.95" customHeight="1">
      <c r="TOC14152" s="4" t="s">
        <v>596</v>
      </c>
      <c r="TOD14152" s="4">
        <v>174298.32</v>
      </c>
    </row>
    <row r="14153" spans="13907:13922" ht="21.95" customHeight="1">
      <c r="TOE14153" s="4" t="s">
        <v>1307</v>
      </c>
      <c r="TOF14153" s="4">
        <v>732550</v>
      </c>
    </row>
    <row r="14154" spans="13907:13922" ht="21.95" customHeight="1">
      <c r="TOE14154" s="4" t="s">
        <v>596</v>
      </c>
      <c r="TOF14154" s="4">
        <v>174298.32</v>
      </c>
    </row>
    <row r="14155" spans="13907:13922" ht="21.95" customHeight="1">
      <c r="TOG14155" s="4" t="s">
        <v>1307</v>
      </c>
      <c r="TOH14155" s="4">
        <v>732550</v>
      </c>
    </row>
    <row r="14156" spans="13907:13922" ht="21.95" customHeight="1">
      <c r="TOG14156" s="4" t="s">
        <v>596</v>
      </c>
      <c r="TOH14156" s="4">
        <v>174298.32</v>
      </c>
    </row>
    <row r="14157" spans="13907:13922" ht="21.95" customHeight="1">
      <c r="TOI14157" s="4" t="s">
        <v>1307</v>
      </c>
      <c r="TOJ14157" s="4">
        <v>732550</v>
      </c>
    </row>
    <row r="14158" spans="13907:13922" ht="21.95" customHeight="1">
      <c r="TOI14158" s="4" t="s">
        <v>596</v>
      </c>
      <c r="TOJ14158" s="4">
        <v>174298.32</v>
      </c>
    </row>
    <row r="14159" spans="13907:13922" ht="21.95" customHeight="1">
      <c r="TOK14159" s="4" t="s">
        <v>1307</v>
      </c>
      <c r="TOL14159" s="4">
        <v>732550</v>
      </c>
    </row>
    <row r="14160" spans="13907:13922" ht="21.95" customHeight="1">
      <c r="TOK14160" s="4" t="s">
        <v>596</v>
      </c>
      <c r="TOL14160" s="4">
        <v>174298.32</v>
      </c>
    </row>
    <row r="14161" spans="13923:13938" ht="21.95" customHeight="1">
      <c r="TOM14161" s="4" t="s">
        <v>1307</v>
      </c>
      <c r="TON14161" s="4">
        <v>732550</v>
      </c>
    </row>
    <row r="14162" spans="13923:13938" ht="21.95" customHeight="1">
      <c r="TOM14162" s="4" t="s">
        <v>596</v>
      </c>
      <c r="TON14162" s="4">
        <v>174298.32</v>
      </c>
    </row>
    <row r="14163" spans="13923:13938" ht="21.95" customHeight="1">
      <c r="TOO14163" s="4" t="s">
        <v>1307</v>
      </c>
      <c r="TOP14163" s="4">
        <v>732550</v>
      </c>
    </row>
    <row r="14164" spans="13923:13938" ht="21.95" customHeight="1">
      <c r="TOO14164" s="4" t="s">
        <v>596</v>
      </c>
      <c r="TOP14164" s="4">
        <v>174298.32</v>
      </c>
    </row>
    <row r="14165" spans="13923:13938" ht="21.95" customHeight="1">
      <c r="TOQ14165" s="4" t="s">
        <v>1307</v>
      </c>
      <c r="TOR14165" s="4">
        <v>732550</v>
      </c>
    </row>
    <row r="14166" spans="13923:13938" ht="21.95" customHeight="1">
      <c r="TOQ14166" s="4" t="s">
        <v>596</v>
      </c>
      <c r="TOR14166" s="4">
        <v>174298.32</v>
      </c>
    </row>
    <row r="14167" spans="13923:13938" ht="21.95" customHeight="1">
      <c r="TOS14167" s="4" t="s">
        <v>1307</v>
      </c>
      <c r="TOT14167" s="4">
        <v>732550</v>
      </c>
    </row>
    <row r="14168" spans="13923:13938" ht="21.95" customHeight="1">
      <c r="TOS14168" s="4" t="s">
        <v>596</v>
      </c>
      <c r="TOT14168" s="4">
        <v>174298.32</v>
      </c>
    </row>
    <row r="14169" spans="13923:13938" ht="21.95" customHeight="1">
      <c r="TOU14169" s="4" t="s">
        <v>1307</v>
      </c>
      <c r="TOV14169" s="4">
        <v>732550</v>
      </c>
    </row>
    <row r="14170" spans="13923:13938" ht="21.95" customHeight="1">
      <c r="TOU14170" s="4" t="s">
        <v>596</v>
      </c>
      <c r="TOV14170" s="4">
        <v>174298.32</v>
      </c>
    </row>
    <row r="14171" spans="13923:13938" ht="21.95" customHeight="1">
      <c r="TOW14171" s="4" t="s">
        <v>1307</v>
      </c>
      <c r="TOX14171" s="4">
        <v>732550</v>
      </c>
    </row>
    <row r="14172" spans="13923:13938" ht="21.95" customHeight="1">
      <c r="TOW14172" s="4" t="s">
        <v>596</v>
      </c>
      <c r="TOX14172" s="4">
        <v>174298.32</v>
      </c>
    </row>
    <row r="14173" spans="13923:13938" ht="21.95" customHeight="1">
      <c r="TOY14173" s="4" t="s">
        <v>1307</v>
      </c>
      <c r="TOZ14173" s="4">
        <v>732550</v>
      </c>
    </row>
    <row r="14174" spans="13923:13938" ht="21.95" customHeight="1">
      <c r="TOY14174" s="4" t="s">
        <v>596</v>
      </c>
      <c r="TOZ14174" s="4">
        <v>174298.32</v>
      </c>
    </row>
    <row r="14175" spans="13923:13938" ht="21.95" customHeight="1">
      <c r="TPA14175" s="4" t="s">
        <v>1307</v>
      </c>
      <c r="TPB14175" s="4">
        <v>732550</v>
      </c>
    </row>
    <row r="14176" spans="13923:13938" ht="21.95" customHeight="1">
      <c r="TPA14176" s="4" t="s">
        <v>596</v>
      </c>
      <c r="TPB14176" s="4">
        <v>174298.32</v>
      </c>
    </row>
    <row r="14177" spans="13939:13954" ht="21.95" customHeight="1">
      <c r="TPC14177" s="4" t="s">
        <v>1307</v>
      </c>
      <c r="TPD14177" s="4">
        <v>732550</v>
      </c>
    </row>
    <row r="14178" spans="13939:13954" ht="21.95" customHeight="1">
      <c r="TPC14178" s="4" t="s">
        <v>596</v>
      </c>
      <c r="TPD14178" s="4">
        <v>174298.32</v>
      </c>
    </row>
    <row r="14179" spans="13939:13954" ht="21.95" customHeight="1">
      <c r="TPE14179" s="4" t="s">
        <v>1307</v>
      </c>
      <c r="TPF14179" s="4">
        <v>732550</v>
      </c>
    </row>
    <row r="14180" spans="13939:13954" ht="21.95" customHeight="1">
      <c r="TPE14180" s="4" t="s">
        <v>596</v>
      </c>
      <c r="TPF14180" s="4">
        <v>174298.32</v>
      </c>
    </row>
    <row r="14181" spans="13939:13954" ht="21.95" customHeight="1">
      <c r="TPG14181" s="4" t="s">
        <v>1307</v>
      </c>
      <c r="TPH14181" s="4">
        <v>732550</v>
      </c>
    </row>
    <row r="14182" spans="13939:13954" ht="21.95" customHeight="1">
      <c r="TPG14182" s="4" t="s">
        <v>596</v>
      </c>
      <c r="TPH14182" s="4">
        <v>174298.32</v>
      </c>
    </row>
    <row r="14183" spans="13939:13954" ht="21.95" customHeight="1">
      <c r="TPI14183" s="4" t="s">
        <v>1307</v>
      </c>
      <c r="TPJ14183" s="4">
        <v>732550</v>
      </c>
    </row>
    <row r="14184" spans="13939:13954" ht="21.95" customHeight="1">
      <c r="TPI14184" s="4" t="s">
        <v>596</v>
      </c>
      <c r="TPJ14184" s="4">
        <v>174298.32</v>
      </c>
    </row>
    <row r="14185" spans="13939:13954" ht="21.95" customHeight="1">
      <c r="TPK14185" s="4" t="s">
        <v>1307</v>
      </c>
      <c r="TPL14185" s="4">
        <v>732550</v>
      </c>
    </row>
    <row r="14186" spans="13939:13954" ht="21.95" customHeight="1">
      <c r="TPK14186" s="4" t="s">
        <v>596</v>
      </c>
      <c r="TPL14186" s="4">
        <v>174298.32</v>
      </c>
    </row>
    <row r="14187" spans="13939:13954" ht="21.95" customHeight="1">
      <c r="TPM14187" s="4" t="s">
        <v>1307</v>
      </c>
      <c r="TPN14187" s="4">
        <v>732550</v>
      </c>
    </row>
    <row r="14188" spans="13939:13954" ht="21.95" customHeight="1">
      <c r="TPM14188" s="4" t="s">
        <v>596</v>
      </c>
      <c r="TPN14188" s="4">
        <v>174298.32</v>
      </c>
    </row>
    <row r="14189" spans="13939:13954" ht="21.95" customHeight="1">
      <c r="TPO14189" s="4" t="s">
        <v>1307</v>
      </c>
      <c r="TPP14189" s="4">
        <v>732550</v>
      </c>
    </row>
    <row r="14190" spans="13939:13954" ht="21.95" customHeight="1">
      <c r="TPO14190" s="4" t="s">
        <v>596</v>
      </c>
      <c r="TPP14190" s="4">
        <v>174298.32</v>
      </c>
    </row>
    <row r="14191" spans="13939:13954" ht="21.95" customHeight="1">
      <c r="TPQ14191" s="4" t="s">
        <v>1307</v>
      </c>
      <c r="TPR14191" s="4">
        <v>732550</v>
      </c>
    </row>
    <row r="14192" spans="13939:13954" ht="21.95" customHeight="1">
      <c r="TPQ14192" s="4" t="s">
        <v>596</v>
      </c>
      <c r="TPR14192" s="4">
        <v>174298.32</v>
      </c>
    </row>
    <row r="14193" spans="13955:13970" ht="21.95" customHeight="1">
      <c r="TPS14193" s="4" t="s">
        <v>1307</v>
      </c>
      <c r="TPT14193" s="4">
        <v>732550</v>
      </c>
    </row>
    <row r="14194" spans="13955:13970" ht="21.95" customHeight="1">
      <c r="TPS14194" s="4" t="s">
        <v>596</v>
      </c>
      <c r="TPT14194" s="4">
        <v>174298.32</v>
      </c>
    </row>
    <row r="14195" spans="13955:13970" ht="21.95" customHeight="1">
      <c r="TPU14195" s="4" t="s">
        <v>1307</v>
      </c>
      <c r="TPV14195" s="4">
        <v>732550</v>
      </c>
    </row>
    <row r="14196" spans="13955:13970" ht="21.95" customHeight="1">
      <c r="TPU14196" s="4" t="s">
        <v>596</v>
      </c>
      <c r="TPV14196" s="4">
        <v>174298.32</v>
      </c>
    </row>
    <row r="14197" spans="13955:13970" ht="21.95" customHeight="1">
      <c r="TPW14197" s="4" t="s">
        <v>1307</v>
      </c>
      <c r="TPX14197" s="4">
        <v>732550</v>
      </c>
    </row>
    <row r="14198" spans="13955:13970" ht="21.95" customHeight="1">
      <c r="TPW14198" s="4" t="s">
        <v>596</v>
      </c>
      <c r="TPX14198" s="4">
        <v>174298.32</v>
      </c>
    </row>
    <row r="14199" spans="13955:13970" ht="21.95" customHeight="1">
      <c r="TPY14199" s="4" t="s">
        <v>1307</v>
      </c>
      <c r="TPZ14199" s="4">
        <v>732550</v>
      </c>
    </row>
    <row r="14200" spans="13955:13970" ht="21.95" customHeight="1">
      <c r="TPY14200" s="4" t="s">
        <v>596</v>
      </c>
      <c r="TPZ14200" s="4">
        <v>174298.32</v>
      </c>
    </row>
    <row r="14201" spans="13955:13970" ht="21.95" customHeight="1">
      <c r="TQA14201" s="4" t="s">
        <v>1307</v>
      </c>
      <c r="TQB14201" s="4">
        <v>732550</v>
      </c>
    </row>
    <row r="14202" spans="13955:13970" ht="21.95" customHeight="1">
      <c r="TQA14202" s="4" t="s">
        <v>596</v>
      </c>
      <c r="TQB14202" s="4">
        <v>174298.32</v>
      </c>
    </row>
    <row r="14203" spans="13955:13970" ht="21.95" customHeight="1">
      <c r="TQC14203" s="4" t="s">
        <v>1307</v>
      </c>
      <c r="TQD14203" s="4">
        <v>732550</v>
      </c>
    </row>
    <row r="14204" spans="13955:13970" ht="21.95" customHeight="1">
      <c r="TQC14204" s="4" t="s">
        <v>596</v>
      </c>
      <c r="TQD14204" s="4">
        <v>174298.32</v>
      </c>
    </row>
    <row r="14205" spans="13955:13970" ht="21.95" customHeight="1">
      <c r="TQE14205" s="4" t="s">
        <v>1307</v>
      </c>
      <c r="TQF14205" s="4">
        <v>732550</v>
      </c>
    </row>
    <row r="14206" spans="13955:13970" ht="21.95" customHeight="1">
      <c r="TQE14206" s="4" t="s">
        <v>596</v>
      </c>
      <c r="TQF14206" s="4">
        <v>174298.32</v>
      </c>
    </row>
    <row r="14207" spans="13955:13970" ht="21.95" customHeight="1">
      <c r="TQG14207" s="4" t="s">
        <v>1307</v>
      </c>
      <c r="TQH14207" s="4">
        <v>732550</v>
      </c>
    </row>
    <row r="14208" spans="13955:13970" ht="21.95" customHeight="1">
      <c r="TQG14208" s="4" t="s">
        <v>596</v>
      </c>
      <c r="TQH14208" s="4">
        <v>174298.32</v>
      </c>
    </row>
    <row r="14209" spans="13971:13986" ht="21.95" customHeight="1">
      <c r="TQI14209" s="4" t="s">
        <v>1307</v>
      </c>
      <c r="TQJ14209" s="4">
        <v>732550</v>
      </c>
    </row>
    <row r="14210" spans="13971:13986" ht="21.95" customHeight="1">
      <c r="TQI14210" s="4" t="s">
        <v>596</v>
      </c>
      <c r="TQJ14210" s="4">
        <v>174298.32</v>
      </c>
    </row>
    <row r="14211" spans="13971:13986" ht="21.95" customHeight="1">
      <c r="TQK14211" s="4" t="s">
        <v>1307</v>
      </c>
      <c r="TQL14211" s="4">
        <v>732550</v>
      </c>
    </row>
    <row r="14212" spans="13971:13986" ht="21.95" customHeight="1">
      <c r="TQK14212" s="4" t="s">
        <v>596</v>
      </c>
      <c r="TQL14212" s="4">
        <v>174298.32</v>
      </c>
    </row>
    <row r="14213" spans="13971:13986" ht="21.95" customHeight="1">
      <c r="TQM14213" s="4" t="s">
        <v>1307</v>
      </c>
      <c r="TQN14213" s="4">
        <v>732550</v>
      </c>
    </row>
    <row r="14214" spans="13971:13986" ht="21.95" customHeight="1">
      <c r="TQM14214" s="4" t="s">
        <v>596</v>
      </c>
      <c r="TQN14214" s="4">
        <v>174298.32</v>
      </c>
    </row>
    <row r="14215" spans="13971:13986" ht="21.95" customHeight="1">
      <c r="TQO14215" s="4" t="s">
        <v>1307</v>
      </c>
      <c r="TQP14215" s="4">
        <v>732550</v>
      </c>
    </row>
    <row r="14216" spans="13971:13986" ht="21.95" customHeight="1">
      <c r="TQO14216" s="4" t="s">
        <v>596</v>
      </c>
      <c r="TQP14216" s="4">
        <v>174298.32</v>
      </c>
    </row>
    <row r="14217" spans="13971:13986" ht="21.95" customHeight="1">
      <c r="TQQ14217" s="4" t="s">
        <v>1307</v>
      </c>
      <c r="TQR14217" s="4">
        <v>732550</v>
      </c>
    </row>
    <row r="14218" spans="13971:13986" ht="21.95" customHeight="1">
      <c r="TQQ14218" s="4" t="s">
        <v>596</v>
      </c>
      <c r="TQR14218" s="4">
        <v>174298.32</v>
      </c>
    </row>
    <row r="14219" spans="13971:13986" ht="21.95" customHeight="1">
      <c r="TQS14219" s="4" t="s">
        <v>1307</v>
      </c>
      <c r="TQT14219" s="4">
        <v>732550</v>
      </c>
    </row>
    <row r="14220" spans="13971:13986" ht="21.95" customHeight="1">
      <c r="TQS14220" s="4" t="s">
        <v>596</v>
      </c>
      <c r="TQT14220" s="4">
        <v>174298.32</v>
      </c>
    </row>
    <row r="14221" spans="13971:13986" ht="21.95" customHeight="1">
      <c r="TQU14221" s="4" t="s">
        <v>1307</v>
      </c>
      <c r="TQV14221" s="4">
        <v>732550</v>
      </c>
    </row>
    <row r="14222" spans="13971:13986" ht="21.95" customHeight="1">
      <c r="TQU14222" s="4" t="s">
        <v>596</v>
      </c>
      <c r="TQV14222" s="4">
        <v>174298.32</v>
      </c>
    </row>
    <row r="14223" spans="13971:13986" ht="21.95" customHeight="1">
      <c r="TQW14223" s="4" t="s">
        <v>1307</v>
      </c>
      <c r="TQX14223" s="4">
        <v>732550</v>
      </c>
    </row>
    <row r="14224" spans="13971:13986" ht="21.95" customHeight="1">
      <c r="TQW14224" s="4" t="s">
        <v>596</v>
      </c>
      <c r="TQX14224" s="4">
        <v>174298.32</v>
      </c>
    </row>
    <row r="14225" spans="13987:14002" ht="21.95" customHeight="1">
      <c r="TQY14225" s="4" t="s">
        <v>1307</v>
      </c>
      <c r="TQZ14225" s="4">
        <v>732550</v>
      </c>
    </row>
    <row r="14226" spans="13987:14002" ht="21.95" customHeight="1">
      <c r="TQY14226" s="4" t="s">
        <v>596</v>
      </c>
      <c r="TQZ14226" s="4">
        <v>174298.32</v>
      </c>
    </row>
    <row r="14227" spans="13987:14002" ht="21.95" customHeight="1">
      <c r="TRA14227" s="4" t="s">
        <v>1307</v>
      </c>
      <c r="TRB14227" s="4">
        <v>732550</v>
      </c>
    </row>
    <row r="14228" spans="13987:14002" ht="21.95" customHeight="1">
      <c r="TRA14228" s="4" t="s">
        <v>596</v>
      </c>
      <c r="TRB14228" s="4">
        <v>174298.32</v>
      </c>
    </row>
    <row r="14229" spans="13987:14002" ht="21.95" customHeight="1">
      <c r="TRC14229" s="4" t="s">
        <v>1307</v>
      </c>
      <c r="TRD14229" s="4">
        <v>732550</v>
      </c>
    </row>
    <row r="14230" spans="13987:14002" ht="21.95" customHeight="1">
      <c r="TRC14230" s="4" t="s">
        <v>596</v>
      </c>
      <c r="TRD14230" s="4">
        <v>174298.32</v>
      </c>
    </row>
    <row r="14231" spans="13987:14002" ht="21.95" customHeight="1">
      <c r="TRE14231" s="4" t="s">
        <v>1307</v>
      </c>
      <c r="TRF14231" s="4">
        <v>732550</v>
      </c>
    </row>
    <row r="14232" spans="13987:14002" ht="21.95" customHeight="1">
      <c r="TRE14232" s="4" t="s">
        <v>596</v>
      </c>
      <c r="TRF14232" s="4">
        <v>174298.32</v>
      </c>
    </row>
    <row r="14233" spans="13987:14002" ht="21.95" customHeight="1">
      <c r="TRG14233" s="4" t="s">
        <v>1307</v>
      </c>
      <c r="TRH14233" s="4">
        <v>732550</v>
      </c>
    </row>
    <row r="14234" spans="13987:14002" ht="21.95" customHeight="1">
      <c r="TRG14234" s="4" t="s">
        <v>596</v>
      </c>
      <c r="TRH14234" s="4">
        <v>174298.32</v>
      </c>
    </row>
    <row r="14235" spans="13987:14002" ht="21.95" customHeight="1">
      <c r="TRI14235" s="4" t="s">
        <v>1307</v>
      </c>
      <c r="TRJ14235" s="4">
        <v>732550</v>
      </c>
    </row>
    <row r="14236" spans="13987:14002" ht="21.95" customHeight="1">
      <c r="TRI14236" s="4" t="s">
        <v>596</v>
      </c>
      <c r="TRJ14236" s="4">
        <v>174298.32</v>
      </c>
    </row>
    <row r="14237" spans="13987:14002" ht="21.95" customHeight="1">
      <c r="TRK14237" s="4" t="s">
        <v>1307</v>
      </c>
      <c r="TRL14237" s="4">
        <v>732550</v>
      </c>
    </row>
    <row r="14238" spans="13987:14002" ht="21.95" customHeight="1">
      <c r="TRK14238" s="4" t="s">
        <v>596</v>
      </c>
      <c r="TRL14238" s="4">
        <v>174298.32</v>
      </c>
    </row>
    <row r="14239" spans="13987:14002" ht="21.95" customHeight="1">
      <c r="TRM14239" s="4" t="s">
        <v>1307</v>
      </c>
      <c r="TRN14239" s="4">
        <v>732550</v>
      </c>
    </row>
    <row r="14240" spans="13987:14002" ht="21.95" customHeight="1">
      <c r="TRM14240" s="4" t="s">
        <v>596</v>
      </c>
      <c r="TRN14240" s="4">
        <v>174298.32</v>
      </c>
    </row>
    <row r="14241" spans="14003:14018" ht="21.95" customHeight="1">
      <c r="TRO14241" s="4" t="s">
        <v>1307</v>
      </c>
      <c r="TRP14241" s="4">
        <v>732550</v>
      </c>
    </row>
    <row r="14242" spans="14003:14018" ht="21.95" customHeight="1">
      <c r="TRO14242" s="4" t="s">
        <v>596</v>
      </c>
      <c r="TRP14242" s="4">
        <v>174298.32</v>
      </c>
    </row>
    <row r="14243" spans="14003:14018" ht="21.95" customHeight="1">
      <c r="TRQ14243" s="4" t="s">
        <v>1307</v>
      </c>
      <c r="TRR14243" s="4">
        <v>732550</v>
      </c>
    </row>
    <row r="14244" spans="14003:14018" ht="21.95" customHeight="1">
      <c r="TRQ14244" s="4" t="s">
        <v>596</v>
      </c>
      <c r="TRR14244" s="4">
        <v>174298.32</v>
      </c>
    </row>
    <row r="14245" spans="14003:14018" ht="21.95" customHeight="1">
      <c r="TRS14245" s="4" t="s">
        <v>1307</v>
      </c>
      <c r="TRT14245" s="4">
        <v>732550</v>
      </c>
    </row>
    <row r="14246" spans="14003:14018" ht="21.95" customHeight="1">
      <c r="TRS14246" s="4" t="s">
        <v>596</v>
      </c>
      <c r="TRT14246" s="4">
        <v>174298.32</v>
      </c>
    </row>
    <row r="14247" spans="14003:14018" ht="21.95" customHeight="1">
      <c r="TRU14247" s="4" t="s">
        <v>1307</v>
      </c>
      <c r="TRV14247" s="4">
        <v>732550</v>
      </c>
    </row>
    <row r="14248" spans="14003:14018" ht="21.95" customHeight="1">
      <c r="TRU14248" s="4" t="s">
        <v>596</v>
      </c>
      <c r="TRV14248" s="4">
        <v>174298.32</v>
      </c>
    </row>
    <row r="14249" spans="14003:14018" ht="21.95" customHeight="1">
      <c r="TRW14249" s="4" t="s">
        <v>1307</v>
      </c>
      <c r="TRX14249" s="4">
        <v>732550</v>
      </c>
    </row>
    <row r="14250" spans="14003:14018" ht="21.95" customHeight="1">
      <c r="TRW14250" s="4" t="s">
        <v>596</v>
      </c>
      <c r="TRX14250" s="4">
        <v>174298.32</v>
      </c>
    </row>
    <row r="14251" spans="14003:14018" ht="21.95" customHeight="1">
      <c r="TRY14251" s="4" t="s">
        <v>1307</v>
      </c>
      <c r="TRZ14251" s="4">
        <v>732550</v>
      </c>
    </row>
    <row r="14252" spans="14003:14018" ht="21.95" customHeight="1">
      <c r="TRY14252" s="4" t="s">
        <v>596</v>
      </c>
      <c r="TRZ14252" s="4">
        <v>174298.32</v>
      </c>
    </row>
    <row r="14253" spans="14003:14018" ht="21.95" customHeight="1">
      <c r="TSA14253" s="4" t="s">
        <v>1307</v>
      </c>
      <c r="TSB14253" s="4">
        <v>732550</v>
      </c>
    </row>
    <row r="14254" spans="14003:14018" ht="21.95" customHeight="1">
      <c r="TSA14254" s="4" t="s">
        <v>596</v>
      </c>
      <c r="TSB14254" s="4">
        <v>174298.32</v>
      </c>
    </row>
    <row r="14255" spans="14003:14018" ht="21.95" customHeight="1">
      <c r="TSC14255" s="4" t="s">
        <v>1307</v>
      </c>
      <c r="TSD14255" s="4">
        <v>732550</v>
      </c>
    </row>
    <row r="14256" spans="14003:14018" ht="21.95" customHeight="1">
      <c r="TSC14256" s="4" t="s">
        <v>596</v>
      </c>
      <c r="TSD14256" s="4">
        <v>174298.32</v>
      </c>
    </row>
    <row r="14257" spans="14019:14034" ht="21.95" customHeight="1">
      <c r="TSE14257" s="4" t="s">
        <v>1307</v>
      </c>
      <c r="TSF14257" s="4">
        <v>732550</v>
      </c>
    </row>
    <row r="14258" spans="14019:14034" ht="21.95" customHeight="1">
      <c r="TSE14258" s="4" t="s">
        <v>596</v>
      </c>
      <c r="TSF14258" s="4">
        <v>174298.32</v>
      </c>
    </row>
    <row r="14259" spans="14019:14034" ht="21.95" customHeight="1">
      <c r="TSG14259" s="4" t="s">
        <v>1307</v>
      </c>
      <c r="TSH14259" s="4">
        <v>732550</v>
      </c>
    </row>
    <row r="14260" spans="14019:14034" ht="21.95" customHeight="1">
      <c r="TSG14260" s="4" t="s">
        <v>596</v>
      </c>
      <c r="TSH14260" s="4">
        <v>174298.32</v>
      </c>
    </row>
    <row r="14261" spans="14019:14034" ht="21.95" customHeight="1">
      <c r="TSI14261" s="4" t="s">
        <v>1307</v>
      </c>
      <c r="TSJ14261" s="4">
        <v>732550</v>
      </c>
    </row>
    <row r="14262" spans="14019:14034" ht="21.95" customHeight="1">
      <c r="TSI14262" s="4" t="s">
        <v>596</v>
      </c>
      <c r="TSJ14262" s="4">
        <v>174298.32</v>
      </c>
    </row>
    <row r="14263" spans="14019:14034" ht="21.95" customHeight="1">
      <c r="TSK14263" s="4" t="s">
        <v>1307</v>
      </c>
      <c r="TSL14263" s="4">
        <v>732550</v>
      </c>
    </row>
    <row r="14264" spans="14019:14034" ht="21.95" customHeight="1">
      <c r="TSK14264" s="4" t="s">
        <v>596</v>
      </c>
      <c r="TSL14264" s="4">
        <v>174298.32</v>
      </c>
    </row>
    <row r="14265" spans="14019:14034" ht="21.95" customHeight="1">
      <c r="TSM14265" s="4" t="s">
        <v>1307</v>
      </c>
      <c r="TSN14265" s="4">
        <v>732550</v>
      </c>
    </row>
    <row r="14266" spans="14019:14034" ht="21.95" customHeight="1">
      <c r="TSM14266" s="4" t="s">
        <v>596</v>
      </c>
      <c r="TSN14266" s="4">
        <v>174298.32</v>
      </c>
    </row>
    <row r="14267" spans="14019:14034" ht="21.95" customHeight="1">
      <c r="TSO14267" s="4" t="s">
        <v>1307</v>
      </c>
      <c r="TSP14267" s="4">
        <v>732550</v>
      </c>
    </row>
    <row r="14268" spans="14019:14034" ht="21.95" customHeight="1">
      <c r="TSO14268" s="4" t="s">
        <v>596</v>
      </c>
      <c r="TSP14268" s="4">
        <v>174298.32</v>
      </c>
    </row>
    <row r="14269" spans="14019:14034" ht="21.95" customHeight="1">
      <c r="TSQ14269" s="4" t="s">
        <v>1307</v>
      </c>
      <c r="TSR14269" s="4">
        <v>732550</v>
      </c>
    </row>
    <row r="14270" spans="14019:14034" ht="21.95" customHeight="1">
      <c r="TSQ14270" s="4" t="s">
        <v>596</v>
      </c>
      <c r="TSR14270" s="4">
        <v>174298.32</v>
      </c>
    </row>
    <row r="14271" spans="14019:14034" ht="21.95" customHeight="1">
      <c r="TSS14271" s="4" t="s">
        <v>1307</v>
      </c>
      <c r="TST14271" s="4">
        <v>732550</v>
      </c>
    </row>
    <row r="14272" spans="14019:14034" ht="21.95" customHeight="1">
      <c r="TSS14272" s="4" t="s">
        <v>596</v>
      </c>
      <c r="TST14272" s="4">
        <v>174298.32</v>
      </c>
    </row>
    <row r="14273" spans="14035:14050" ht="21.95" customHeight="1">
      <c r="TSU14273" s="4" t="s">
        <v>1307</v>
      </c>
      <c r="TSV14273" s="4">
        <v>732550</v>
      </c>
    </row>
    <row r="14274" spans="14035:14050" ht="21.95" customHeight="1">
      <c r="TSU14274" s="4" t="s">
        <v>596</v>
      </c>
      <c r="TSV14274" s="4">
        <v>174298.32</v>
      </c>
    </row>
    <row r="14275" spans="14035:14050" ht="21.95" customHeight="1">
      <c r="TSW14275" s="4" t="s">
        <v>1307</v>
      </c>
      <c r="TSX14275" s="4">
        <v>732550</v>
      </c>
    </row>
    <row r="14276" spans="14035:14050" ht="21.95" customHeight="1">
      <c r="TSW14276" s="4" t="s">
        <v>596</v>
      </c>
      <c r="TSX14276" s="4">
        <v>174298.32</v>
      </c>
    </row>
    <row r="14277" spans="14035:14050" ht="21.95" customHeight="1">
      <c r="TSY14277" s="4" t="s">
        <v>1307</v>
      </c>
      <c r="TSZ14277" s="4">
        <v>732550</v>
      </c>
    </row>
    <row r="14278" spans="14035:14050" ht="21.95" customHeight="1">
      <c r="TSY14278" s="4" t="s">
        <v>596</v>
      </c>
      <c r="TSZ14278" s="4">
        <v>174298.32</v>
      </c>
    </row>
    <row r="14279" spans="14035:14050" ht="21.95" customHeight="1">
      <c r="TTA14279" s="4" t="s">
        <v>1307</v>
      </c>
      <c r="TTB14279" s="4">
        <v>732550</v>
      </c>
    </row>
    <row r="14280" spans="14035:14050" ht="21.95" customHeight="1">
      <c r="TTA14280" s="4" t="s">
        <v>596</v>
      </c>
      <c r="TTB14280" s="4">
        <v>174298.32</v>
      </c>
    </row>
    <row r="14281" spans="14035:14050" ht="21.95" customHeight="1">
      <c r="TTC14281" s="4" t="s">
        <v>1307</v>
      </c>
      <c r="TTD14281" s="4">
        <v>732550</v>
      </c>
    </row>
    <row r="14282" spans="14035:14050" ht="21.95" customHeight="1">
      <c r="TTC14282" s="4" t="s">
        <v>596</v>
      </c>
      <c r="TTD14282" s="4">
        <v>174298.32</v>
      </c>
    </row>
    <row r="14283" spans="14035:14050" ht="21.95" customHeight="1">
      <c r="TTE14283" s="4" t="s">
        <v>1307</v>
      </c>
      <c r="TTF14283" s="4">
        <v>732550</v>
      </c>
    </row>
    <row r="14284" spans="14035:14050" ht="21.95" customHeight="1">
      <c r="TTE14284" s="4" t="s">
        <v>596</v>
      </c>
      <c r="TTF14284" s="4">
        <v>174298.32</v>
      </c>
    </row>
    <row r="14285" spans="14035:14050" ht="21.95" customHeight="1">
      <c r="TTG14285" s="4" t="s">
        <v>1307</v>
      </c>
      <c r="TTH14285" s="4">
        <v>732550</v>
      </c>
    </row>
    <row r="14286" spans="14035:14050" ht="21.95" customHeight="1">
      <c r="TTG14286" s="4" t="s">
        <v>596</v>
      </c>
      <c r="TTH14286" s="4">
        <v>174298.32</v>
      </c>
    </row>
    <row r="14287" spans="14035:14050" ht="21.95" customHeight="1">
      <c r="TTI14287" s="4" t="s">
        <v>1307</v>
      </c>
      <c r="TTJ14287" s="4">
        <v>732550</v>
      </c>
    </row>
    <row r="14288" spans="14035:14050" ht="21.95" customHeight="1">
      <c r="TTI14288" s="4" t="s">
        <v>596</v>
      </c>
      <c r="TTJ14288" s="4">
        <v>174298.32</v>
      </c>
    </row>
    <row r="14289" spans="14051:14066" ht="21.95" customHeight="1">
      <c r="TTK14289" s="4" t="s">
        <v>1307</v>
      </c>
      <c r="TTL14289" s="4">
        <v>732550</v>
      </c>
    </row>
    <row r="14290" spans="14051:14066" ht="21.95" customHeight="1">
      <c r="TTK14290" s="4" t="s">
        <v>596</v>
      </c>
      <c r="TTL14290" s="4">
        <v>174298.32</v>
      </c>
    </row>
    <row r="14291" spans="14051:14066" ht="21.95" customHeight="1">
      <c r="TTM14291" s="4" t="s">
        <v>1307</v>
      </c>
      <c r="TTN14291" s="4">
        <v>732550</v>
      </c>
    </row>
    <row r="14292" spans="14051:14066" ht="21.95" customHeight="1">
      <c r="TTM14292" s="4" t="s">
        <v>596</v>
      </c>
      <c r="TTN14292" s="4">
        <v>174298.32</v>
      </c>
    </row>
    <row r="14293" spans="14051:14066" ht="21.95" customHeight="1">
      <c r="TTO14293" s="4" t="s">
        <v>1307</v>
      </c>
      <c r="TTP14293" s="4">
        <v>732550</v>
      </c>
    </row>
    <row r="14294" spans="14051:14066" ht="21.95" customHeight="1">
      <c r="TTO14294" s="4" t="s">
        <v>596</v>
      </c>
      <c r="TTP14294" s="4">
        <v>174298.32</v>
      </c>
    </row>
    <row r="14295" spans="14051:14066" ht="21.95" customHeight="1">
      <c r="TTQ14295" s="4" t="s">
        <v>1307</v>
      </c>
      <c r="TTR14295" s="4">
        <v>732550</v>
      </c>
    </row>
    <row r="14296" spans="14051:14066" ht="21.95" customHeight="1">
      <c r="TTQ14296" s="4" t="s">
        <v>596</v>
      </c>
      <c r="TTR14296" s="4">
        <v>174298.32</v>
      </c>
    </row>
    <row r="14297" spans="14051:14066" ht="21.95" customHeight="1">
      <c r="TTS14297" s="4" t="s">
        <v>1307</v>
      </c>
      <c r="TTT14297" s="4">
        <v>732550</v>
      </c>
    </row>
    <row r="14298" spans="14051:14066" ht="21.95" customHeight="1">
      <c r="TTS14298" s="4" t="s">
        <v>596</v>
      </c>
      <c r="TTT14298" s="4">
        <v>174298.32</v>
      </c>
    </row>
    <row r="14299" spans="14051:14066" ht="21.95" customHeight="1">
      <c r="TTU14299" s="4" t="s">
        <v>1307</v>
      </c>
      <c r="TTV14299" s="4">
        <v>732550</v>
      </c>
    </row>
    <row r="14300" spans="14051:14066" ht="21.95" customHeight="1">
      <c r="TTU14300" s="4" t="s">
        <v>596</v>
      </c>
      <c r="TTV14300" s="4">
        <v>174298.32</v>
      </c>
    </row>
    <row r="14301" spans="14051:14066" ht="21.95" customHeight="1">
      <c r="TTW14301" s="4" t="s">
        <v>1307</v>
      </c>
      <c r="TTX14301" s="4">
        <v>732550</v>
      </c>
    </row>
    <row r="14302" spans="14051:14066" ht="21.95" customHeight="1">
      <c r="TTW14302" s="4" t="s">
        <v>596</v>
      </c>
      <c r="TTX14302" s="4">
        <v>174298.32</v>
      </c>
    </row>
    <row r="14303" spans="14051:14066" ht="21.95" customHeight="1">
      <c r="TTY14303" s="4" t="s">
        <v>1307</v>
      </c>
      <c r="TTZ14303" s="4">
        <v>732550</v>
      </c>
    </row>
    <row r="14304" spans="14051:14066" ht="21.95" customHeight="1">
      <c r="TTY14304" s="4" t="s">
        <v>596</v>
      </c>
      <c r="TTZ14304" s="4">
        <v>174298.32</v>
      </c>
    </row>
    <row r="14305" spans="14067:14082" ht="21.95" customHeight="1">
      <c r="TUA14305" s="4" t="s">
        <v>1307</v>
      </c>
      <c r="TUB14305" s="4">
        <v>732550</v>
      </c>
    </row>
    <row r="14306" spans="14067:14082" ht="21.95" customHeight="1">
      <c r="TUA14306" s="4" t="s">
        <v>596</v>
      </c>
      <c r="TUB14306" s="4">
        <v>174298.32</v>
      </c>
    </row>
    <row r="14307" spans="14067:14082" ht="21.95" customHeight="1">
      <c r="TUC14307" s="4" t="s">
        <v>1307</v>
      </c>
      <c r="TUD14307" s="4">
        <v>732550</v>
      </c>
    </row>
    <row r="14308" spans="14067:14082" ht="21.95" customHeight="1">
      <c r="TUC14308" s="4" t="s">
        <v>596</v>
      </c>
      <c r="TUD14308" s="4">
        <v>174298.32</v>
      </c>
    </row>
    <row r="14309" spans="14067:14082" ht="21.95" customHeight="1">
      <c r="TUE14309" s="4" t="s">
        <v>1307</v>
      </c>
      <c r="TUF14309" s="4">
        <v>732550</v>
      </c>
    </row>
    <row r="14310" spans="14067:14082" ht="21.95" customHeight="1">
      <c r="TUE14310" s="4" t="s">
        <v>596</v>
      </c>
      <c r="TUF14310" s="4">
        <v>174298.32</v>
      </c>
    </row>
    <row r="14311" spans="14067:14082" ht="21.95" customHeight="1">
      <c r="TUG14311" s="4" t="s">
        <v>1307</v>
      </c>
      <c r="TUH14311" s="4">
        <v>732550</v>
      </c>
    </row>
    <row r="14312" spans="14067:14082" ht="21.95" customHeight="1">
      <c r="TUG14312" s="4" t="s">
        <v>596</v>
      </c>
      <c r="TUH14312" s="4">
        <v>174298.32</v>
      </c>
    </row>
    <row r="14313" spans="14067:14082" ht="21.95" customHeight="1">
      <c r="TUI14313" s="4" t="s">
        <v>1307</v>
      </c>
      <c r="TUJ14313" s="4">
        <v>732550</v>
      </c>
    </row>
    <row r="14314" spans="14067:14082" ht="21.95" customHeight="1">
      <c r="TUI14314" s="4" t="s">
        <v>596</v>
      </c>
      <c r="TUJ14314" s="4">
        <v>174298.32</v>
      </c>
    </row>
    <row r="14315" spans="14067:14082" ht="21.95" customHeight="1">
      <c r="TUK14315" s="4" t="s">
        <v>1307</v>
      </c>
      <c r="TUL14315" s="4">
        <v>732550</v>
      </c>
    </row>
    <row r="14316" spans="14067:14082" ht="21.95" customHeight="1">
      <c r="TUK14316" s="4" t="s">
        <v>596</v>
      </c>
      <c r="TUL14316" s="4">
        <v>174298.32</v>
      </c>
    </row>
    <row r="14317" spans="14067:14082" ht="21.95" customHeight="1">
      <c r="TUM14317" s="4" t="s">
        <v>1307</v>
      </c>
      <c r="TUN14317" s="4">
        <v>732550</v>
      </c>
    </row>
    <row r="14318" spans="14067:14082" ht="21.95" customHeight="1">
      <c r="TUM14318" s="4" t="s">
        <v>596</v>
      </c>
      <c r="TUN14318" s="4">
        <v>174298.32</v>
      </c>
    </row>
    <row r="14319" spans="14067:14082" ht="21.95" customHeight="1">
      <c r="TUO14319" s="4" t="s">
        <v>1307</v>
      </c>
      <c r="TUP14319" s="4">
        <v>732550</v>
      </c>
    </row>
    <row r="14320" spans="14067:14082" ht="21.95" customHeight="1">
      <c r="TUO14320" s="4" t="s">
        <v>596</v>
      </c>
      <c r="TUP14320" s="4">
        <v>174298.32</v>
      </c>
    </row>
    <row r="14321" spans="14083:14098" ht="21.95" customHeight="1">
      <c r="TUQ14321" s="4" t="s">
        <v>1307</v>
      </c>
      <c r="TUR14321" s="4">
        <v>732550</v>
      </c>
    </row>
    <row r="14322" spans="14083:14098" ht="21.95" customHeight="1">
      <c r="TUQ14322" s="4" t="s">
        <v>596</v>
      </c>
      <c r="TUR14322" s="4">
        <v>174298.32</v>
      </c>
    </row>
    <row r="14323" spans="14083:14098" ht="21.95" customHeight="1">
      <c r="TUS14323" s="4" t="s">
        <v>1307</v>
      </c>
      <c r="TUT14323" s="4">
        <v>732550</v>
      </c>
    </row>
    <row r="14324" spans="14083:14098" ht="21.95" customHeight="1">
      <c r="TUS14324" s="4" t="s">
        <v>596</v>
      </c>
      <c r="TUT14324" s="4">
        <v>174298.32</v>
      </c>
    </row>
    <row r="14325" spans="14083:14098" ht="21.95" customHeight="1">
      <c r="TUU14325" s="4" t="s">
        <v>1307</v>
      </c>
      <c r="TUV14325" s="4">
        <v>732550</v>
      </c>
    </row>
    <row r="14326" spans="14083:14098" ht="21.95" customHeight="1">
      <c r="TUU14326" s="4" t="s">
        <v>596</v>
      </c>
      <c r="TUV14326" s="4">
        <v>174298.32</v>
      </c>
    </row>
    <row r="14327" spans="14083:14098" ht="21.95" customHeight="1">
      <c r="TUW14327" s="4" t="s">
        <v>1307</v>
      </c>
      <c r="TUX14327" s="4">
        <v>732550</v>
      </c>
    </row>
    <row r="14328" spans="14083:14098" ht="21.95" customHeight="1">
      <c r="TUW14328" s="4" t="s">
        <v>596</v>
      </c>
      <c r="TUX14328" s="4">
        <v>174298.32</v>
      </c>
    </row>
    <row r="14329" spans="14083:14098" ht="21.95" customHeight="1">
      <c r="TUY14329" s="4" t="s">
        <v>1307</v>
      </c>
      <c r="TUZ14329" s="4">
        <v>732550</v>
      </c>
    </row>
    <row r="14330" spans="14083:14098" ht="21.95" customHeight="1">
      <c r="TUY14330" s="4" t="s">
        <v>596</v>
      </c>
      <c r="TUZ14330" s="4">
        <v>174298.32</v>
      </c>
    </row>
    <row r="14331" spans="14083:14098" ht="21.95" customHeight="1">
      <c r="TVA14331" s="4" t="s">
        <v>1307</v>
      </c>
      <c r="TVB14331" s="4">
        <v>732550</v>
      </c>
    </row>
    <row r="14332" spans="14083:14098" ht="21.95" customHeight="1">
      <c r="TVA14332" s="4" t="s">
        <v>596</v>
      </c>
      <c r="TVB14332" s="4">
        <v>174298.32</v>
      </c>
    </row>
    <row r="14333" spans="14083:14098" ht="21.95" customHeight="1">
      <c r="TVC14333" s="4" t="s">
        <v>1307</v>
      </c>
      <c r="TVD14333" s="4">
        <v>732550</v>
      </c>
    </row>
    <row r="14334" spans="14083:14098" ht="21.95" customHeight="1">
      <c r="TVC14334" s="4" t="s">
        <v>596</v>
      </c>
      <c r="TVD14334" s="4">
        <v>174298.32</v>
      </c>
    </row>
    <row r="14335" spans="14083:14098" ht="21.95" customHeight="1">
      <c r="TVE14335" s="4" t="s">
        <v>1307</v>
      </c>
      <c r="TVF14335" s="4">
        <v>732550</v>
      </c>
    </row>
    <row r="14336" spans="14083:14098" ht="21.95" customHeight="1">
      <c r="TVE14336" s="4" t="s">
        <v>596</v>
      </c>
      <c r="TVF14336" s="4">
        <v>174298.32</v>
      </c>
    </row>
    <row r="14337" spans="14099:14114" ht="21.95" customHeight="1">
      <c r="TVG14337" s="4" t="s">
        <v>1307</v>
      </c>
      <c r="TVH14337" s="4">
        <v>732550</v>
      </c>
    </row>
    <row r="14338" spans="14099:14114" ht="21.95" customHeight="1">
      <c r="TVG14338" s="4" t="s">
        <v>596</v>
      </c>
      <c r="TVH14338" s="4">
        <v>174298.32</v>
      </c>
    </row>
    <row r="14339" spans="14099:14114" ht="21.95" customHeight="1">
      <c r="TVI14339" s="4" t="s">
        <v>1307</v>
      </c>
      <c r="TVJ14339" s="4">
        <v>732550</v>
      </c>
    </row>
    <row r="14340" spans="14099:14114" ht="21.95" customHeight="1">
      <c r="TVI14340" s="4" t="s">
        <v>596</v>
      </c>
      <c r="TVJ14340" s="4">
        <v>174298.32</v>
      </c>
    </row>
    <row r="14341" spans="14099:14114" ht="21.95" customHeight="1">
      <c r="TVK14341" s="4" t="s">
        <v>1307</v>
      </c>
      <c r="TVL14341" s="4">
        <v>732550</v>
      </c>
    </row>
    <row r="14342" spans="14099:14114" ht="21.95" customHeight="1">
      <c r="TVK14342" s="4" t="s">
        <v>596</v>
      </c>
      <c r="TVL14342" s="4">
        <v>174298.32</v>
      </c>
    </row>
    <row r="14343" spans="14099:14114" ht="21.95" customHeight="1">
      <c r="TVM14343" s="4" t="s">
        <v>1307</v>
      </c>
      <c r="TVN14343" s="4">
        <v>732550</v>
      </c>
    </row>
    <row r="14344" spans="14099:14114" ht="21.95" customHeight="1">
      <c r="TVM14344" s="4" t="s">
        <v>596</v>
      </c>
      <c r="TVN14344" s="4">
        <v>174298.32</v>
      </c>
    </row>
    <row r="14345" spans="14099:14114" ht="21.95" customHeight="1">
      <c r="TVO14345" s="4" t="s">
        <v>1307</v>
      </c>
      <c r="TVP14345" s="4">
        <v>732550</v>
      </c>
    </row>
    <row r="14346" spans="14099:14114" ht="21.95" customHeight="1">
      <c r="TVO14346" s="4" t="s">
        <v>596</v>
      </c>
      <c r="TVP14346" s="4">
        <v>174298.32</v>
      </c>
    </row>
    <row r="14347" spans="14099:14114" ht="21.95" customHeight="1">
      <c r="TVQ14347" s="4" t="s">
        <v>1307</v>
      </c>
      <c r="TVR14347" s="4">
        <v>732550</v>
      </c>
    </row>
    <row r="14348" spans="14099:14114" ht="21.95" customHeight="1">
      <c r="TVQ14348" s="4" t="s">
        <v>596</v>
      </c>
      <c r="TVR14348" s="4">
        <v>174298.32</v>
      </c>
    </row>
    <row r="14349" spans="14099:14114" ht="21.95" customHeight="1">
      <c r="TVS14349" s="4" t="s">
        <v>1307</v>
      </c>
      <c r="TVT14349" s="4">
        <v>732550</v>
      </c>
    </row>
    <row r="14350" spans="14099:14114" ht="21.95" customHeight="1">
      <c r="TVS14350" s="4" t="s">
        <v>596</v>
      </c>
      <c r="TVT14350" s="4">
        <v>174298.32</v>
      </c>
    </row>
    <row r="14351" spans="14099:14114" ht="21.95" customHeight="1">
      <c r="TVU14351" s="4" t="s">
        <v>1307</v>
      </c>
      <c r="TVV14351" s="4">
        <v>732550</v>
      </c>
    </row>
    <row r="14352" spans="14099:14114" ht="21.95" customHeight="1">
      <c r="TVU14352" s="4" t="s">
        <v>596</v>
      </c>
      <c r="TVV14352" s="4">
        <v>174298.32</v>
      </c>
    </row>
    <row r="14353" spans="14115:14130" ht="21.95" customHeight="1">
      <c r="TVW14353" s="4" t="s">
        <v>1307</v>
      </c>
      <c r="TVX14353" s="4">
        <v>732550</v>
      </c>
    </row>
    <row r="14354" spans="14115:14130" ht="21.95" customHeight="1">
      <c r="TVW14354" s="4" t="s">
        <v>596</v>
      </c>
      <c r="TVX14354" s="4">
        <v>174298.32</v>
      </c>
    </row>
    <row r="14355" spans="14115:14130" ht="21.95" customHeight="1">
      <c r="TVY14355" s="4" t="s">
        <v>1307</v>
      </c>
      <c r="TVZ14355" s="4">
        <v>732550</v>
      </c>
    </row>
    <row r="14356" spans="14115:14130" ht="21.95" customHeight="1">
      <c r="TVY14356" s="4" t="s">
        <v>596</v>
      </c>
      <c r="TVZ14356" s="4">
        <v>174298.32</v>
      </c>
    </row>
    <row r="14357" spans="14115:14130" ht="21.95" customHeight="1">
      <c r="TWA14357" s="4" t="s">
        <v>1307</v>
      </c>
      <c r="TWB14357" s="4">
        <v>732550</v>
      </c>
    </row>
    <row r="14358" spans="14115:14130" ht="21.95" customHeight="1">
      <c r="TWA14358" s="4" t="s">
        <v>596</v>
      </c>
      <c r="TWB14358" s="4">
        <v>174298.32</v>
      </c>
    </row>
    <row r="14359" spans="14115:14130" ht="21.95" customHeight="1">
      <c r="TWC14359" s="4" t="s">
        <v>1307</v>
      </c>
      <c r="TWD14359" s="4">
        <v>732550</v>
      </c>
    </row>
    <row r="14360" spans="14115:14130" ht="21.95" customHeight="1">
      <c r="TWC14360" s="4" t="s">
        <v>596</v>
      </c>
      <c r="TWD14360" s="4">
        <v>174298.32</v>
      </c>
    </row>
    <row r="14361" spans="14115:14130" ht="21.95" customHeight="1">
      <c r="TWE14361" s="4" t="s">
        <v>1307</v>
      </c>
      <c r="TWF14361" s="4">
        <v>732550</v>
      </c>
    </row>
    <row r="14362" spans="14115:14130" ht="21.95" customHeight="1">
      <c r="TWE14362" s="4" t="s">
        <v>596</v>
      </c>
      <c r="TWF14362" s="4">
        <v>174298.32</v>
      </c>
    </row>
    <row r="14363" spans="14115:14130" ht="21.95" customHeight="1">
      <c r="TWG14363" s="4" t="s">
        <v>1307</v>
      </c>
      <c r="TWH14363" s="4">
        <v>732550</v>
      </c>
    </row>
    <row r="14364" spans="14115:14130" ht="21.95" customHeight="1">
      <c r="TWG14364" s="4" t="s">
        <v>596</v>
      </c>
      <c r="TWH14364" s="4">
        <v>174298.32</v>
      </c>
    </row>
    <row r="14365" spans="14115:14130" ht="21.95" customHeight="1">
      <c r="TWI14365" s="4" t="s">
        <v>1307</v>
      </c>
      <c r="TWJ14365" s="4">
        <v>732550</v>
      </c>
    </row>
    <row r="14366" spans="14115:14130" ht="21.95" customHeight="1">
      <c r="TWI14366" s="4" t="s">
        <v>596</v>
      </c>
      <c r="TWJ14366" s="4">
        <v>174298.32</v>
      </c>
    </row>
    <row r="14367" spans="14115:14130" ht="21.95" customHeight="1">
      <c r="TWK14367" s="4" t="s">
        <v>1307</v>
      </c>
      <c r="TWL14367" s="4">
        <v>732550</v>
      </c>
    </row>
    <row r="14368" spans="14115:14130" ht="21.95" customHeight="1">
      <c r="TWK14368" s="4" t="s">
        <v>596</v>
      </c>
      <c r="TWL14368" s="4">
        <v>174298.32</v>
      </c>
    </row>
    <row r="14369" spans="14131:14146" ht="21.95" customHeight="1">
      <c r="TWM14369" s="4" t="s">
        <v>1307</v>
      </c>
      <c r="TWN14369" s="4">
        <v>732550</v>
      </c>
    </row>
    <row r="14370" spans="14131:14146" ht="21.95" customHeight="1">
      <c r="TWM14370" s="4" t="s">
        <v>596</v>
      </c>
      <c r="TWN14370" s="4">
        <v>174298.32</v>
      </c>
    </row>
    <row r="14371" spans="14131:14146" ht="21.95" customHeight="1">
      <c r="TWO14371" s="4" t="s">
        <v>1307</v>
      </c>
      <c r="TWP14371" s="4">
        <v>732550</v>
      </c>
    </row>
    <row r="14372" spans="14131:14146" ht="21.95" customHeight="1">
      <c r="TWO14372" s="4" t="s">
        <v>596</v>
      </c>
      <c r="TWP14372" s="4">
        <v>174298.32</v>
      </c>
    </row>
    <row r="14373" spans="14131:14146" ht="21.95" customHeight="1">
      <c r="TWQ14373" s="4" t="s">
        <v>1307</v>
      </c>
      <c r="TWR14373" s="4">
        <v>732550</v>
      </c>
    </row>
    <row r="14374" spans="14131:14146" ht="21.95" customHeight="1">
      <c r="TWQ14374" s="4" t="s">
        <v>596</v>
      </c>
      <c r="TWR14374" s="4">
        <v>174298.32</v>
      </c>
    </row>
    <row r="14375" spans="14131:14146" ht="21.95" customHeight="1">
      <c r="TWS14375" s="4" t="s">
        <v>1307</v>
      </c>
      <c r="TWT14375" s="4">
        <v>732550</v>
      </c>
    </row>
    <row r="14376" spans="14131:14146" ht="21.95" customHeight="1">
      <c r="TWS14376" s="4" t="s">
        <v>596</v>
      </c>
      <c r="TWT14376" s="4">
        <v>174298.32</v>
      </c>
    </row>
    <row r="14377" spans="14131:14146" ht="21.95" customHeight="1">
      <c r="TWU14377" s="4" t="s">
        <v>1307</v>
      </c>
      <c r="TWV14377" s="4">
        <v>732550</v>
      </c>
    </row>
    <row r="14378" spans="14131:14146" ht="21.95" customHeight="1">
      <c r="TWU14378" s="4" t="s">
        <v>596</v>
      </c>
      <c r="TWV14378" s="4">
        <v>174298.32</v>
      </c>
    </row>
    <row r="14379" spans="14131:14146" ht="21.95" customHeight="1">
      <c r="TWW14379" s="4" t="s">
        <v>1307</v>
      </c>
      <c r="TWX14379" s="4">
        <v>732550</v>
      </c>
    </row>
    <row r="14380" spans="14131:14146" ht="21.95" customHeight="1">
      <c r="TWW14380" s="4" t="s">
        <v>596</v>
      </c>
      <c r="TWX14380" s="4">
        <v>174298.32</v>
      </c>
    </row>
    <row r="14381" spans="14131:14146" ht="21.95" customHeight="1">
      <c r="TWY14381" s="4" t="s">
        <v>1307</v>
      </c>
      <c r="TWZ14381" s="4">
        <v>732550</v>
      </c>
    </row>
    <row r="14382" spans="14131:14146" ht="21.95" customHeight="1">
      <c r="TWY14382" s="4" t="s">
        <v>596</v>
      </c>
      <c r="TWZ14382" s="4">
        <v>174298.32</v>
      </c>
    </row>
    <row r="14383" spans="14131:14146" ht="21.95" customHeight="1">
      <c r="TXA14383" s="4" t="s">
        <v>1307</v>
      </c>
      <c r="TXB14383" s="4">
        <v>732550</v>
      </c>
    </row>
    <row r="14384" spans="14131:14146" ht="21.95" customHeight="1">
      <c r="TXA14384" s="4" t="s">
        <v>596</v>
      </c>
      <c r="TXB14384" s="4">
        <v>174298.32</v>
      </c>
    </row>
    <row r="14385" spans="14147:14162" ht="21.95" customHeight="1">
      <c r="TXC14385" s="4" t="s">
        <v>1307</v>
      </c>
      <c r="TXD14385" s="4">
        <v>732550</v>
      </c>
    </row>
    <row r="14386" spans="14147:14162" ht="21.95" customHeight="1">
      <c r="TXC14386" s="4" t="s">
        <v>596</v>
      </c>
      <c r="TXD14386" s="4">
        <v>174298.32</v>
      </c>
    </row>
    <row r="14387" spans="14147:14162" ht="21.95" customHeight="1">
      <c r="TXE14387" s="4" t="s">
        <v>1307</v>
      </c>
      <c r="TXF14387" s="4">
        <v>732550</v>
      </c>
    </row>
    <row r="14388" spans="14147:14162" ht="21.95" customHeight="1">
      <c r="TXE14388" s="4" t="s">
        <v>596</v>
      </c>
      <c r="TXF14388" s="4">
        <v>174298.32</v>
      </c>
    </row>
    <row r="14389" spans="14147:14162" ht="21.95" customHeight="1">
      <c r="TXG14389" s="4" t="s">
        <v>1307</v>
      </c>
      <c r="TXH14389" s="4">
        <v>732550</v>
      </c>
    </row>
    <row r="14390" spans="14147:14162" ht="21.95" customHeight="1">
      <c r="TXG14390" s="4" t="s">
        <v>596</v>
      </c>
      <c r="TXH14390" s="4">
        <v>174298.32</v>
      </c>
    </row>
    <row r="14391" spans="14147:14162" ht="21.95" customHeight="1">
      <c r="TXI14391" s="4" t="s">
        <v>1307</v>
      </c>
      <c r="TXJ14391" s="4">
        <v>732550</v>
      </c>
    </row>
    <row r="14392" spans="14147:14162" ht="21.95" customHeight="1">
      <c r="TXI14392" s="4" t="s">
        <v>596</v>
      </c>
      <c r="TXJ14392" s="4">
        <v>174298.32</v>
      </c>
    </row>
    <row r="14393" spans="14147:14162" ht="21.95" customHeight="1">
      <c r="TXK14393" s="4" t="s">
        <v>1307</v>
      </c>
      <c r="TXL14393" s="4">
        <v>732550</v>
      </c>
    </row>
    <row r="14394" spans="14147:14162" ht="21.95" customHeight="1">
      <c r="TXK14394" s="4" t="s">
        <v>596</v>
      </c>
      <c r="TXL14394" s="4">
        <v>174298.32</v>
      </c>
    </row>
    <row r="14395" spans="14147:14162" ht="21.95" customHeight="1">
      <c r="TXM14395" s="4" t="s">
        <v>1307</v>
      </c>
      <c r="TXN14395" s="4">
        <v>732550</v>
      </c>
    </row>
    <row r="14396" spans="14147:14162" ht="21.95" customHeight="1">
      <c r="TXM14396" s="4" t="s">
        <v>596</v>
      </c>
      <c r="TXN14396" s="4">
        <v>174298.32</v>
      </c>
    </row>
    <row r="14397" spans="14147:14162" ht="21.95" customHeight="1">
      <c r="TXO14397" s="4" t="s">
        <v>1307</v>
      </c>
      <c r="TXP14397" s="4">
        <v>732550</v>
      </c>
    </row>
    <row r="14398" spans="14147:14162" ht="21.95" customHeight="1">
      <c r="TXO14398" s="4" t="s">
        <v>596</v>
      </c>
      <c r="TXP14398" s="4">
        <v>174298.32</v>
      </c>
    </row>
    <row r="14399" spans="14147:14162" ht="21.95" customHeight="1">
      <c r="TXQ14399" s="4" t="s">
        <v>1307</v>
      </c>
      <c r="TXR14399" s="4">
        <v>732550</v>
      </c>
    </row>
    <row r="14400" spans="14147:14162" ht="21.95" customHeight="1">
      <c r="TXQ14400" s="4" t="s">
        <v>596</v>
      </c>
      <c r="TXR14400" s="4">
        <v>174298.32</v>
      </c>
    </row>
    <row r="14401" spans="14163:14178" ht="21.95" customHeight="1">
      <c r="TXS14401" s="4" t="s">
        <v>1307</v>
      </c>
      <c r="TXT14401" s="4">
        <v>732550</v>
      </c>
    </row>
    <row r="14402" spans="14163:14178" ht="21.95" customHeight="1">
      <c r="TXS14402" s="4" t="s">
        <v>596</v>
      </c>
      <c r="TXT14402" s="4">
        <v>174298.32</v>
      </c>
    </row>
    <row r="14403" spans="14163:14178" ht="21.95" customHeight="1">
      <c r="TXU14403" s="4" t="s">
        <v>1307</v>
      </c>
      <c r="TXV14403" s="4">
        <v>732550</v>
      </c>
    </row>
    <row r="14404" spans="14163:14178" ht="21.95" customHeight="1">
      <c r="TXU14404" s="4" t="s">
        <v>596</v>
      </c>
      <c r="TXV14404" s="4">
        <v>174298.32</v>
      </c>
    </row>
    <row r="14405" spans="14163:14178" ht="21.95" customHeight="1">
      <c r="TXW14405" s="4" t="s">
        <v>1307</v>
      </c>
      <c r="TXX14405" s="4">
        <v>732550</v>
      </c>
    </row>
    <row r="14406" spans="14163:14178" ht="21.95" customHeight="1">
      <c r="TXW14406" s="4" t="s">
        <v>596</v>
      </c>
      <c r="TXX14406" s="4">
        <v>174298.32</v>
      </c>
    </row>
    <row r="14407" spans="14163:14178" ht="21.95" customHeight="1">
      <c r="TXY14407" s="4" t="s">
        <v>1307</v>
      </c>
      <c r="TXZ14407" s="4">
        <v>732550</v>
      </c>
    </row>
    <row r="14408" spans="14163:14178" ht="21.95" customHeight="1">
      <c r="TXY14408" s="4" t="s">
        <v>596</v>
      </c>
      <c r="TXZ14408" s="4">
        <v>174298.32</v>
      </c>
    </row>
    <row r="14409" spans="14163:14178" ht="21.95" customHeight="1">
      <c r="TYA14409" s="4" t="s">
        <v>1307</v>
      </c>
      <c r="TYB14409" s="4">
        <v>732550</v>
      </c>
    </row>
    <row r="14410" spans="14163:14178" ht="21.95" customHeight="1">
      <c r="TYA14410" s="4" t="s">
        <v>596</v>
      </c>
      <c r="TYB14410" s="4">
        <v>174298.32</v>
      </c>
    </row>
    <row r="14411" spans="14163:14178" ht="21.95" customHeight="1">
      <c r="TYC14411" s="4" t="s">
        <v>1307</v>
      </c>
      <c r="TYD14411" s="4">
        <v>732550</v>
      </c>
    </row>
    <row r="14412" spans="14163:14178" ht="21.95" customHeight="1">
      <c r="TYC14412" s="4" t="s">
        <v>596</v>
      </c>
      <c r="TYD14412" s="4">
        <v>174298.32</v>
      </c>
    </row>
    <row r="14413" spans="14163:14178" ht="21.95" customHeight="1">
      <c r="TYE14413" s="4" t="s">
        <v>1307</v>
      </c>
      <c r="TYF14413" s="4">
        <v>732550</v>
      </c>
    </row>
    <row r="14414" spans="14163:14178" ht="21.95" customHeight="1">
      <c r="TYE14414" s="4" t="s">
        <v>596</v>
      </c>
      <c r="TYF14414" s="4">
        <v>174298.32</v>
      </c>
    </row>
    <row r="14415" spans="14163:14178" ht="21.95" customHeight="1">
      <c r="TYG14415" s="4" t="s">
        <v>1307</v>
      </c>
      <c r="TYH14415" s="4">
        <v>732550</v>
      </c>
    </row>
    <row r="14416" spans="14163:14178" ht="21.95" customHeight="1">
      <c r="TYG14416" s="4" t="s">
        <v>596</v>
      </c>
      <c r="TYH14416" s="4">
        <v>174298.32</v>
      </c>
    </row>
    <row r="14417" spans="14179:14194" ht="21.95" customHeight="1">
      <c r="TYI14417" s="4" t="s">
        <v>1307</v>
      </c>
      <c r="TYJ14417" s="4">
        <v>732550</v>
      </c>
    </row>
    <row r="14418" spans="14179:14194" ht="21.95" customHeight="1">
      <c r="TYI14418" s="4" t="s">
        <v>596</v>
      </c>
      <c r="TYJ14418" s="4">
        <v>174298.32</v>
      </c>
    </row>
    <row r="14419" spans="14179:14194" ht="21.95" customHeight="1">
      <c r="TYK14419" s="4" t="s">
        <v>1307</v>
      </c>
      <c r="TYL14419" s="4">
        <v>732550</v>
      </c>
    </row>
    <row r="14420" spans="14179:14194" ht="21.95" customHeight="1">
      <c r="TYK14420" s="4" t="s">
        <v>596</v>
      </c>
      <c r="TYL14420" s="4">
        <v>174298.32</v>
      </c>
    </row>
    <row r="14421" spans="14179:14194" ht="21.95" customHeight="1">
      <c r="TYM14421" s="4" t="s">
        <v>1307</v>
      </c>
      <c r="TYN14421" s="4">
        <v>732550</v>
      </c>
    </row>
    <row r="14422" spans="14179:14194" ht="21.95" customHeight="1">
      <c r="TYM14422" s="4" t="s">
        <v>596</v>
      </c>
      <c r="TYN14422" s="4">
        <v>174298.32</v>
      </c>
    </row>
    <row r="14423" spans="14179:14194" ht="21.95" customHeight="1">
      <c r="TYO14423" s="4" t="s">
        <v>1307</v>
      </c>
      <c r="TYP14423" s="4">
        <v>732550</v>
      </c>
    </row>
    <row r="14424" spans="14179:14194" ht="21.95" customHeight="1">
      <c r="TYO14424" s="4" t="s">
        <v>596</v>
      </c>
      <c r="TYP14424" s="4">
        <v>174298.32</v>
      </c>
    </row>
    <row r="14425" spans="14179:14194" ht="21.95" customHeight="1">
      <c r="TYQ14425" s="4" t="s">
        <v>1307</v>
      </c>
      <c r="TYR14425" s="4">
        <v>732550</v>
      </c>
    </row>
    <row r="14426" spans="14179:14194" ht="21.95" customHeight="1">
      <c r="TYQ14426" s="4" t="s">
        <v>596</v>
      </c>
      <c r="TYR14426" s="4">
        <v>174298.32</v>
      </c>
    </row>
    <row r="14427" spans="14179:14194" ht="21.95" customHeight="1">
      <c r="TYS14427" s="4" t="s">
        <v>1307</v>
      </c>
      <c r="TYT14427" s="4">
        <v>732550</v>
      </c>
    </row>
    <row r="14428" spans="14179:14194" ht="21.95" customHeight="1">
      <c r="TYS14428" s="4" t="s">
        <v>596</v>
      </c>
      <c r="TYT14428" s="4">
        <v>174298.32</v>
      </c>
    </row>
    <row r="14429" spans="14179:14194" ht="21.95" customHeight="1">
      <c r="TYU14429" s="4" t="s">
        <v>1307</v>
      </c>
      <c r="TYV14429" s="4">
        <v>732550</v>
      </c>
    </row>
    <row r="14430" spans="14179:14194" ht="21.95" customHeight="1">
      <c r="TYU14430" s="4" t="s">
        <v>596</v>
      </c>
      <c r="TYV14430" s="4">
        <v>174298.32</v>
      </c>
    </row>
    <row r="14431" spans="14179:14194" ht="21.95" customHeight="1">
      <c r="TYW14431" s="4" t="s">
        <v>1307</v>
      </c>
      <c r="TYX14431" s="4">
        <v>732550</v>
      </c>
    </row>
    <row r="14432" spans="14179:14194" ht="21.95" customHeight="1">
      <c r="TYW14432" s="4" t="s">
        <v>596</v>
      </c>
      <c r="TYX14432" s="4">
        <v>174298.32</v>
      </c>
    </row>
    <row r="14433" spans="14195:14210" ht="21.95" customHeight="1">
      <c r="TYY14433" s="4" t="s">
        <v>1307</v>
      </c>
      <c r="TYZ14433" s="4">
        <v>732550</v>
      </c>
    </row>
    <row r="14434" spans="14195:14210" ht="21.95" customHeight="1">
      <c r="TYY14434" s="4" t="s">
        <v>596</v>
      </c>
      <c r="TYZ14434" s="4">
        <v>174298.32</v>
      </c>
    </row>
    <row r="14435" spans="14195:14210" ht="21.95" customHeight="1">
      <c r="TZA14435" s="4" t="s">
        <v>1307</v>
      </c>
      <c r="TZB14435" s="4">
        <v>732550</v>
      </c>
    </row>
    <row r="14436" spans="14195:14210" ht="21.95" customHeight="1">
      <c r="TZA14436" s="4" t="s">
        <v>596</v>
      </c>
      <c r="TZB14436" s="4">
        <v>174298.32</v>
      </c>
    </row>
    <row r="14437" spans="14195:14210" ht="21.95" customHeight="1">
      <c r="TZC14437" s="4" t="s">
        <v>1307</v>
      </c>
      <c r="TZD14437" s="4">
        <v>732550</v>
      </c>
    </row>
    <row r="14438" spans="14195:14210" ht="21.95" customHeight="1">
      <c r="TZC14438" s="4" t="s">
        <v>596</v>
      </c>
      <c r="TZD14438" s="4">
        <v>174298.32</v>
      </c>
    </row>
    <row r="14439" spans="14195:14210" ht="21.95" customHeight="1">
      <c r="TZE14439" s="4" t="s">
        <v>1307</v>
      </c>
      <c r="TZF14439" s="4">
        <v>732550</v>
      </c>
    </row>
    <row r="14440" spans="14195:14210" ht="21.95" customHeight="1">
      <c r="TZE14440" s="4" t="s">
        <v>596</v>
      </c>
      <c r="TZF14440" s="4">
        <v>174298.32</v>
      </c>
    </row>
    <row r="14441" spans="14195:14210" ht="21.95" customHeight="1">
      <c r="TZG14441" s="4" t="s">
        <v>1307</v>
      </c>
      <c r="TZH14441" s="4">
        <v>732550</v>
      </c>
    </row>
    <row r="14442" spans="14195:14210" ht="21.95" customHeight="1">
      <c r="TZG14442" s="4" t="s">
        <v>596</v>
      </c>
      <c r="TZH14442" s="4">
        <v>174298.32</v>
      </c>
    </row>
    <row r="14443" spans="14195:14210" ht="21.95" customHeight="1">
      <c r="TZI14443" s="4" t="s">
        <v>1307</v>
      </c>
      <c r="TZJ14443" s="4">
        <v>732550</v>
      </c>
    </row>
    <row r="14444" spans="14195:14210" ht="21.95" customHeight="1">
      <c r="TZI14444" s="4" t="s">
        <v>596</v>
      </c>
      <c r="TZJ14444" s="4">
        <v>174298.32</v>
      </c>
    </row>
    <row r="14445" spans="14195:14210" ht="21.95" customHeight="1">
      <c r="TZK14445" s="4" t="s">
        <v>1307</v>
      </c>
      <c r="TZL14445" s="4">
        <v>732550</v>
      </c>
    </row>
    <row r="14446" spans="14195:14210" ht="21.95" customHeight="1">
      <c r="TZK14446" s="4" t="s">
        <v>596</v>
      </c>
      <c r="TZL14446" s="4">
        <v>174298.32</v>
      </c>
    </row>
    <row r="14447" spans="14195:14210" ht="21.95" customHeight="1">
      <c r="TZM14447" s="4" t="s">
        <v>1307</v>
      </c>
      <c r="TZN14447" s="4">
        <v>732550</v>
      </c>
    </row>
    <row r="14448" spans="14195:14210" ht="21.95" customHeight="1">
      <c r="TZM14448" s="4" t="s">
        <v>596</v>
      </c>
      <c r="TZN14448" s="4">
        <v>174298.32</v>
      </c>
    </row>
    <row r="14449" spans="14211:14226" ht="21.95" customHeight="1">
      <c r="TZO14449" s="4" t="s">
        <v>1307</v>
      </c>
      <c r="TZP14449" s="4">
        <v>732550</v>
      </c>
    </row>
    <row r="14450" spans="14211:14226" ht="21.95" customHeight="1">
      <c r="TZO14450" s="4" t="s">
        <v>596</v>
      </c>
      <c r="TZP14450" s="4">
        <v>174298.32</v>
      </c>
    </row>
    <row r="14451" spans="14211:14226" ht="21.95" customHeight="1">
      <c r="TZQ14451" s="4" t="s">
        <v>1307</v>
      </c>
      <c r="TZR14451" s="4">
        <v>732550</v>
      </c>
    </row>
    <row r="14452" spans="14211:14226" ht="21.95" customHeight="1">
      <c r="TZQ14452" s="4" t="s">
        <v>596</v>
      </c>
      <c r="TZR14452" s="4">
        <v>174298.32</v>
      </c>
    </row>
    <row r="14453" spans="14211:14226" ht="21.95" customHeight="1">
      <c r="TZS14453" s="4" t="s">
        <v>1307</v>
      </c>
      <c r="TZT14453" s="4">
        <v>732550</v>
      </c>
    </row>
    <row r="14454" spans="14211:14226" ht="21.95" customHeight="1">
      <c r="TZS14454" s="4" t="s">
        <v>596</v>
      </c>
      <c r="TZT14454" s="4">
        <v>174298.32</v>
      </c>
    </row>
    <row r="14455" spans="14211:14226" ht="21.95" customHeight="1">
      <c r="TZU14455" s="4" t="s">
        <v>1307</v>
      </c>
      <c r="TZV14455" s="4">
        <v>732550</v>
      </c>
    </row>
    <row r="14456" spans="14211:14226" ht="21.95" customHeight="1">
      <c r="TZU14456" s="4" t="s">
        <v>596</v>
      </c>
      <c r="TZV14456" s="4">
        <v>174298.32</v>
      </c>
    </row>
    <row r="14457" spans="14211:14226" ht="21.95" customHeight="1">
      <c r="TZW14457" s="4" t="s">
        <v>1307</v>
      </c>
      <c r="TZX14457" s="4">
        <v>732550</v>
      </c>
    </row>
    <row r="14458" spans="14211:14226" ht="21.95" customHeight="1">
      <c r="TZW14458" s="4" t="s">
        <v>596</v>
      </c>
      <c r="TZX14458" s="4">
        <v>174298.32</v>
      </c>
    </row>
    <row r="14459" spans="14211:14226" ht="21.95" customHeight="1">
      <c r="TZY14459" s="4" t="s">
        <v>1307</v>
      </c>
      <c r="TZZ14459" s="4">
        <v>732550</v>
      </c>
    </row>
    <row r="14460" spans="14211:14226" ht="21.95" customHeight="1">
      <c r="TZY14460" s="4" t="s">
        <v>596</v>
      </c>
      <c r="TZZ14460" s="4">
        <v>174298.32</v>
      </c>
    </row>
    <row r="14461" spans="14211:14226" ht="21.95" customHeight="1">
      <c r="UAA14461" s="4" t="s">
        <v>1307</v>
      </c>
      <c r="UAB14461" s="4">
        <v>732550</v>
      </c>
    </row>
    <row r="14462" spans="14211:14226" ht="21.95" customHeight="1">
      <c r="UAA14462" s="4" t="s">
        <v>596</v>
      </c>
      <c r="UAB14462" s="4">
        <v>174298.32</v>
      </c>
    </row>
    <row r="14463" spans="14211:14226" ht="21.95" customHeight="1">
      <c r="UAC14463" s="4" t="s">
        <v>1307</v>
      </c>
      <c r="UAD14463" s="4">
        <v>732550</v>
      </c>
    </row>
    <row r="14464" spans="14211:14226" ht="21.95" customHeight="1">
      <c r="UAC14464" s="4" t="s">
        <v>596</v>
      </c>
      <c r="UAD14464" s="4">
        <v>174298.32</v>
      </c>
    </row>
    <row r="14465" spans="14227:14242" ht="21.95" customHeight="1">
      <c r="UAE14465" s="4" t="s">
        <v>1307</v>
      </c>
      <c r="UAF14465" s="4">
        <v>732550</v>
      </c>
    </row>
    <row r="14466" spans="14227:14242" ht="21.95" customHeight="1">
      <c r="UAE14466" s="4" t="s">
        <v>596</v>
      </c>
      <c r="UAF14466" s="4">
        <v>174298.32</v>
      </c>
    </row>
    <row r="14467" spans="14227:14242" ht="21.95" customHeight="1">
      <c r="UAG14467" s="4" t="s">
        <v>1307</v>
      </c>
      <c r="UAH14467" s="4">
        <v>732550</v>
      </c>
    </row>
    <row r="14468" spans="14227:14242" ht="21.95" customHeight="1">
      <c r="UAG14468" s="4" t="s">
        <v>596</v>
      </c>
      <c r="UAH14468" s="4">
        <v>174298.32</v>
      </c>
    </row>
    <row r="14469" spans="14227:14242" ht="21.95" customHeight="1">
      <c r="UAI14469" s="4" t="s">
        <v>1307</v>
      </c>
      <c r="UAJ14469" s="4">
        <v>732550</v>
      </c>
    </row>
    <row r="14470" spans="14227:14242" ht="21.95" customHeight="1">
      <c r="UAI14470" s="4" t="s">
        <v>596</v>
      </c>
      <c r="UAJ14470" s="4">
        <v>174298.32</v>
      </c>
    </row>
    <row r="14471" spans="14227:14242" ht="21.95" customHeight="1">
      <c r="UAK14471" s="4" t="s">
        <v>1307</v>
      </c>
      <c r="UAL14471" s="4">
        <v>732550</v>
      </c>
    </row>
    <row r="14472" spans="14227:14242" ht="21.95" customHeight="1">
      <c r="UAK14472" s="4" t="s">
        <v>596</v>
      </c>
      <c r="UAL14472" s="4">
        <v>174298.32</v>
      </c>
    </row>
    <row r="14473" spans="14227:14242" ht="21.95" customHeight="1">
      <c r="UAM14473" s="4" t="s">
        <v>1307</v>
      </c>
      <c r="UAN14473" s="4">
        <v>732550</v>
      </c>
    </row>
    <row r="14474" spans="14227:14242" ht="21.95" customHeight="1">
      <c r="UAM14474" s="4" t="s">
        <v>596</v>
      </c>
      <c r="UAN14474" s="4">
        <v>174298.32</v>
      </c>
    </row>
    <row r="14475" spans="14227:14242" ht="21.95" customHeight="1">
      <c r="UAO14475" s="4" t="s">
        <v>1307</v>
      </c>
      <c r="UAP14475" s="4">
        <v>732550</v>
      </c>
    </row>
    <row r="14476" spans="14227:14242" ht="21.95" customHeight="1">
      <c r="UAO14476" s="4" t="s">
        <v>596</v>
      </c>
      <c r="UAP14476" s="4">
        <v>174298.32</v>
      </c>
    </row>
    <row r="14477" spans="14227:14242" ht="21.95" customHeight="1">
      <c r="UAQ14477" s="4" t="s">
        <v>1307</v>
      </c>
      <c r="UAR14477" s="4">
        <v>732550</v>
      </c>
    </row>
    <row r="14478" spans="14227:14242" ht="21.95" customHeight="1">
      <c r="UAQ14478" s="4" t="s">
        <v>596</v>
      </c>
      <c r="UAR14478" s="4">
        <v>174298.32</v>
      </c>
    </row>
    <row r="14479" spans="14227:14242" ht="21.95" customHeight="1">
      <c r="UAS14479" s="4" t="s">
        <v>1307</v>
      </c>
      <c r="UAT14479" s="4">
        <v>732550</v>
      </c>
    </row>
    <row r="14480" spans="14227:14242" ht="21.95" customHeight="1">
      <c r="UAS14480" s="4" t="s">
        <v>596</v>
      </c>
      <c r="UAT14480" s="4">
        <v>174298.32</v>
      </c>
    </row>
    <row r="14481" spans="14243:14258" ht="21.95" customHeight="1">
      <c r="UAU14481" s="4" t="s">
        <v>1307</v>
      </c>
      <c r="UAV14481" s="4">
        <v>732550</v>
      </c>
    </row>
    <row r="14482" spans="14243:14258" ht="21.95" customHeight="1">
      <c r="UAU14482" s="4" t="s">
        <v>596</v>
      </c>
      <c r="UAV14482" s="4">
        <v>174298.32</v>
      </c>
    </row>
    <row r="14483" spans="14243:14258" ht="21.95" customHeight="1">
      <c r="UAW14483" s="4" t="s">
        <v>1307</v>
      </c>
      <c r="UAX14483" s="4">
        <v>732550</v>
      </c>
    </row>
    <row r="14484" spans="14243:14258" ht="21.95" customHeight="1">
      <c r="UAW14484" s="4" t="s">
        <v>596</v>
      </c>
      <c r="UAX14484" s="4">
        <v>174298.32</v>
      </c>
    </row>
    <row r="14485" spans="14243:14258" ht="21.95" customHeight="1">
      <c r="UAY14485" s="4" t="s">
        <v>1307</v>
      </c>
      <c r="UAZ14485" s="4">
        <v>732550</v>
      </c>
    </row>
    <row r="14486" spans="14243:14258" ht="21.95" customHeight="1">
      <c r="UAY14486" s="4" t="s">
        <v>596</v>
      </c>
      <c r="UAZ14486" s="4">
        <v>174298.32</v>
      </c>
    </row>
    <row r="14487" spans="14243:14258" ht="21.95" customHeight="1">
      <c r="UBA14487" s="4" t="s">
        <v>1307</v>
      </c>
      <c r="UBB14487" s="4">
        <v>732550</v>
      </c>
    </row>
    <row r="14488" spans="14243:14258" ht="21.95" customHeight="1">
      <c r="UBA14488" s="4" t="s">
        <v>596</v>
      </c>
      <c r="UBB14488" s="4">
        <v>174298.32</v>
      </c>
    </row>
    <row r="14489" spans="14243:14258" ht="21.95" customHeight="1">
      <c r="UBC14489" s="4" t="s">
        <v>1307</v>
      </c>
      <c r="UBD14489" s="4">
        <v>732550</v>
      </c>
    </row>
    <row r="14490" spans="14243:14258" ht="21.95" customHeight="1">
      <c r="UBC14490" s="4" t="s">
        <v>596</v>
      </c>
      <c r="UBD14490" s="4">
        <v>174298.32</v>
      </c>
    </row>
    <row r="14491" spans="14243:14258" ht="21.95" customHeight="1">
      <c r="UBE14491" s="4" t="s">
        <v>1307</v>
      </c>
      <c r="UBF14491" s="4">
        <v>732550</v>
      </c>
    </row>
    <row r="14492" spans="14243:14258" ht="21.95" customHeight="1">
      <c r="UBE14492" s="4" t="s">
        <v>596</v>
      </c>
      <c r="UBF14492" s="4">
        <v>174298.32</v>
      </c>
    </row>
    <row r="14493" spans="14243:14258" ht="21.95" customHeight="1">
      <c r="UBG14493" s="4" t="s">
        <v>1307</v>
      </c>
      <c r="UBH14493" s="4">
        <v>732550</v>
      </c>
    </row>
    <row r="14494" spans="14243:14258" ht="21.95" customHeight="1">
      <c r="UBG14494" s="4" t="s">
        <v>596</v>
      </c>
      <c r="UBH14494" s="4">
        <v>174298.32</v>
      </c>
    </row>
    <row r="14495" spans="14243:14258" ht="21.95" customHeight="1">
      <c r="UBI14495" s="4" t="s">
        <v>1307</v>
      </c>
      <c r="UBJ14495" s="4">
        <v>732550</v>
      </c>
    </row>
    <row r="14496" spans="14243:14258" ht="21.95" customHeight="1">
      <c r="UBI14496" s="4" t="s">
        <v>596</v>
      </c>
      <c r="UBJ14496" s="4">
        <v>174298.32</v>
      </c>
    </row>
    <row r="14497" spans="14259:14274" ht="21.95" customHeight="1">
      <c r="UBK14497" s="4" t="s">
        <v>1307</v>
      </c>
      <c r="UBL14497" s="4">
        <v>732550</v>
      </c>
    </row>
    <row r="14498" spans="14259:14274" ht="21.95" customHeight="1">
      <c r="UBK14498" s="4" t="s">
        <v>596</v>
      </c>
      <c r="UBL14498" s="4">
        <v>174298.32</v>
      </c>
    </row>
    <row r="14499" spans="14259:14274" ht="21.95" customHeight="1">
      <c r="UBM14499" s="4" t="s">
        <v>1307</v>
      </c>
      <c r="UBN14499" s="4">
        <v>732550</v>
      </c>
    </row>
    <row r="14500" spans="14259:14274" ht="21.95" customHeight="1">
      <c r="UBM14500" s="4" t="s">
        <v>596</v>
      </c>
      <c r="UBN14500" s="4">
        <v>174298.32</v>
      </c>
    </row>
    <row r="14501" spans="14259:14274" ht="21.95" customHeight="1">
      <c r="UBO14501" s="4" t="s">
        <v>1307</v>
      </c>
      <c r="UBP14501" s="4">
        <v>732550</v>
      </c>
    </row>
    <row r="14502" spans="14259:14274" ht="21.95" customHeight="1">
      <c r="UBO14502" s="4" t="s">
        <v>596</v>
      </c>
      <c r="UBP14502" s="4">
        <v>174298.32</v>
      </c>
    </row>
    <row r="14503" spans="14259:14274" ht="21.95" customHeight="1">
      <c r="UBQ14503" s="4" t="s">
        <v>1307</v>
      </c>
      <c r="UBR14503" s="4">
        <v>732550</v>
      </c>
    </row>
    <row r="14504" spans="14259:14274" ht="21.95" customHeight="1">
      <c r="UBQ14504" s="4" t="s">
        <v>596</v>
      </c>
      <c r="UBR14504" s="4">
        <v>174298.32</v>
      </c>
    </row>
    <row r="14505" spans="14259:14274" ht="21.95" customHeight="1">
      <c r="UBS14505" s="4" t="s">
        <v>1307</v>
      </c>
      <c r="UBT14505" s="4">
        <v>732550</v>
      </c>
    </row>
    <row r="14506" spans="14259:14274" ht="21.95" customHeight="1">
      <c r="UBS14506" s="4" t="s">
        <v>596</v>
      </c>
      <c r="UBT14506" s="4">
        <v>174298.32</v>
      </c>
    </row>
    <row r="14507" spans="14259:14274" ht="21.95" customHeight="1">
      <c r="UBU14507" s="4" t="s">
        <v>1307</v>
      </c>
      <c r="UBV14507" s="4">
        <v>732550</v>
      </c>
    </row>
    <row r="14508" spans="14259:14274" ht="21.95" customHeight="1">
      <c r="UBU14508" s="4" t="s">
        <v>596</v>
      </c>
      <c r="UBV14508" s="4">
        <v>174298.32</v>
      </c>
    </row>
    <row r="14509" spans="14259:14274" ht="21.95" customHeight="1">
      <c r="UBW14509" s="4" t="s">
        <v>1307</v>
      </c>
      <c r="UBX14509" s="4">
        <v>732550</v>
      </c>
    </row>
    <row r="14510" spans="14259:14274" ht="21.95" customHeight="1">
      <c r="UBW14510" s="4" t="s">
        <v>596</v>
      </c>
      <c r="UBX14510" s="4">
        <v>174298.32</v>
      </c>
    </row>
    <row r="14511" spans="14259:14274" ht="21.95" customHeight="1">
      <c r="UBY14511" s="4" t="s">
        <v>1307</v>
      </c>
      <c r="UBZ14511" s="4">
        <v>732550</v>
      </c>
    </row>
    <row r="14512" spans="14259:14274" ht="21.95" customHeight="1">
      <c r="UBY14512" s="4" t="s">
        <v>596</v>
      </c>
      <c r="UBZ14512" s="4">
        <v>174298.32</v>
      </c>
    </row>
    <row r="14513" spans="14275:14290" ht="21.95" customHeight="1">
      <c r="UCA14513" s="4" t="s">
        <v>1307</v>
      </c>
      <c r="UCB14513" s="4">
        <v>732550</v>
      </c>
    </row>
    <row r="14514" spans="14275:14290" ht="21.95" customHeight="1">
      <c r="UCA14514" s="4" t="s">
        <v>596</v>
      </c>
      <c r="UCB14514" s="4">
        <v>174298.32</v>
      </c>
    </row>
    <row r="14515" spans="14275:14290" ht="21.95" customHeight="1">
      <c r="UCC14515" s="4" t="s">
        <v>1307</v>
      </c>
      <c r="UCD14515" s="4">
        <v>732550</v>
      </c>
    </row>
    <row r="14516" spans="14275:14290" ht="21.95" customHeight="1">
      <c r="UCC14516" s="4" t="s">
        <v>596</v>
      </c>
      <c r="UCD14516" s="4">
        <v>174298.32</v>
      </c>
    </row>
    <row r="14517" spans="14275:14290" ht="21.95" customHeight="1">
      <c r="UCE14517" s="4" t="s">
        <v>1307</v>
      </c>
      <c r="UCF14517" s="4">
        <v>732550</v>
      </c>
    </row>
    <row r="14518" spans="14275:14290" ht="21.95" customHeight="1">
      <c r="UCE14518" s="4" t="s">
        <v>596</v>
      </c>
      <c r="UCF14518" s="4">
        <v>174298.32</v>
      </c>
    </row>
    <row r="14519" spans="14275:14290" ht="21.95" customHeight="1">
      <c r="UCG14519" s="4" t="s">
        <v>1307</v>
      </c>
      <c r="UCH14519" s="4">
        <v>732550</v>
      </c>
    </row>
    <row r="14520" spans="14275:14290" ht="21.95" customHeight="1">
      <c r="UCG14520" s="4" t="s">
        <v>596</v>
      </c>
      <c r="UCH14520" s="4">
        <v>174298.32</v>
      </c>
    </row>
    <row r="14521" spans="14275:14290" ht="21.95" customHeight="1">
      <c r="UCI14521" s="4" t="s">
        <v>1307</v>
      </c>
      <c r="UCJ14521" s="4">
        <v>732550</v>
      </c>
    </row>
    <row r="14522" spans="14275:14290" ht="21.95" customHeight="1">
      <c r="UCI14522" s="4" t="s">
        <v>596</v>
      </c>
      <c r="UCJ14522" s="4">
        <v>174298.32</v>
      </c>
    </row>
    <row r="14523" spans="14275:14290" ht="21.95" customHeight="1">
      <c r="UCK14523" s="4" t="s">
        <v>1307</v>
      </c>
      <c r="UCL14523" s="4">
        <v>732550</v>
      </c>
    </row>
    <row r="14524" spans="14275:14290" ht="21.95" customHeight="1">
      <c r="UCK14524" s="4" t="s">
        <v>596</v>
      </c>
      <c r="UCL14524" s="4">
        <v>174298.32</v>
      </c>
    </row>
    <row r="14525" spans="14275:14290" ht="21.95" customHeight="1">
      <c r="UCM14525" s="4" t="s">
        <v>1307</v>
      </c>
      <c r="UCN14525" s="4">
        <v>732550</v>
      </c>
    </row>
    <row r="14526" spans="14275:14290" ht="21.95" customHeight="1">
      <c r="UCM14526" s="4" t="s">
        <v>596</v>
      </c>
      <c r="UCN14526" s="4">
        <v>174298.32</v>
      </c>
    </row>
    <row r="14527" spans="14275:14290" ht="21.95" customHeight="1">
      <c r="UCO14527" s="4" t="s">
        <v>1307</v>
      </c>
      <c r="UCP14527" s="4">
        <v>732550</v>
      </c>
    </row>
    <row r="14528" spans="14275:14290" ht="21.95" customHeight="1">
      <c r="UCO14528" s="4" t="s">
        <v>596</v>
      </c>
      <c r="UCP14528" s="4">
        <v>174298.32</v>
      </c>
    </row>
    <row r="14529" spans="14291:14306" ht="21.95" customHeight="1">
      <c r="UCQ14529" s="4" t="s">
        <v>1307</v>
      </c>
      <c r="UCR14529" s="4">
        <v>732550</v>
      </c>
    </row>
    <row r="14530" spans="14291:14306" ht="21.95" customHeight="1">
      <c r="UCQ14530" s="4" t="s">
        <v>596</v>
      </c>
      <c r="UCR14530" s="4">
        <v>174298.32</v>
      </c>
    </row>
    <row r="14531" spans="14291:14306" ht="21.95" customHeight="1">
      <c r="UCS14531" s="4" t="s">
        <v>1307</v>
      </c>
      <c r="UCT14531" s="4">
        <v>732550</v>
      </c>
    </row>
    <row r="14532" spans="14291:14306" ht="21.95" customHeight="1">
      <c r="UCS14532" s="4" t="s">
        <v>596</v>
      </c>
      <c r="UCT14532" s="4">
        <v>174298.32</v>
      </c>
    </row>
    <row r="14533" spans="14291:14306" ht="21.95" customHeight="1">
      <c r="UCU14533" s="4" t="s">
        <v>1307</v>
      </c>
      <c r="UCV14533" s="4">
        <v>732550</v>
      </c>
    </row>
    <row r="14534" spans="14291:14306" ht="21.95" customHeight="1">
      <c r="UCU14534" s="4" t="s">
        <v>596</v>
      </c>
      <c r="UCV14534" s="4">
        <v>174298.32</v>
      </c>
    </row>
    <row r="14535" spans="14291:14306" ht="21.95" customHeight="1">
      <c r="UCW14535" s="4" t="s">
        <v>1307</v>
      </c>
      <c r="UCX14535" s="4">
        <v>732550</v>
      </c>
    </row>
    <row r="14536" spans="14291:14306" ht="21.95" customHeight="1">
      <c r="UCW14536" s="4" t="s">
        <v>596</v>
      </c>
      <c r="UCX14536" s="4">
        <v>174298.32</v>
      </c>
    </row>
    <row r="14537" spans="14291:14306" ht="21.95" customHeight="1">
      <c r="UCY14537" s="4" t="s">
        <v>1307</v>
      </c>
      <c r="UCZ14537" s="4">
        <v>732550</v>
      </c>
    </row>
    <row r="14538" spans="14291:14306" ht="21.95" customHeight="1">
      <c r="UCY14538" s="4" t="s">
        <v>596</v>
      </c>
      <c r="UCZ14538" s="4">
        <v>174298.32</v>
      </c>
    </row>
    <row r="14539" spans="14291:14306" ht="21.95" customHeight="1">
      <c r="UDA14539" s="4" t="s">
        <v>1307</v>
      </c>
      <c r="UDB14539" s="4">
        <v>732550</v>
      </c>
    </row>
    <row r="14540" spans="14291:14306" ht="21.95" customHeight="1">
      <c r="UDA14540" s="4" t="s">
        <v>596</v>
      </c>
      <c r="UDB14540" s="4">
        <v>174298.32</v>
      </c>
    </row>
    <row r="14541" spans="14291:14306" ht="21.95" customHeight="1">
      <c r="UDC14541" s="4" t="s">
        <v>1307</v>
      </c>
      <c r="UDD14541" s="4">
        <v>732550</v>
      </c>
    </row>
    <row r="14542" spans="14291:14306" ht="21.95" customHeight="1">
      <c r="UDC14542" s="4" t="s">
        <v>596</v>
      </c>
      <c r="UDD14542" s="4">
        <v>174298.32</v>
      </c>
    </row>
    <row r="14543" spans="14291:14306" ht="21.95" customHeight="1">
      <c r="UDE14543" s="4" t="s">
        <v>1307</v>
      </c>
      <c r="UDF14543" s="4">
        <v>732550</v>
      </c>
    </row>
    <row r="14544" spans="14291:14306" ht="21.95" customHeight="1">
      <c r="UDE14544" s="4" t="s">
        <v>596</v>
      </c>
      <c r="UDF14544" s="4">
        <v>174298.32</v>
      </c>
    </row>
    <row r="14545" spans="14307:14322" ht="21.95" customHeight="1">
      <c r="UDG14545" s="4" t="s">
        <v>1307</v>
      </c>
      <c r="UDH14545" s="4">
        <v>732550</v>
      </c>
    </row>
    <row r="14546" spans="14307:14322" ht="21.95" customHeight="1">
      <c r="UDG14546" s="4" t="s">
        <v>596</v>
      </c>
      <c r="UDH14546" s="4">
        <v>174298.32</v>
      </c>
    </row>
    <row r="14547" spans="14307:14322" ht="21.95" customHeight="1">
      <c r="UDI14547" s="4" t="s">
        <v>1307</v>
      </c>
      <c r="UDJ14547" s="4">
        <v>732550</v>
      </c>
    </row>
    <row r="14548" spans="14307:14322" ht="21.95" customHeight="1">
      <c r="UDI14548" s="4" t="s">
        <v>596</v>
      </c>
      <c r="UDJ14548" s="4">
        <v>174298.32</v>
      </c>
    </row>
    <row r="14549" spans="14307:14322" ht="21.95" customHeight="1">
      <c r="UDK14549" s="4" t="s">
        <v>1307</v>
      </c>
      <c r="UDL14549" s="4">
        <v>732550</v>
      </c>
    </row>
    <row r="14550" spans="14307:14322" ht="21.95" customHeight="1">
      <c r="UDK14550" s="4" t="s">
        <v>596</v>
      </c>
      <c r="UDL14550" s="4">
        <v>174298.32</v>
      </c>
    </row>
    <row r="14551" spans="14307:14322" ht="21.95" customHeight="1">
      <c r="UDM14551" s="4" t="s">
        <v>1307</v>
      </c>
      <c r="UDN14551" s="4">
        <v>732550</v>
      </c>
    </row>
    <row r="14552" spans="14307:14322" ht="21.95" customHeight="1">
      <c r="UDM14552" s="4" t="s">
        <v>596</v>
      </c>
      <c r="UDN14552" s="4">
        <v>174298.32</v>
      </c>
    </row>
    <row r="14553" spans="14307:14322" ht="21.95" customHeight="1">
      <c r="UDO14553" s="4" t="s">
        <v>1307</v>
      </c>
      <c r="UDP14553" s="4">
        <v>732550</v>
      </c>
    </row>
    <row r="14554" spans="14307:14322" ht="21.95" customHeight="1">
      <c r="UDO14554" s="4" t="s">
        <v>596</v>
      </c>
      <c r="UDP14554" s="4">
        <v>174298.32</v>
      </c>
    </row>
    <row r="14555" spans="14307:14322" ht="21.95" customHeight="1">
      <c r="UDQ14555" s="4" t="s">
        <v>1307</v>
      </c>
      <c r="UDR14555" s="4">
        <v>732550</v>
      </c>
    </row>
    <row r="14556" spans="14307:14322" ht="21.95" customHeight="1">
      <c r="UDQ14556" s="4" t="s">
        <v>596</v>
      </c>
      <c r="UDR14556" s="4">
        <v>174298.32</v>
      </c>
    </row>
    <row r="14557" spans="14307:14322" ht="21.95" customHeight="1">
      <c r="UDS14557" s="4" t="s">
        <v>1307</v>
      </c>
      <c r="UDT14557" s="4">
        <v>732550</v>
      </c>
    </row>
    <row r="14558" spans="14307:14322" ht="21.95" customHeight="1">
      <c r="UDS14558" s="4" t="s">
        <v>596</v>
      </c>
      <c r="UDT14558" s="4">
        <v>174298.32</v>
      </c>
    </row>
    <row r="14559" spans="14307:14322" ht="21.95" customHeight="1">
      <c r="UDU14559" s="4" t="s">
        <v>1307</v>
      </c>
      <c r="UDV14559" s="4">
        <v>732550</v>
      </c>
    </row>
    <row r="14560" spans="14307:14322" ht="21.95" customHeight="1">
      <c r="UDU14560" s="4" t="s">
        <v>596</v>
      </c>
      <c r="UDV14560" s="4">
        <v>174298.32</v>
      </c>
    </row>
    <row r="14561" spans="14323:14338" ht="21.95" customHeight="1">
      <c r="UDW14561" s="4" t="s">
        <v>1307</v>
      </c>
      <c r="UDX14561" s="4">
        <v>732550</v>
      </c>
    </row>
    <row r="14562" spans="14323:14338" ht="21.95" customHeight="1">
      <c r="UDW14562" s="4" t="s">
        <v>596</v>
      </c>
      <c r="UDX14562" s="4">
        <v>174298.32</v>
      </c>
    </row>
    <row r="14563" spans="14323:14338" ht="21.95" customHeight="1">
      <c r="UDY14563" s="4" t="s">
        <v>1307</v>
      </c>
      <c r="UDZ14563" s="4">
        <v>732550</v>
      </c>
    </row>
    <row r="14564" spans="14323:14338" ht="21.95" customHeight="1">
      <c r="UDY14564" s="4" t="s">
        <v>596</v>
      </c>
      <c r="UDZ14564" s="4">
        <v>174298.32</v>
      </c>
    </row>
    <row r="14565" spans="14323:14338" ht="21.95" customHeight="1">
      <c r="UEA14565" s="4" t="s">
        <v>1307</v>
      </c>
      <c r="UEB14565" s="4">
        <v>732550</v>
      </c>
    </row>
    <row r="14566" spans="14323:14338" ht="21.95" customHeight="1">
      <c r="UEA14566" s="4" t="s">
        <v>596</v>
      </c>
      <c r="UEB14566" s="4">
        <v>174298.32</v>
      </c>
    </row>
    <row r="14567" spans="14323:14338" ht="21.95" customHeight="1">
      <c r="UEC14567" s="4" t="s">
        <v>1307</v>
      </c>
      <c r="UED14567" s="4">
        <v>732550</v>
      </c>
    </row>
    <row r="14568" spans="14323:14338" ht="21.95" customHeight="1">
      <c r="UEC14568" s="4" t="s">
        <v>596</v>
      </c>
      <c r="UED14568" s="4">
        <v>174298.32</v>
      </c>
    </row>
    <row r="14569" spans="14323:14338" ht="21.95" customHeight="1">
      <c r="UEE14569" s="4" t="s">
        <v>1307</v>
      </c>
      <c r="UEF14569" s="4">
        <v>732550</v>
      </c>
    </row>
    <row r="14570" spans="14323:14338" ht="21.95" customHeight="1">
      <c r="UEE14570" s="4" t="s">
        <v>596</v>
      </c>
      <c r="UEF14570" s="4">
        <v>174298.32</v>
      </c>
    </row>
    <row r="14571" spans="14323:14338" ht="21.95" customHeight="1">
      <c r="UEG14571" s="4" t="s">
        <v>1307</v>
      </c>
      <c r="UEH14571" s="4">
        <v>732550</v>
      </c>
    </row>
    <row r="14572" spans="14323:14338" ht="21.95" customHeight="1">
      <c r="UEG14572" s="4" t="s">
        <v>596</v>
      </c>
      <c r="UEH14572" s="4">
        <v>174298.32</v>
      </c>
    </row>
    <row r="14573" spans="14323:14338" ht="21.95" customHeight="1">
      <c r="UEI14573" s="4" t="s">
        <v>1307</v>
      </c>
      <c r="UEJ14573" s="4">
        <v>732550</v>
      </c>
    </row>
    <row r="14574" spans="14323:14338" ht="21.95" customHeight="1">
      <c r="UEI14574" s="4" t="s">
        <v>596</v>
      </c>
      <c r="UEJ14574" s="4">
        <v>174298.32</v>
      </c>
    </row>
    <row r="14575" spans="14323:14338" ht="21.95" customHeight="1">
      <c r="UEK14575" s="4" t="s">
        <v>1307</v>
      </c>
      <c r="UEL14575" s="4">
        <v>732550</v>
      </c>
    </row>
    <row r="14576" spans="14323:14338" ht="21.95" customHeight="1">
      <c r="UEK14576" s="4" t="s">
        <v>596</v>
      </c>
      <c r="UEL14576" s="4">
        <v>174298.32</v>
      </c>
    </row>
    <row r="14577" spans="14339:14354" ht="21.95" customHeight="1">
      <c r="UEM14577" s="4" t="s">
        <v>1307</v>
      </c>
      <c r="UEN14577" s="4">
        <v>732550</v>
      </c>
    </row>
    <row r="14578" spans="14339:14354" ht="21.95" customHeight="1">
      <c r="UEM14578" s="4" t="s">
        <v>596</v>
      </c>
      <c r="UEN14578" s="4">
        <v>174298.32</v>
      </c>
    </row>
    <row r="14579" spans="14339:14354" ht="21.95" customHeight="1">
      <c r="UEO14579" s="4" t="s">
        <v>1307</v>
      </c>
      <c r="UEP14579" s="4">
        <v>732550</v>
      </c>
    </row>
    <row r="14580" spans="14339:14354" ht="21.95" customHeight="1">
      <c r="UEO14580" s="4" t="s">
        <v>596</v>
      </c>
      <c r="UEP14580" s="4">
        <v>174298.32</v>
      </c>
    </row>
    <row r="14581" spans="14339:14354" ht="21.95" customHeight="1">
      <c r="UEQ14581" s="4" t="s">
        <v>1307</v>
      </c>
      <c r="UER14581" s="4">
        <v>732550</v>
      </c>
    </row>
    <row r="14582" spans="14339:14354" ht="21.95" customHeight="1">
      <c r="UEQ14582" s="4" t="s">
        <v>596</v>
      </c>
      <c r="UER14582" s="4">
        <v>174298.32</v>
      </c>
    </row>
    <row r="14583" spans="14339:14354" ht="21.95" customHeight="1">
      <c r="UES14583" s="4" t="s">
        <v>1307</v>
      </c>
      <c r="UET14583" s="4">
        <v>732550</v>
      </c>
    </row>
    <row r="14584" spans="14339:14354" ht="21.95" customHeight="1">
      <c r="UES14584" s="4" t="s">
        <v>596</v>
      </c>
      <c r="UET14584" s="4">
        <v>174298.32</v>
      </c>
    </row>
    <row r="14585" spans="14339:14354" ht="21.95" customHeight="1">
      <c r="UEU14585" s="4" t="s">
        <v>1307</v>
      </c>
      <c r="UEV14585" s="4">
        <v>732550</v>
      </c>
    </row>
    <row r="14586" spans="14339:14354" ht="21.95" customHeight="1">
      <c r="UEU14586" s="4" t="s">
        <v>596</v>
      </c>
      <c r="UEV14586" s="4">
        <v>174298.32</v>
      </c>
    </row>
    <row r="14587" spans="14339:14354" ht="21.95" customHeight="1">
      <c r="UEW14587" s="4" t="s">
        <v>1307</v>
      </c>
      <c r="UEX14587" s="4">
        <v>732550</v>
      </c>
    </row>
    <row r="14588" spans="14339:14354" ht="21.95" customHeight="1">
      <c r="UEW14588" s="4" t="s">
        <v>596</v>
      </c>
      <c r="UEX14588" s="4">
        <v>174298.32</v>
      </c>
    </row>
    <row r="14589" spans="14339:14354" ht="21.95" customHeight="1">
      <c r="UEY14589" s="4" t="s">
        <v>1307</v>
      </c>
      <c r="UEZ14589" s="4">
        <v>732550</v>
      </c>
    </row>
    <row r="14590" spans="14339:14354" ht="21.95" customHeight="1">
      <c r="UEY14590" s="4" t="s">
        <v>596</v>
      </c>
      <c r="UEZ14590" s="4">
        <v>174298.32</v>
      </c>
    </row>
    <row r="14591" spans="14339:14354" ht="21.95" customHeight="1">
      <c r="UFA14591" s="4" t="s">
        <v>1307</v>
      </c>
      <c r="UFB14591" s="4">
        <v>732550</v>
      </c>
    </row>
    <row r="14592" spans="14339:14354" ht="21.95" customHeight="1">
      <c r="UFA14592" s="4" t="s">
        <v>596</v>
      </c>
      <c r="UFB14592" s="4">
        <v>174298.32</v>
      </c>
    </row>
    <row r="14593" spans="14355:14370" ht="21.95" customHeight="1">
      <c r="UFC14593" s="4" t="s">
        <v>1307</v>
      </c>
      <c r="UFD14593" s="4">
        <v>732550</v>
      </c>
    </row>
    <row r="14594" spans="14355:14370" ht="21.95" customHeight="1">
      <c r="UFC14594" s="4" t="s">
        <v>596</v>
      </c>
      <c r="UFD14594" s="4">
        <v>174298.32</v>
      </c>
    </row>
    <row r="14595" spans="14355:14370" ht="21.95" customHeight="1">
      <c r="UFE14595" s="4" t="s">
        <v>1307</v>
      </c>
      <c r="UFF14595" s="4">
        <v>732550</v>
      </c>
    </row>
    <row r="14596" spans="14355:14370" ht="21.95" customHeight="1">
      <c r="UFE14596" s="4" t="s">
        <v>596</v>
      </c>
      <c r="UFF14596" s="4">
        <v>174298.32</v>
      </c>
    </row>
    <row r="14597" spans="14355:14370" ht="21.95" customHeight="1">
      <c r="UFG14597" s="4" t="s">
        <v>1307</v>
      </c>
      <c r="UFH14597" s="4">
        <v>732550</v>
      </c>
    </row>
    <row r="14598" spans="14355:14370" ht="21.95" customHeight="1">
      <c r="UFG14598" s="4" t="s">
        <v>596</v>
      </c>
      <c r="UFH14598" s="4">
        <v>174298.32</v>
      </c>
    </row>
    <row r="14599" spans="14355:14370" ht="21.95" customHeight="1">
      <c r="UFI14599" s="4" t="s">
        <v>1307</v>
      </c>
      <c r="UFJ14599" s="4">
        <v>732550</v>
      </c>
    </row>
    <row r="14600" spans="14355:14370" ht="21.95" customHeight="1">
      <c r="UFI14600" s="4" t="s">
        <v>596</v>
      </c>
      <c r="UFJ14600" s="4">
        <v>174298.32</v>
      </c>
    </row>
    <row r="14601" spans="14355:14370" ht="21.95" customHeight="1">
      <c r="UFK14601" s="4" t="s">
        <v>1307</v>
      </c>
      <c r="UFL14601" s="4">
        <v>732550</v>
      </c>
    </row>
    <row r="14602" spans="14355:14370" ht="21.95" customHeight="1">
      <c r="UFK14602" s="4" t="s">
        <v>596</v>
      </c>
      <c r="UFL14602" s="4">
        <v>174298.32</v>
      </c>
    </row>
    <row r="14603" spans="14355:14370" ht="21.95" customHeight="1">
      <c r="UFM14603" s="4" t="s">
        <v>1307</v>
      </c>
      <c r="UFN14603" s="4">
        <v>732550</v>
      </c>
    </row>
    <row r="14604" spans="14355:14370" ht="21.95" customHeight="1">
      <c r="UFM14604" s="4" t="s">
        <v>596</v>
      </c>
      <c r="UFN14604" s="4">
        <v>174298.32</v>
      </c>
    </row>
    <row r="14605" spans="14355:14370" ht="21.95" customHeight="1">
      <c r="UFO14605" s="4" t="s">
        <v>1307</v>
      </c>
      <c r="UFP14605" s="4">
        <v>732550</v>
      </c>
    </row>
    <row r="14606" spans="14355:14370" ht="21.95" customHeight="1">
      <c r="UFO14606" s="4" t="s">
        <v>596</v>
      </c>
      <c r="UFP14606" s="4">
        <v>174298.32</v>
      </c>
    </row>
    <row r="14607" spans="14355:14370" ht="21.95" customHeight="1">
      <c r="UFQ14607" s="4" t="s">
        <v>1307</v>
      </c>
      <c r="UFR14607" s="4">
        <v>732550</v>
      </c>
    </row>
    <row r="14608" spans="14355:14370" ht="21.95" customHeight="1">
      <c r="UFQ14608" s="4" t="s">
        <v>596</v>
      </c>
      <c r="UFR14608" s="4">
        <v>174298.32</v>
      </c>
    </row>
    <row r="14609" spans="14371:14386" ht="21.95" customHeight="1">
      <c r="UFS14609" s="4" t="s">
        <v>1307</v>
      </c>
      <c r="UFT14609" s="4">
        <v>732550</v>
      </c>
    </row>
    <row r="14610" spans="14371:14386" ht="21.95" customHeight="1">
      <c r="UFS14610" s="4" t="s">
        <v>596</v>
      </c>
      <c r="UFT14610" s="4">
        <v>174298.32</v>
      </c>
    </row>
    <row r="14611" spans="14371:14386" ht="21.95" customHeight="1">
      <c r="UFU14611" s="4" t="s">
        <v>1307</v>
      </c>
      <c r="UFV14611" s="4">
        <v>732550</v>
      </c>
    </row>
    <row r="14612" spans="14371:14386" ht="21.95" customHeight="1">
      <c r="UFU14612" s="4" t="s">
        <v>596</v>
      </c>
      <c r="UFV14612" s="4">
        <v>174298.32</v>
      </c>
    </row>
    <row r="14613" spans="14371:14386" ht="21.95" customHeight="1">
      <c r="UFW14613" s="4" t="s">
        <v>1307</v>
      </c>
      <c r="UFX14613" s="4">
        <v>732550</v>
      </c>
    </row>
    <row r="14614" spans="14371:14386" ht="21.95" customHeight="1">
      <c r="UFW14614" s="4" t="s">
        <v>596</v>
      </c>
      <c r="UFX14614" s="4">
        <v>174298.32</v>
      </c>
    </row>
    <row r="14615" spans="14371:14386" ht="21.95" customHeight="1">
      <c r="UFY14615" s="4" t="s">
        <v>1307</v>
      </c>
      <c r="UFZ14615" s="4">
        <v>732550</v>
      </c>
    </row>
    <row r="14616" spans="14371:14386" ht="21.95" customHeight="1">
      <c r="UFY14616" s="4" t="s">
        <v>596</v>
      </c>
      <c r="UFZ14616" s="4">
        <v>174298.32</v>
      </c>
    </row>
    <row r="14617" spans="14371:14386" ht="21.95" customHeight="1">
      <c r="UGA14617" s="4" t="s">
        <v>1307</v>
      </c>
      <c r="UGB14617" s="4">
        <v>732550</v>
      </c>
    </row>
    <row r="14618" spans="14371:14386" ht="21.95" customHeight="1">
      <c r="UGA14618" s="4" t="s">
        <v>596</v>
      </c>
      <c r="UGB14618" s="4">
        <v>174298.32</v>
      </c>
    </row>
    <row r="14619" spans="14371:14386" ht="21.95" customHeight="1">
      <c r="UGC14619" s="4" t="s">
        <v>1307</v>
      </c>
      <c r="UGD14619" s="4">
        <v>732550</v>
      </c>
    </row>
    <row r="14620" spans="14371:14386" ht="21.95" customHeight="1">
      <c r="UGC14620" s="4" t="s">
        <v>596</v>
      </c>
      <c r="UGD14620" s="4">
        <v>174298.32</v>
      </c>
    </row>
    <row r="14621" spans="14371:14386" ht="21.95" customHeight="1">
      <c r="UGE14621" s="4" t="s">
        <v>1307</v>
      </c>
      <c r="UGF14621" s="4">
        <v>732550</v>
      </c>
    </row>
    <row r="14622" spans="14371:14386" ht="21.95" customHeight="1">
      <c r="UGE14622" s="4" t="s">
        <v>596</v>
      </c>
      <c r="UGF14622" s="4">
        <v>174298.32</v>
      </c>
    </row>
    <row r="14623" spans="14371:14386" ht="21.95" customHeight="1">
      <c r="UGG14623" s="4" t="s">
        <v>1307</v>
      </c>
      <c r="UGH14623" s="4">
        <v>732550</v>
      </c>
    </row>
    <row r="14624" spans="14371:14386" ht="21.95" customHeight="1">
      <c r="UGG14624" s="4" t="s">
        <v>596</v>
      </c>
      <c r="UGH14624" s="4">
        <v>174298.32</v>
      </c>
    </row>
    <row r="14625" spans="14387:14402" ht="21.95" customHeight="1">
      <c r="UGI14625" s="4" t="s">
        <v>1307</v>
      </c>
      <c r="UGJ14625" s="4">
        <v>732550</v>
      </c>
    </row>
    <row r="14626" spans="14387:14402" ht="21.95" customHeight="1">
      <c r="UGI14626" s="4" t="s">
        <v>596</v>
      </c>
      <c r="UGJ14626" s="4">
        <v>174298.32</v>
      </c>
    </row>
    <row r="14627" spans="14387:14402" ht="21.95" customHeight="1">
      <c r="UGK14627" s="4" t="s">
        <v>1307</v>
      </c>
      <c r="UGL14627" s="4">
        <v>732550</v>
      </c>
    </row>
    <row r="14628" spans="14387:14402" ht="21.95" customHeight="1">
      <c r="UGK14628" s="4" t="s">
        <v>596</v>
      </c>
      <c r="UGL14628" s="4">
        <v>174298.32</v>
      </c>
    </row>
    <row r="14629" spans="14387:14402" ht="21.95" customHeight="1">
      <c r="UGM14629" s="4" t="s">
        <v>1307</v>
      </c>
      <c r="UGN14629" s="4">
        <v>732550</v>
      </c>
    </row>
    <row r="14630" spans="14387:14402" ht="21.95" customHeight="1">
      <c r="UGM14630" s="4" t="s">
        <v>596</v>
      </c>
      <c r="UGN14630" s="4">
        <v>174298.32</v>
      </c>
    </row>
    <row r="14631" spans="14387:14402" ht="21.95" customHeight="1">
      <c r="UGO14631" s="4" t="s">
        <v>1307</v>
      </c>
      <c r="UGP14631" s="4">
        <v>732550</v>
      </c>
    </row>
    <row r="14632" spans="14387:14402" ht="21.95" customHeight="1">
      <c r="UGO14632" s="4" t="s">
        <v>596</v>
      </c>
      <c r="UGP14632" s="4">
        <v>174298.32</v>
      </c>
    </row>
    <row r="14633" spans="14387:14402" ht="21.95" customHeight="1">
      <c r="UGQ14633" s="4" t="s">
        <v>1307</v>
      </c>
      <c r="UGR14633" s="4">
        <v>732550</v>
      </c>
    </row>
    <row r="14634" spans="14387:14402" ht="21.95" customHeight="1">
      <c r="UGQ14634" s="4" t="s">
        <v>596</v>
      </c>
      <c r="UGR14634" s="4">
        <v>174298.32</v>
      </c>
    </row>
    <row r="14635" spans="14387:14402" ht="21.95" customHeight="1">
      <c r="UGS14635" s="4" t="s">
        <v>1307</v>
      </c>
      <c r="UGT14635" s="4">
        <v>732550</v>
      </c>
    </row>
    <row r="14636" spans="14387:14402" ht="21.95" customHeight="1">
      <c r="UGS14636" s="4" t="s">
        <v>596</v>
      </c>
      <c r="UGT14636" s="4">
        <v>174298.32</v>
      </c>
    </row>
    <row r="14637" spans="14387:14402" ht="21.95" customHeight="1">
      <c r="UGU14637" s="4" t="s">
        <v>1307</v>
      </c>
      <c r="UGV14637" s="4">
        <v>732550</v>
      </c>
    </row>
    <row r="14638" spans="14387:14402" ht="21.95" customHeight="1">
      <c r="UGU14638" s="4" t="s">
        <v>596</v>
      </c>
      <c r="UGV14638" s="4">
        <v>174298.32</v>
      </c>
    </row>
    <row r="14639" spans="14387:14402" ht="21.95" customHeight="1">
      <c r="UGW14639" s="4" t="s">
        <v>1307</v>
      </c>
      <c r="UGX14639" s="4">
        <v>732550</v>
      </c>
    </row>
    <row r="14640" spans="14387:14402" ht="21.95" customHeight="1">
      <c r="UGW14640" s="4" t="s">
        <v>596</v>
      </c>
      <c r="UGX14640" s="4">
        <v>174298.32</v>
      </c>
    </row>
    <row r="14641" spans="14403:14418" ht="21.95" customHeight="1">
      <c r="UGY14641" s="4" t="s">
        <v>1307</v>
      </c>
      <c r="UGZ14641" s="4">
        <v>732550</v>
      </c>
    </row>
    <row r="14642" spans="14403:14418" ht="21.95" customHeight="1">
      <c r="UGY14642" s="4" t="s">
        <v>596</v>
      </c>
      <c r="UGZ14642" s="4">
        <v>174298.32</v>
      </c>
    </row>
    <row r="14643" spans="14403:14418" ht="21.95" customHeight="1">
      <c r="UHA14643" s="4" t="s">
        <v>1307</v>
      </c>
      <c r="UHB14643" s="4">
        <v>732550</v>
      </c>
    </row>
    <row r="14644" spans="14403:14418" ht="21.95" customHeight="1">
      <c r="UHA14644" s="4" t="s">
        <v>596</v>
      </c>
      <c r="UHB14644" s="4">
        <v>174298.32</v>
      </c>
    </row>
    <row r="14645" spans="14403:14418" ht="21.95" customHeight="1">
      <c r="UHC14645" s="4" t="s">
        <v>1307</v>
      </c>
      <c r="UHD14645" s="4">
        <v>732550</v>
      </c>
    </row>
    <row r="14646" spans="14403:14418" ht="21.95" customHeight="1">
      <c r="UHC14646" s="4" t="s">
        <v>596</v>
      </c>
      <c r="UHD14646" s="4">
        <v>174298.32</v>
      </c>
    </row>
    <row r="14647" spans="14403:14418" ht="21.95" customHeight="1">
      <c r="UHE14647" s="4" t="s">
        <v>1307</v>
      </c>
      <c r="UHF14647" s="4">
        <v>732550</v>
      </c>
    </row>
    <row r="14648" spans="14403:14418" ht="21.95" customHeight="1">
      <c r="UHE14648" s="4" t="s">
        <v>596</v>
      </c>
      <c r="UHF14648" s="4">
        <v>174298.32</v>
      </c>
    </row>
    <row r="14649" spans="14403:14418" ht="21.95" customHeight="1">
      <c r="UHG14649" s="4" t="s">
        <v>1307</v>
      </c>
      <c r="UHH14649" s="4">
        <v>732550</v>
      </c>
    </row>
    <row r="14650" spans="14403:14418" ht="21.95" customHeight="1">
      <c r="UHG14650" s="4" t="s">
        <v>596</v>
      </c>
      <c r="UHH14650" s="4">
        <v>174298.32</v>
      </c>
    </row>
    <row r="14651" spans="14403:14418" ht="21.95" customHeight="1">
      <c r="UHI14651" s="4" t="s">
        <v>1307</v>
      </c>
      <c r="UHJ14651" s="4">
        <v>732550</v>
      </c>
    </row>
    <row r="14652" spans="14403:14418" ht="21.95" customHeight="1">
      <c r="UHI14652" s="4" t="s">
        <v>596</v>
      </c>
      <c r="UHJ14652" s="4">
        <v>174298.32</v>
      </c>
    </row>
    <row r="14653" spans="14403:14418" ht="21.95" customHeight="1">
      <c r="UHK14653" s="4" t="s">
        <v>1307</v>
      </c>
      <c r="UHL14653" s="4">
        <v>732550</v>
      </c>
    </row>
    <row r="14654" spans="14403:14418" ht="21.95" customHeight="1">
      <c r="UHK14654" s="4" t="s">
        <v>596</v>
      </c>
      <c r="UHL14654" s="4">
        <v>174298.32</v>
      </c>
    </row>
    <row r="14655" spans="14403:14418" ht="21.95" customHeight="1">
      <c r="UHM14655" s="4" t="s">
        <v>1307</v>
      </c>
      <c r="UHN14655" s="4">
        <v>732550</v>
      </c>
    </row>
    <row r="14656" spans="14403:14418" ht="21.95" customHeight="1">
      <c r="UHM14656" s="4" t="s">
        <v>596</v>
      </c>
      <c r="UHN14656" s="4">
        <v>174298.32</v>
      </c>
    </row>
    <row r="14657" spans="14419:14434" ht="21.95" customHeight="1">
      <c r="UHO14657" s="4" t="s">
        <v>1307</v>
      </c>
      <c r="UHP14657" s="4">
        <v>732550</v>
      </c>
    </row>
    <row r="14658" spans="14419:14434" ht="21.95" customHeight="1">
      <c r="UHO14658" s="4" t="s">
        <v>596</v>
      </c>
      <c r="UHP14658" s="4">
        <v>174298.32</v>
      </c>
    </row>
    <row r="14659" spans="14419:14434" ht="21.95" customHeight="1">
      <c r="UHQ14659" s="4" t="s">
        <v>1307</v>
      </c>
      <c r="UHR14659" s="4">
        <v>732550</v>
      </c>
    </row>
    <row r="14660" spans="14419:14434" ht="21.95" customHeight="1">
      <c r="UHQ14660" s="4" t="s">
        <v>596</v>
      </c>
      <c r="UHR14660" s="4">
        <v>174298.32</v>
      </c>
    </row>
    <row r="14661" spans="14419:14434" ht="21.95" customHeight="1">
      <c r="UHS14661" s="4" t="s">
        <v>1307</v>
      </c>
      <c r="UHT14661" s="4">
        <v>732550</v>
      </c>
    </row>
    <row r="14662" spans="14419:14434" ht="21.95" customHeight="1">
      <c r="UHS14662" s="4" t="s">
        <v>596</v>
      </c>
      <c r="UHT14662" s="4">
        <v>174298.32</v>
      </c>
    </row>
    <row r="14663" spans="14419:14434" ht="21.95" customHeight="1">
      <c r="UHU14663" s="4" t="s">
        <v>1307</v>
      </c>
      <c r="UHV14663" s="4">
        <v>732550</v>
      </c>
    </row>
    <row r="14664" spans="14419:14434" ht="21.95" customHeight="1">
      <c r="UHU14664" s="4" t="s">
        <v>596</v>
      </c>
      <c r="UHV14664" s="4">
        <v>174298.32</v>
      </c>
    </row>
    <row r="14665" spans="14419:14434" ht="21.95" customHeight="1">
      <c r="UHW14665" s="4" t="s">
        <v>1307</v>
      </c>
      <c r="UHX14665" s="4">
        <v>732550</v>
      </c>
    </row>
    <row r="14666" spans="14419:14434" ht="21.95" customHeight="1">
      <c r="UHW14666" s="4" t="s">
        <v>596</v>
      </c>
      <c r="UHX14666" s="4">
        <v>174298.32</v>
      </c>
    </row>
    <row r="14667" spans="14419:14434" ht="21.95" customHeight="1">
      <c r="UHY14667" s="4" t="s">
        <v>1307</v>
      </c>
      <c r="UHZ14667" s="4">
        <v>732550</v>
      </c>
    </row>
    <row r="14668" spans="14419:14434" ht="21.95" customHeight="1">
      <c r="UHY14668" s="4" t="s">
        <v>596</v>
      </c>
      <c r="UHZ14668" s="4">
        <v>174298.32</v>
      </c>
    </row>
    <row r="14669" spans="14419:14434" ht="21.95" customHeight="1">
      <c r="UIA14669" s="4" t="s">
        <v>1307</v>
      </c>
      <c r="UIB14669" s="4">
        <v>732550</v>
      </c>
    </row>
    <row r="14670" spans="14419:14434" ht="21.95" customHeight="1">
      <c r="UIA14670" s="4" t="s">
        <v>596</v>
      </c>
      <c r="UIB14670" s="4">
        <v>174298.32</v>
      </c>
    </row>
    <row r="14671" spans="14419:14434" ht="21.95" customHeight="1">
      <c r="UIC14671" s="4" t="s">
        <v>1307</v>
      </c>
      <c r="UID14671" s="4">
        <v>732550</v>
      </c>
    </row>
    <row r="14672" spans="14419:14434" ht="21.95" customHeight="1">
      <c r="UIC14672" s="4" t="s">
        <v>596</v>
      </c>
      <c r="UID14672" s="4">
        <v>174298.32</v>
      </c>
    </row>
    <row r="14673" spans="14435:14450" ht="21.95" customHeight="1">
      <c r="UIE14673" s="4" t="s">
        <v>1307</v>
      </c>
      <c r="UIF14673" s="4">
        <v>732550</v>
      </c>
    </row>
    <row r="14674" spans="14435:14450" ht="21.95" customHeight="1">
      <c r="UIE14674" s="4" t="s">
        <v>596</v>
      </c>
      <c r="UIF14674" s="4">
        <v>174298.32</v>
      </c>
    </row>
    <row r="14675" spans="14435:14450" ht="21.95" customHeight="1">
      <c r="UIG14675" s="4" t="s">
        <v>1307</v>
      </c>
      <c r="UIH14675" s="4">
        <v>732550</v>
      </c>
    </row>
    <row r="14676" spans="14435:14450" ht="21.95" customHeight="1">
      <c r="UIG14676" s="4" t="s">
        <v>596</v>
      </c>
      <c r="UIH14676" s="4">
        <v>174298.32</v>
      </c>
    </row>
    <row r="14677" spans="14435:14450" ht="21.95" customHeight="1">
      <c r="UII14677" s="4" t="s">
        <v>1307</v>
      </c>
      <c r="UIJ14677" s="4">
        <v>732550</v>
      </c>
    </row>
    <row r="14678" spans="14435:14450" ht="21.95" customHeight="1">
      <c r="UII14678" s="4" t="s">
        <v>596</v>
      </c>
      <c r="UIJ14678" s="4">
        <v>174298.32</v>
      </c>
    </row>
    <row r="14679" spans="14435:14450" ht="21.95" customHeight="1">
      <c r="UIK14679" s="4" t="s">
        <v>1307</v>
      </c>
      <c r="UIL14679" s="4">
        <v>732550</v>
      </c>
    </row>
    <row r="14680" spans="14435:14450" ht="21.95" customHeight="1">
      <c r="UIK14680" s="4" t="s">
        <v>596</v>
      </c>
      <c r="UIL14680" s="4">
        <v>174298.32</v>
      </c>
    </row>
    <row r="14681" spans="14435:14450" ht="21.95" customHeight="1">
      <c r="UIM14681" s="4" t="s">
        <v>1307</v>
      </c>
      <c r="UIN14681" s="4">
        <v>732550</v>
      </c>
    </row>
    <row r="14682" spans="14435:14450" ht="21.95" customHeight="1">
      <c r="UIM14682" s="4" t="s">
        <v>596</v>
      </c>
      <c r="UIN14682" s="4">
        <v>174298.32</v>
      </c>
    </row>
    <row r="14683" spans="14435:14450" ht="21.95" customHeight="1">
      <c r="UIO14683" s="4" t="s">
        <v>1307</v>
      </c>
      <c r="UIP14683" s="4">
        <v>732550</v>
      </c>
    </row>
    <row r="14684" spans="14435:14450" ht="21.95" customHeight="1">
      <c r="UIO14684" s="4" t="s">
        <v>596</v>
      </c>
      <c r="UIP14684" s="4">
        <v>174298.32</v>
      </c>
    </row>
    <row r="14685" spans="14435:14450" ht="21.95" customHeight="1">
      <c r="UIQ14685" s="4" t="s">
        <v>1307</v>
      </c>
      <c r="UIR14685" s="4">
        <v>732550</v>
      </c>
    </row>
    <row r="14686" spans="14435:14450" ht="21.95" customHeight="1">
      <c r="UIQ14686" s="4" t="s">
        <v>596</v>
      </c>
      <c r="UIR14686" s="4">
        <v>174298.32</v>
      </c>
    </row>
    <row r="14687" spans="14435:14450" ht="21.95" customHeight="1">
      <c r="UIS14687" s="4" t="s">
        <v>1307</v>
      </c>
      <c r="UIT14687" s="4">
        <v>732550</v>
      </c>
    </row>
    <row r="14688" spans="14435:14450" ht="21.95" customHeight="1">
      <c r="UIS14688" s="4" t="s">
        <v>596</v>
      </c>
      <c r="UIT14688" s="4">
        <v>174298.32</v>
      </c>
    </row>
    <row r="14689" spans="14451:14466" ht="21.95" customHeight="1">
      <c r="UIU14689" s="4" t="s">
        <v>1307</v>
      </c>
      <c r="UIV14689" s="4">
        <v>732550</v>
      </c>
    </row>
    <row r="14690" spans="14451:14466" ht="21.95" customHeight="1">
      <c r="UIU14690" s="4" t="s">
        <v>596</v>
      </c>
      <c r="UIV14690" s="4">
        <v>174298.32</v>
      </c>
    </row>
    <row r="14691" spans="14451:14466" ht="21.95" customHeight="1">
      <c r="UIW14691" s="4" t="s">
        <v>1307</v>
      </c>
      <c r="UIX14691" s="4">
        <v>732550</v>
      </c>
    </row>
    <row r="14692" spans="14451:14466" ht="21.95" customHeight="1">
      <c r="UIW14692" s="4" t="s">
        <v>596</v>
      </c>
      <c r="UIX14692" s="4">
        <v>174298.32</v>
      </c>
    </row>
    <row r="14693" spans="14451:14466" ht="21.95" customHeight="1">
      <c r="UIY14693" s="4" t="s">
        <v>1307</v>
      </c>
      <c r="UIZ14693" s="4">
        <v>732550</v>
      </c>
    </row>
    <row r="14694" spans="14451:14466" ht="21.95" customHeight="1">
      <c r="UIY14694" s="4" t="s">
        <v>596</v>
      </c>
      <c r="UIZ14694" s="4">
        <v>174298.32</v>
      </c>
    </row>
    <row r="14695" spans="14451:14466" ht="21.95" customHeight="1">
      <c r="UJA14695" s="4" t="s">
        <v>1307</v>
      </c>
      <c r="UJB14695" s="4">
        <v>732550</v>
      </c>
    </row>
    <row r="14696" spans="14451:14466" ht="21.95" customHeight="1">
      <c r="UJA14696" s="4" t="s">
        <v>596</v>
      </c>
      <c r="UJB14696" s="4">
        <v>174298.32</v>
      </c>
    </row>
    <row r="14697" spans="14451:14466" ht="21.95" customHeight="1">
      <c r="UJC14697" s="4" t="s">
        <v>1307</v>
      </c>
      <c r="UJD14697" s="4">
        <v>732550</v>
      </c>
    </row>
    <row r="14698" spans="14451:14466" ht="21.95" customHeight="1">
      <c r="UJC14698" s="4" t="s">
        <v>596</v>
      </c>
      <c r="UJD14698" s="4">
        <v>174298.32</v>
      </c>
    </row>
    <row r="14699" spans="14451:14466" ht="21.95" customHeight="1">
      <c r="UJE14699" s="4" t="s">
        <v>1307</v>
      </c>
      <c r="UJF14699" s="4">
        <v>732550</v>
      </c>
    </row>
    <row r="14700" spans="14451:14466" ht="21.95" customHeight="1">
      <c r="UJE14700" s="4" t="s">
        <v>596</v>
      </c>
      <c r="UJF14700" s="4">
        <v>174298.32</v>
      </c>
    </row>
    <row r="14701" spans="14451:14466" ht="21.95" customHeight="1">
      <c r="UJG14701" s="4" t="s">
        <v>1307</v>
      </c>
      <c r="UJH14701" s="4">
        <v>732550</v>
      </c>
    </row>
    <row r="14702" spans="14451:14466" ht="21.95" customHeight="1">
      <c r="UJG14702" s="4" t="s">
        <v>596</v>
      </c>
      <c r="UJH14702" s="4">
        <v>174298.32</v>
      </c>
    </row>
    <row r="14703" spans="14451:14466" ht="21.95" customHeight="1">
      <c r="UJI14703" s="4" t="s">
        <v>1307</v>
      </c>
      <c r="UJJ14703" s="4">
        <v>732550</v>
      </c>
    </row>
    <row r="14704" spans="14451:14466" ht="21.95" customHeight="1">
      <c r="UJI14704" s="4" t="s">
        <v>596</v>
      </c>
      <c r="UJJ14704" s="4">
        <v>174298.32</v>
      </c>
    </row>
    <row r="14705" spans="14467:14482" ht="21.95" customHeight="1">
      <c r="UJK14705" s="4" t="s">
        <v>1307</v>
      </c>
      <c r="UJL14705" s="4">
        <v>732550</v>
      </c>
    </row>
    <row r="14706" spans="14467:14482" ht="21.95" customHeight="1">
      <c r="UJK14706" s="4" t="s">
        <v>596</v>
      </c>
      <c r="UJL14706" s="4">
        <v>174298.32</v>
      </c>
    </row>
    <row r="14707" spans="14467:14482" ht="21.95" customHeight="1">
      <c r="UJM14707" s="4" t="s">
        <v>1307</v>
      </c>
      <c r="UJN14707" s="4">
        <v>732550</v>
      </c>
    </row>
    <row r="14708" spans="14467:14482" ht="21.95" customHeight="1">
      <c r="UJM14708" s="4" t="s">
        <v>596</v>
      </c>
      <c r="UJN14708" s="4">
        <v>174298.32</v>
      </c>
    </row>
    <row r="14709" spans="14467:14482" ht="21.95" customHeight="1">
      <c r="UJO14709" s="4" t="s">
        <v>1307</v>
      </c>
      <c r="UJP14709" s="4">
        <v>732550</v>
      </c>
    </row>
    <row r="14710" spans="14467:14482" ht="21.95" customHeight="1">
      <c r="UJO14710" s="4" t="s">
        <v>596</v>
      </c>
      <c r="UJP14710" s="4">
        <v>174298.32</v>
      </c>
    </row>
    <row r="14711" spans="14467:14482" ht="21.95" customHeight="1">
      <c r="UJQ14711" s="4" t="s">
        <v>1307</v>
      </c>
      <c r="UJR14711" s="4">
        <v>732550</v>
      </c>
    </row>
    <row r="14712" spans="14467:14482" ht="21.95" customHeight="1">
      <c r="UJQ14712" s="4" t="s">
        <v>596</v>
      </c>
      <c r="UJR14712" s="4">
        <v>174298.32</v>
      </c>
    </row>
    <row r="14713" spans="14467:14482" ht="21.95" customHeight="1">
      <c r="UJS14713" s="4" t="s">
        <v>1307</v>
      </c>
      <c r="UJT14713" s="4">
        <v>732550</v>
      </c>
    </row>
    <row r="14714" spans="14467:14482" ht="21.95" customHeight="1">
      <c r="UJS14714" s="4" t="s">
        <v>596</v>
      </c>
      <c r="UJT14714" s="4">
        <v>174298.32</v>
      </c>
    </row>
    <row r="14715" spans="14467:14482" ht="21.95" customHeight="1">
      <c r="UJU14715" s="4" t="s">
        <v>1307</v>
      </c>
      <c r="UJV14715" s="4">
        <v>732550</v>
      </c>
    </row>
    <row r="14716" spans="14467:14482" ht="21.95" customHeight="1">
      <c r="UJU14716" s="4" t="s">
        <v>596</v>
      </c>
      <c r="UJV14716" s="4">
        <v>174298.32</v>
      </c>
    </row>
    <row r="14717" spans="14467:14482" ht="21.95" customHeight="1">
      <c r="UJW14717" s="4" t="s">
        <v>1307</v>
      </c>
      <c r="UJX14717" s="4">
        <v>732550</v>
      </c>
    </row>
    <row r="14718" spans="14467:14482" ht="21.95" customHeight="1">
      <c r="UJW14718" s="4" t="s">
        <v>596</v>
      </c>
      <c r="UJX14718" s="4">
        <v>174298.32</v>
      </c>
    </row>
    <row r="14719" spans="14467:14482" ht="21.95" customHeight="1">
      <c r="UJY14719" s="4" t="s">
        <v>1307</v>
      </c>
      <c r="UJZ14719" s="4">
        <v>732550</v>
      </c>
    </row>
    <row r="14720" spans="14467:14482" ht="21.95" customHeight="1">
      <c r="UJY14720" s="4" t="s">
        <v>596</v>
      </c>
      <c r="UJZ14720" s="4">
        <v>174298.32</v>
      </c>
    </row>
    <row r="14721" spans="14483:14498" ht="21.95" customHeight="1">
      <c r="UKA14721" s="4" t="s">
        <v>1307</v>
      </c>
      <c r="UKB14721" s="4">
        <v>732550</v>
      </c>
    </row>
    <row r="14722" spans="14483:14498" ht="21.95" customHeight="1">
      <c r="UKA14722" s="4" t="s">
        <v>596</v>
      </c>
      <c r="UKB14722" s="4">
        <v>174298.32</v>
      </c>
    </row>
    <row r="14723" spans="14483:14498" ht="21.95" customHeight="1">
      <c r="UKC14723" s="4" t="s">
        <v>1307</v>
      </c>
      <c r="UKD14723" s="4">
        <v>732550</v>
      </c>
    </row>
    <row r="14724" spans="14483:14498" ht="21.95" customHeight="1">
      <c r="UKC14724" s="4" t="s">
        <v>596</v>
      </c>
      <c r="UKD14724" s="4">
        <v>174298.32</v>
      </c>
    </row>
    <row r="14725" spans="14483:14498" ht="21.95" customHeight="1">
      <c r="UKE14725" s="4" t="s">
        <v>1307</v>
      </c>
      <c r="UKF14725" s="4">
        <v>732550</v>
      </c>
    </row>
    <row r="14726" spans="14483:14498" ht="21.95" customHeight="1">
      <c r="UKE14726" s="4" t="s">
        <v>596</v>
      </c>
      <c r="UKF14726" s="4">
        <v>174298.32</v>
      </c>
    </row>
    <row r="14727" spans="14483:14498" ht="21.95" customHeight="1">
      <c r="UKG14727" s="4" t="s">
        <v>1307</v>
      </c>
      <c r="UKH14727" s="4">
        <v>732550</v>
      </c>
    </row>
    <row r="14728" spans="14483:14498" ht="21.95" customHeight="1">
      <c r="UKG14728" s="4" t="s">
        <v>596</v>
      </c>
      <c r="UKH14728" s="4">
        <v>174298.32</v>
      </c>
    </row>
    <row r="14729" spans="14483:14498" ht="21.95" customHeight="1">
      <c r="UKI14729" s="4" t="s">
        <v>1307</v>
      </c>
      <c r="UKJ14729" s="4">
        <v>732550</v>
      </c>
    </row>
    <row r="14730" spans="14483:14498" ht="21.95" customHeight="1">
      <c r="UKI14730" s="4" t="s">
        <v>596</v>
      </c>
      <c r="UKJ14730" s="4">
        <v>174298.32</v>
      </c>
    </row>
    <row r="14731" spans="14483:14498" ht="21.95" customHeight="1">
      <c r="UKK14731" s="4" t="s">
        <v>1307</v>
      </c>
      <c r="UKL14731" s="4">
        <v>732550</v>
      </c>
    </row>
    <row r="14732" spans="14483:14498" ht="21.95" customHeight="1">
      <c r="UKK14732" s="4" t="s">
        <v>596</v>
      </c>
      <c r="UKL14732" s="4">
        <v>174298.32</v>
      </c>
    </row>
    <row r="14733" spans="14483:14498" ht="21.95" customHeight="1">
      <c r="UKM14733" s="4" t="s">
        <v>1307</v>
      </c>
      <c r="UKN14733" s="4">
        <v>732550</v>
      </c>
    </row>
    <row r="14734" spans="14483:14498" ht="21.95" customHeight="1">
      <c r="UKM14734" s="4" t="s">
        <v>596</v>
      </c>
      <c r="UKN14734" s="4">
        <v>174298.32</v>
      </c>
    </row>
    <row r="14735" spans="14483:14498" ht="21.95" customHeight="1">
      <c r="UKO14735" s="4" t="s">
        <v>1307</v>
      </c>
      <c r="UKP14735" s="4">
        <v>732550</v>
      </c>
    </row>
    <row r="14736" spans="14483:14498" ht="21.95" customHeight="1">
      <c r="UKO14736" s="4" t="s">
        <v>596</v>
      </c>
      <c r="UKP14736" s="4">
        <v>174298.32</v>
      </c>
    </row>
    <row r="14737" spans="14499:14514" ht="21.95" customHeight="1">
      <c r="UKQ14737" s="4" t="s">
        <v>1307</v>
      </c>
      <c r="UKR14737" s="4">
        <v>732550</v>
      </c>
    </row>
    <row r="14738" spans="14499:14514" ht="21.95" customHeight="1">
      <c r="UKQ14738" s="4" t="s">
        <v>596</v>
      </c>
      <c r="UKR14738" s="4">
        <v>174298.32</v>
      </c>
    </row>
    <row r="14739" spans="14499:14514" ht="21.95" customHeight="1">
      <c r="UKS14739" s="4" t="s">
        <v>1307</v>
      </c>
      <c r="UKT14739" s="4">
        <v>732550</v>
      </c>
    </row>
    <row r="14740" spans="14499:14514" ht="21.95" customHeight="1">
      <c r="UKS14740" s="4" t="s">
        <v>596</v>
      </c>
      <c r="UKT14740" s="4">
        <v>174298.32</v>
      </c>
    </row>
    <row r="14741" spans="14499:14514" ht="21.95" customHeight="1">
      <c r="UKU14741" s="4" t="s">
        <v>1307</v>
      </c>
      <c r="UKV14741" s="4">
        <v>732550</v>
      </c>
    </row>
    <row r="14742" spans="14499:14514" ht="21.95" customHeight="1">
      <c r="UKU14742" s="4" t="s">
        <v>596</v>
      </c>
      <c r="UKV14742" s="4">
        <v>174298.32</v>
      </c>
    </row>
    <row r="14743" spans="14499:14514" ht="21.95" customHeight="1">
      <c r="UKW14743" s="4" t="s">
        <v>1307</v>
      </c>
      <c r="UKX14743" s="4">
        <v>732550</v>
      </c>
    </row>
    <row r="14744" spans="14499:14514" ht="21.95" customHeight="1">
      <c r="UKW14744" s="4" t="s">
        <v>596</v>
      </c>
      <c r="UKX14744" s="4">
        <v>174298.32</v>
      </c>
    </row>
    <row r="14745" spans="14499:14514" ht="21.95" customHeight="1">
      <c r="UKY14745" s="4" t="s">
        <v>1307</v>
      </c>
      <c r="UKZ14745" s="4">
        <v>732550</v>
      </c>
    </row>
    <row r="14746" spans="14499:14514" ht="21.95" customHeight="1">
      <c r="UKY14746" s="4" t="s">
        <v>596</v>
      </c>
      <c r="UKZ14746" s="4">
        <v>174298.32</v>
      </c>
    </row>
    <row r="14747" spans="14499:14514" ht="21.95" customHeight="1">
      <c r="ULA14747" s="4" t="s">
        <v>1307</v>
      </c>
      <c r="ULB14747" s="4">
        <v>732550</v>
      </c>
    </row>
    <row r="14748" spans="14499:14514" ht="21.95" customHeight="1">
      <c r="ULA14748" s="4" t="s">
        <v>596</v>
      </c>
      <c r="ULB14748" s="4">
        <v>174298.32</v>
      </c>
    </row>
    <row r="14749" spans="14499:14514" ht="21.95" customHeight="1">
      <c r="ULC14749" s="4" t="s">
        <v>1307</v>
      </c>
      <c r="ULD14749" s="4">
        <v>732550</v>
      </c>
    </row>
    <row r="14750" spans="14499:14514" ht="21.95" customHeight="1">
      <c r="ULC14750" s="4" t="s">
        <v>596</v>
      </c>
      <c r="ULD14750" s="4">
        <v>174298.32</v>
      </c>
    </row>
    <row r="14751" spans="14499:14514" ht="21.95" customHeight="1">
      <c r="ULE14751" s="4" t="s">
        <v>1307</v>
      </c>
      <c r="ULF14751" s="4">
        <v>732550</v>
      </c>
    </row>
    <row r="14752" spans="14499:14514" ht="21.95" customHeight="1">
      <c r="ULE14752" s="4" t="s">
        <v>596</v>
      </c>
      <c r="ULF14752" s="4">
        <v>174298.32</v>
      </c>
    </row>
    <row r="14753" spans="14515:14530" ht="21.95" customHeight="1">
      <c r="ULG14753" s="4" t="s">
        <v>1307</v>
      </c>
      <c r="ULH14753" s="4">
        <v>732550</v>
      </c>
    </row>
    <row r="14754" spans="14515:14530" ht="21.95" customHeight="1">
      <c r="ULG14754" s="4" t="s">
        <v>596</v>
      </c>
      <c r="ULH14754" s="4">
        <v>174298.32</v>
      </c>
    </row>
    <row r="14755" spans="14515:14530" ht="21.95" customHeight="1">
      <c r="ULI14755" s="4" t="s">
        <v>1307</v>
      </c>
      <c r="ULJ14755" s="4">
        <v>732550</v>
      </c>
    </row>
    <row r="14756" spans="14515:14530" ht="21.95" customHeight="1">
      <c r="ULI14756" s="4" t="s">
        <v>596</v>
      </c>
      <c r="ULJ14756" s="4">
        <v>174298.32</v>
      </c>
    </row>
    <row r="14757" spans="14515:14530" ht="21.95" customHeight="1">
      <c r="ULK14757" s="4" t="s">
        <v>1307</v>
      </c>
      <c r="ULL14757" s="4">
        <v>732550</v>
      </c>
    </row>
    <row r="14758" spans="14515:14530" ht="21.95" customHeight="1">
      <c r="ULK14758" s="4" t="s">
        <v>596</v>
      </c>
      <c r="ULL14758" s="4">
        <v>174298.32</v>
      </c>
    </row>
    <row r="14759" spans="14515:14530" ht="21.95" customHeight="1">
      <c r="ULM14759" s="4" t="s">
        <v>1307</v>
      </c>
      <c r="ULN14759" s="4">
        <v>732550</v>
      </c>
    </row>
    <row r="14760" spans="14515:14530" ht="21.95" customHeight="1">
      <c r="ULM14760" s="4" t="s">
        <v>596</v>
      </c>
      <c r="ULN14760" s="4">
        <v>174298.32</v>
      </c>
    </row>
    <row r="14761" spans="14515:14530" ht="21.95" customHeight="1">
      <c r="ULO14761" s="4" t="s">
        <v>1307</v>
      </c>
      <c r="ULP14761" s="4">
        <v>732550</v>
      </c>
    </row>
    <row r="14762" spans="14515:14530" ht="21.95" customHeight="1">
      <c r="ULO14762" s="4" t="s">
        <v>596</v>
      </c>
      <c r="ULP14762" s="4">
        <v>174298.32</v>
      </c>
    </row>
    <row r="14763" spans="14515:14530" ht="21.95" customHeight="1">
      <c r="ULQ14763" s="4" t="s">
        <v>1307</v>
      </c>
      <c r="ULR14763" s="4">
        <v>732550</v>
      </c>
    </row>
    <row r="14764" spans="14515:14530" ht="21.95" customHeight="1">
      <c r="ULQ14764" s="4" t="s">
        <v>596</v>
      </c>
      <c r="ULR14764" s="4">
        <v>174298.32</v>
      </c>
    </row>
    <row r="14765" spans="14515:14530" ht="21.95" customHeight="1">
      <c r="ULS14765" s="4" t="s">
        <v>1307</v>
      </c>
      <c r="ULT14765" s="4">
        <v>732550</v>
      </c>
    </row>
    <row r="14766" spans="14515:14530" ht="21.95" customHeight="1">
      <c r="ULS14766" s="4" t="s">
        <v>596</v>
      </c>
      <c r="ULT14766" s="4">
        <v>174298.32</v>
      </c>
    </row>
    <row r="14767" spans="14515:14530" ht="21.95" customHeight="1">
      <c r="ULU14767" s="4" t="s">
        <v>1307</v>
      </c>
      <c r="ULV14767" s="4">
        <v>732550</v>
      </c>
    </row>
    <row r="14768" spans="14515:14530" ht="21.95" customHeight="1">
      <c r="ULU14768" s="4" t="s">
        <v>596</v>
      </c>
      <c r="ULV14768" s="4">
        <v>174298.32</v>
      </c>
    </row>
    <row r="14769" spans="14531:14546" ht="21.95" customHeight="1">
      <c r="ULW14769" s="4" t="s">
        <v>1307</v>
      </c>
      <c r="ULX14769" s="4">
        <v>732550</v>
      </c>
    </row>
    <row r="14770" spans="14531:14546" ht="21.95" customHeight="1">
      <c r="ULW14770" s="4" t="s">
        <v>596</v>
      </c>
      <c r="ULX14770" s="4">
        <v>174298.32</v>
      </c>
    </row>
    <row r="14771" spans="14531:14546" ht="21.95" customHeight="1">
      <c r="ULY14771" s="4" t="s">
        <v>1307</v>
      </c>
      <c r="ULZ14771" s="4">
        <v>732550</v>
      </c>
    </row>
    <row r="14772" spans="14531:14546" ht="21.95" customHeight="1">
      <c r="ULY14772" s="4" t="s">
        <v>596</v>
      </c>
      <c r="ULZ14772" s="4">
        <v>174298.32</v>
      </c>
    </row>
    <row r="14773" spans="14531:14546" ht="21.95" customHeight="1">
      <c r="UMA14773" s="4" t="s">
        <v>1307</v>
      </c>
      <c r="UMB14773" s="4">
        <v>732550</v>
      </c>
    </row>
    <row r="14774" spans="14531:14546" ht="21.95" customHeight="1">
      <c r="UMA14774" s="4" t="s">
        <v>596</v>
      </c>
      <c r="UMB14774" s="4">
        <v>174298.32</v>
      </c>
    </row>
    <row r="14775" spans="14531:14546" ht="21.95" customHeight="1">
      <c r="UMC14775" s="4" t="s">
        <v>1307</v>
      </c>
      <c r="UMD14775" s="4">
        <v>732550</v>
      </c>
    </row>
    <row r="14776" spans="14531:14546" ht="21.95" customHeight="1">
      <c r="UMC14776" s="4" t="s">
        <v>596</v>
      </c>
      <c r="UMD14776" s="4">
        <v>174298.32</v>
      </c>
    </row>
    <row r="14777" spans="14531:14546" ht="21.95" customHeight="1">
      <c r="UME14777" s="4" t="s">
        <v>1307</v>
      </c>
      <c r="UMF14777" s="4">
        <v>732550</v>
      </c>
    </row>
    <row r="14778" spans="14531:14546" ht="21.95" customHeight="1">
      <c r="UME14778" s="4" t="s">
        <v>596</v>
      </c>
      <c r="UMF14778" s="4">
        <v>174298.32</v>
      </c>
    </row>
    <row r="14779" spans="14531:14546" ht="21.95" customHeight="1">
      <c r="UMG14779" s="4" t="s">
        <v>1307</v>
      </c>
      <c r="UMH14779" s="4">
        <v>732550</v>
      </c>
    </row>
    <row r="14780" spans="14531:14546" ht="21.95" customHeight="1">
      <c r="UMG14780" s="4" t="s">
        <v>596</v>
      </c>
      <c r="UMH14780" s="4">
        <v>174298.32</v>
      </c>
    </row>
    <row r="14781" spans="14531:14546" ht="21.95" customHeight="1">
      <c r="UMI14781" s="4" t="s">
        <v>1307</v>
      </c>
      <c r="UMJ14781" s="4">
        <v>732550</v>
      </c>
    </row>
    <row r="14782" spans="14531:14546" ht="21.95" customHeight="1">
      <c r="UMI14782" s="4" t="s">
        <v>596</v>
      </c>
      <c r="UMJ14782" s="4">
        <v>174298.32</v>
      </c>
    </row>
    <row r="14783" spans="14531:14546" ht="21.95" customHeight="1">
      <c r="UMK14783" s="4" t="s">
        <v>1307</v>
      </c>
      <c r="UML14783" s="4">
        <v>732550</v>
      </c>
    </row>
    <row r="14784" spans="14531:14546" ht="21.95" customHeight="1">
      <c r="UMK14784" s="4" t="s">
        <v>596</v>
      </c>
      <c r="UML14784" s="4">
        <v>174298.32</v>
      </c>
    </row>
    <row r="14785" spans="14547:14562" ht="21.95" customHeight="1">
      <c r="UMM14785" s="4" t="s">
        <v>1307</v>
      </c>
      <c r="UMN14785" s="4">
        <v>732550</v>
      </c>
    </row>
    <row r="14786" spans="14547:14562" ht="21.95" customHeight="1">
      <c r="UMM14786" s="4" t="s">
        <v>596</v>
      </c>
      <c r="UMN14786" s="4">
        <v>174298.32</v>
      </c>
    </row>
    <row r="14787" spans="14547:14562" ht="21.95" customHeight="1">
      <c r="UMO14787" s="4" t="s">
        <v>1307</v>
      </c>
      <c r="UMP14787" s="4">
        <v>732550</v>
      </c>
    </row>
    <row r="14788" spans="14547:14562" ht="21.95" customHeight="1">
      <c r="UMO14788" s="4" t="s">
        <v>596</v>
      </c>
      <c r="UMP14788" s="4">
        <v>174298.32</v>
      </c>
    </row>
    <row r="14789" spans="14547:14562" ht="21.95" customHeight="1">
      <c r="UMQ14789" s="4" t="s">
        <v>1307</v>
      </c>
      <c r="UMR14789" s="4">
        <v>732550</v>
      </c>
    </row>
    <row r="14790" spans="14547:14562" ht="21.95" customHeight="1">
      <c r="UMQ14790" s="4" t="s">
        <v>596</v>
      </c>
      <c r="UMR14790" s="4">
        <v>174298.32</v>
      </c>
    </row>
    <row r="14791" spans="14547:14562" ht="21.95" customHeight="1">
      <c r="UMS14791" s="4" t="s">
        <v>1307</v>
      </c>
      <c r="UMT14791" s="4">
        <v>732550</v>
      </c>
    </row>
    <row r="14792" spans="14547:14562" ht="21.95" customHeight="1">
      <c r="UMS14792" s="4" t="s">
        <v>596</v>
      </c>
      <c r="UMT14792" s="4">
        <v>174298.32</v>
      </c>
    </row>
    <row r="14793" spans="14547:14562" ht="21.95" customHeight="1">
      <c r="UMU14793" s="4" t="s">
        <v>1307</v>
      </c>
      <c r="UMV14793" s="4">
        <v>732550</v>
      </c>
    </row>
    <row r="14794" spans="14547:14562" ht="21.95" customHeight="1">
      <c r="UMU14794" s="4" t="s">
        <v>596</v>
      </c>
      <c r="UMV14794" s="4">
        <v>174298.32</v>
      </c>
    </row>
    <row r="14795" spans="14547:14562" ht="21.95" customHeight="1">
      <c r="UMW14795" s="4" t="s">
        <v>1307</v>
      </c>
      <c r="UMX14795" s="4">
        <v>732550</v>
      </c>
    </row>
    <row r="14796" spans="14547:14562" ht="21.95" customHeight="1">
      <c r="UMW14796" s="4" t="s">
        <v>596</v>
      </c>
      <c r="UMX14796" s="4">
        <v>174298.32</v>
      </c>
    </row>
    <row r="14797" spans="14547:14562" ht="21.95" customHeight="1">
      <c r="UMY14797" s="4" t="s">
        <v>1307</v>
      </c>
      <c r="UMZ14797" s="4">
        <v>732550</v>
      </c>
    </row>
    <row r="14798" spans="14547:14562" ht="21.95" customHeight="1">
      <c r="UMY14798" s="4" t="s">
        <v>596</v>
      </c>
      <c r="UMZ14798" s="4">
        <v>174298.32</v>
      </c>
    </row>
    <row r="14799" spans="14547:14562" ht="21.95" customHeight="1">
      <c r="UNA14799" s="4" t="s">
        <v>1307</v>
      </c>
      <c r="UNB14799" s="4">
        <v>732550</v>
      </c>
    </row>
    <row r="14800" spans="14547:14562" ht="21.95" customHeight="1">
      <c r="UNA14800" s="4" t="s">
        <v>596</v>
      </c>
      <c r="UNB14800" s="4">
        <v>174298.32</v>
      </c>
    </row>
    <row r="14801" spans="14563:14578" ht="21.95" customHeight="1">
      <c r="UNC14801" s="4" t="s">
        <v>1307</v>
      </c>
      <c r="UND14801" s="4">
        <v>732550</v>
      </c>
    </row>
    <row r="14802" spans="14563:14578" ht="21.95" customHeight="1">
      <c r="UNC14802" s="4" t="s">
        <v>596</v>
      </c>
      <c r="UND14802" s="4">
        <v>174298.32</v>
      </c>
    </row>
    <row r="14803" spans="14563:14578" ht="21.95" customHeight="1">
      <c r="UNE14803" s="4" t="s">
        <v>1307</v>
      </c>
      <c r="UNF14803" s="4">
        <v>732550</v>
      </c>
    </row>
    <row r="14804" spans="14563:14578" ht="21.95" customHeight="1">
      <c r="UNE14804" s="4" t="s">
        <v>596</v>
      </c>
      <c r="UNF14804" s="4">
        <v>174298.32</v>
      </c>
    </row>
    <row r="14805" spans="14563:14578" ht="21.95" customHeight="1">
      <c r="UNG14805" s="4" t="s">
        <v>1307</v>
      </c>
      <c r="UNH14805" s="4">
        <v>732550</v>
      </c>
    </row>
    <row r="14806" spans="14563:14578" ht="21.95" customHeight="1">
      <c r="UNG14806" s="4" t="s">
        <v>596</v>
      </c>
      <c r="UNH14806" s="4">
        <v>174298.32</v>
      </c>
    </row>
    <row r="14807" spans="14563:14578" ht="21.95" customHeight="1">
      <c r="UNI14807" s="4" t="s">
        <v>1307</v>
      </c>
      <c r="UNJ14807" s="4">
        <v>732550</v>
      </c>
    </row>
    <row r="14808" spans="14563:14578" ht="21.95" customHeight="1">
      <c r="UNI14808" s="4" t="s">
        <v>596</v>
      </c>
      <c r="UNJ14808" s="4">
        <v>174298.32</v>
      </c>
    </row>
    <row r="14809" spans="14563:14578" ht="21.95" customHeight="1">
      <c r="UNK14809" s="4" t="s">
        <v>1307</v>
      </c>
      <c r="UNL14809" s="4">
        <v>732550</v>
      </c>
    </row>
    <row r="14810" spans="14563:14578" ht="21.95" customHeight="1">
      <c r="UNK14810" s="4" t="s">
        <v>596</v>
      </c>
      <c r="UNL14810" s="4">
        <v>174298.32</v>
      </c>
    </row>
    <row r="14811" spans="14563:14578" ht="21.95" customHeight="1">
      <c r="UNM14811" s="4" t="s">
        <v>1307</v>
      </c>
      <c r="UNN14811" s="4">
        <v>732550</v>
      </c>
    </row>
    <row r="14812" spans="14563:14578" ht="21.95" customHeight="1">
      <c r="UNM14812" s="4" t="s">
        <v>596</v>
      </c>
      <c r="UNN14812" s="4">
        <v>174298.32</v>
      </c>
    </row>
    <row r="14813" spans="14563:14578" ht="21.95" customHeight="1">
      <c r="UNO14813" s="4" t="s">
        <v>1307</v>
      </c>
      <c r="UNP14813" s="4">
        <v>732550</v>
      </c>
    </row>
    <row r="14814" spans="14563:14578" ht="21.95" customHeight="1">
      <c r="UNO14814" s="4" t="s">
        <v>596</v>
      </c>
      <c r="UNP14814" s="4">
        <v>174298.32</v>
      </c>
    </row>
    <row r="14815" spans="14563:14578" ht="21.95" customHeight="1">
      <c r="UNQ14815" s="4" t="s">
        <v>1307</v>
      </c>
      <c r="UNR14815" s="4">
        <v>732550</v>
      </c>
    </row>
    <row r="14816" spans="14563:14578" ht="21.95" customHeight="1">
      <c r="UNQ14816" s="4" t="s">
        <v>596</v>
      </c>
      <c r="UNR14816" s="4">
        <v>174298.32</v>
      </c>
    </row>
    <row r="14817" spans="14579:14594" ht="21.95" customHeight="1">
      <c r="UNS14817" s="4" t="s">
        <v>1307</v>
      </c>
      <c r="UNT14817" s="4">
        <v>732550</v>
      </c>
    </row>
    <row r="14818" spans="14579:14594" ht="21.95" customHeight="1">
      <c r="UNS14818" s="4" t="s">
        <v>596</v>
      </c>
      <c r="UNT14818" s="4">
        <v>174298.32</v>
      </c>
    </row>
    <row r="14819" spans="14579:14594" ht="21.95" customHeight="1">
      <c r="UNU14819" s="4" t="s">
        <v>1307</v>
      </c>
      <c r="UNV14819" s="4">
        <v>732550</v>
      </c>
    </row>
    <row r="14820" spans="14579:14594" ht="21.95" customHeight="1">
      <c r="UNU14820" s="4" t="s">
        <v>596</v>
      </c>
      <c r="UNV14820" s="4">
        <v>174298.32</v>
      </c>
    </row>
    <row r="14821" spans="14579:14594" ht="21.95" customHeight="1">
      <c r="UNW14821" s="4" t="s">
        <v>1307</v>
      </c>
      <c r="UNX14821" s="4">
        <v>732550</v>
      </c>
    </row>
    <row r="14822" spans="14579:14594" ht="21.95" customHeight="1">
      <c r="UNW14822" s="4" t="s">
        <v>596</v>
      </c>
      <c r="UNX14822" s="4">
        <v>174298.32</v>
      </c>
    </row>
    <row r="14823" spans="14579:14594" ht="21.95" customHeight="1">
      <c r="UNY14823" s="4" t="s">
        <v>1307</v>
      </c>
      <c r="UNZ14823" s="4">
        <v>732550</v>
      </c>
    </row>
    <row r="14824" spans="14579:14594" ht="21.95" customHeight="1">
      <c r="UNY14824" s="4" t="s">
        <v>596</v>
      </c>
      <c r="UNZ14824" s="4">
        <v>174298.32</v>
      </c>
    </row>
    <row r="14825" spans="14579:14594" ht="21.95" customHeight="1">
      <c r="UOA14825" s="4" t="s">
        <v>1307</v>
      </c>
      <c r="UOB14825" s="4">
        <v>732550</v>
      </c>
    </row>
    <row r="14826" spans="14579:14594" ht="21.95" customHeight="1">
      <c r="UOA14826" s="4" t="s">
        <v>596</v>
      </c>
      <c r="UOB14826" s="4">
        <v>174298.32</v>
      </c>
    </row>
    <row r="14827" spans="14579:14594" ht="21.95" customHeight="1">
      <c r="UOC14827" s="4" t="s">
        <v>1307</v>
      </c>
      <c r="UOD14827" s="4">
        <v>732550</v>
      </c>
    </row>
    <row r="14828" spans="14579:14594" ht="21.95" customHeight="1">
      <c r="UOC14828" s="4" t="s">
        <v>596</v>
      </c>
      <c r="UOD14828" s="4">
        <v>174298.32</v>
      </c>
    </row>
    <row r="14829" spans="14579:14594" ht="21.95" customHeight="1">
      <c r="UOE14829" s="4" t="s">
        <v>1307</v>
      </c>
      <c r="UOF14829" s="4">
        <v>732550</v>
      </c>
    </row>
    <row r="14830" spans="14579:14594" ht="21.95" customHeight="1">
      <c r="UOE14830" s="4" t="s">
        <v>596</v>
      </c>
      <c r="UOF14830" s="4">
        <v>174298.32</v>
      </c>
    </row>
    <row r="14831" spans="14579:14594" ht="21.95" customHeight="1">
      <c r="UOG14831" s="4" t="s">
        <v>1307</v>
      </c>
      <c r="UOH14831" s="4">
        <v>732550</v>
      </c>
    </row>
    <row r="14832" spans="14579:14594" ht="21.95" customHeight="1">
      <c r="UOG14832" s="4" t="s">
        <v>596</v>
      </c>
      <c r="UOH14832" s="4">
        <v>174298.32</v>
      </c>
    </row>
    <row r="14833" spans="14595:14610" ht="21.95" customHeight="1">
      <c r="UOI14833" s="4" t="s">
        <v>1307</v>
      </c>
      <c r="UOJ14833" s="4">
        <v>732550</v>
      </c>
    </row>
    <row r="14834" spans="14595:14610" ht="21.95" customHeight="1">
      <c r="UOI14834" s="4" t="s">
        <v>596</v>
      </c>
      <c r="UOJ14834" s="4">
        <v>174298.32</v>
      </c>
    </row>
    <row r="14835" spans="14595:14610" ht="21.95" customHeight="1">
      <c r="UOK14835" s="4" t="s">
        <v>1307</v>
      </c>
      <c r="UOL14835" s="4">
        <v>732550</v>
      </c>
    </row>
    <row r="14836" spans="14595:14610" ht="21.95" customHeight="1">
      <c r="UOK14836" s="4" t="s">
        <v>596</v>
      </c>
      <c r="UOL14836" s="4">
        <v>174298.32</v>
      </c>
    </row>
    <row r="14837" spans="14595:14610" ht="21.95" customHeight="1">
      <c r="UOM14837" s="4" t="s">
        <v>1307</v>
      </c>
      <c r="UON14837" s="4">
        <v>732550</v>
      </c>
    </row>
    <row r="14838" spans="14595:14610" ht="21.95" customHeight="1">
      <c r="UOM14838" s="4" t="s">
        <v>596</v>
      </c>
      <c r="UON14838" s="4">
        <v>174298.32</v>
      </c>
    </row>
    <row r="14839" spans="14595:14610" ht="21.95" customHeight="1">
      <c r="UOO14839" s="4" t="s">
        <v>1307</v>
      </c>
      <c r="UOP14839" s="4">
        <v>732550</v>
      </c>
    </row>
    <row r="14840" spans="14595:14610" ht="21.95" customHeight="1">
      <c r="UOO14840" s="4" t="s">
        <v>596</v>
      </c>
      <c r="UOP14840" s="4">
        <v>174298.32</v>
      </c>
    </row>
    <row r="14841" spans="14595:14610" ht="21.95" customHeight="1">
      <c r="UOQ14841" s="4" t="s">
        <v>1307</v>
      </c>
      <c r="UOR14841" s="4">
        <v>732550</v>
      </c>
    </row>
    <row r="14842" spans="14595:14610" ht="21.95" customHeight="1">
      <c r="UOQ14842" s="4" t="s">
        <v>596</v>
      </c>
      <c r="UOR14842" s="4">
        <v>174298.32</v>
      </c>
    </row>
    <row r="14843" spans="14595:14610" ht="21.95" customHeight="1">
      <c r="UOS14843" s="4" t="s">
        <v>1307</v>
      </c>
      <c r="UOT14843" s="4">
        <v>732550</v>
      </c>
    </row>
    <row r="14844" spans="14595:14610" ht="21.95" customHeight="1">
      <c r="UOS14844" s="4" t="s">
        <v>596</v>
      </c>
      <c r="UOT14844" s="4">
        <v>174298.32</v>
      </c>
    </row>
    <row r="14845" spans="14595:14610" ht="21.95" customHeight="1">
      <c r="UOU14845" s="4" t="s">
        <v>1307</v>
      </c>
      <c r="UOV14845" s="4">
        <v>732550</v>
      </c>
    </row>
    <row r="14846" spans="14595:14610" ht="21.95" customHeight="1">
      <c r="UOU14846" s="4" t="s">
        <v>596</v>
      </c>
      <c r="UOV14846" s="4">
        <v>174298.32</v>
      </c>
    </row>
    <row r="14847" spans="14595:14610" ht="21.95" customHeight="1">
      <c r="UOW14847" s="4" t="s">
        <v>1307</v>
      </c>
      <c r="UOX14847" s="4">
        <v>732550</v>
      </c>
    </row>
    <row r="14848" spans="14595:14610" ht="21.95" customHeight="1">
      <c r="UOW14848" s="4" t="s">
        <v>596</v>
      </c>
      <c r="UOX14848" s="4">
        <v>174298.32</v>
      </c>
    </row>
    <row r="14849" spans="14611:14626" ht="21.95" customHeight="1">
      <c r="UOY14849" s="4" t="s">
        <v>1307</v>
      </c>
      <c r="UOZ14849" s="4">
        <v>732550</v>
      </c>
    </row>
    <row r="14850" spans="14611:14626" ht="21.95" customHeight="1">
      <c r="UOY14850" s="4" t="s">
        <v>596</v>
      </c>
      <c r="UOZ14850" s="4">
        <v>174298.32</v>
      </c>
    </row>
    <row r="14851" spans="14611:14626" ht="21.95" customHeight="1">
      <c r="UPA14851" s="4" t="s">
        <v>1307</v>
      </c>
      <c r="UPB14851" s="4">
        <v>732550</v>
      </c>
    </row>
    <row r="14852" spans="14611:14626" ht="21.95" customHeight="1">
      <c r="UPA14852" s="4" t="s">
        <v>596</v>
      </c>
      <c r="UPB14852" s="4">
        <v>174298.32</v>
      </c>
    </row>
    <row r="14853" spans="14611:14626" ht="21.95" customHeight="1">
      <c r="UPC14853" s="4" t="s">
        <v>1307</v>
      </c>
      <c r="UPD14853" s="4">
        <v>732550</v>
      </c>
    </row>
    <row r="14854" spans="14611:14626" ht="21.95" customHeight="1">
      <c r="UPC14854" s="4" t="s">
        <v>596</v>
      </c>
      <c r="UPD14854" s="4">
        <v>174298.32</v>
      </c>
    </row>
    <row r="14855" spans="14611:14626" ht="21.95" customHeight="1">
      <c r="UPE14855" s="4" t="s">
        <v>1307</v>
      </c>
      <c r="UPF14855" s="4">
        <v>732550</v>
      </c>
    </row>
    <row r="14856" spans="14611:14626" ht="21.95" customHeight="1">
      <c r="UPE14856" s="4" t="s">
        <v>596</v>
      </c>
      <c r="UPF14856" s="4">
        <v>174298.32</v>
      </c>
    </row>
    <row r="14857" spans="14611:14626" ht="21.95" customHeight="1">
      <c r="UPG14857" s="4" t="s">
        <v>1307</v>
      </c>
      <c r="UPH14857" s="4">
        <v>732550</v>
      </c>
    </row>
    <row r="14858" spans="14611:14626" ht="21.95" customHeight="1">
      <c r="UPG14858" s="4" t="s">
        <v>596</v>
      </c>
      <c r="UPH14858" s="4">
        <v>174298.32</v>
      </c>
    </row>
    <row r="14859" spans="14611:14626" ht="21.95" customHeight="1">
      <c r="UPI14859" s="4" t="s">
        <v>1307</v>
      </c>
      <c r="UPJ14859" s="4">
        <v>732550</v>
      </c>
    </row>
    <row r="14860" spans="14611:14626" ht="21.95" customHeight="1">
      <c r="UPI14860" s="4" t="s">
        <v>596</v>
      </c>
      <c r="UPJ14860" s="4">
        <v>174298.32</v>
      </c>
    </row>
    <row r="14861" spans="14611:14626" ht="21.95" customHeight="1">
      <c r="UPK14861" s="4" t="s">
        <v>1307</v>
      </c>
      <c r="UPL14861" s="4">
        <v>732550</v>
      </c>
    </row>
    <row r="14862" spans="14611:14626" ht="21.95" customHeight="1">
      <c r="UPK14862" s="4" t="s">
        <v>596</v>
      </c>
      <c r="UPL14862" s="4">
        <v>174298.32</v>
      </c>
    </row>
    <row r="14863" spans="14611:14626" ht="21.95" customHeight="1">
      <c r="UPM14863" s="4" t="s">
        <v>1307</v>
      </c>
      <c r="UPN14863" s="4">
        <v>732550</v>
      </c>
    </row>
    <row r="14864" spans="14611:14626" ht="21.95" customHeight="1">
      <c r="UPM14864" s="4" t="s">
        <v>596</v>
      </c>
      <c r="UPN14864" s="4">
        <v>174298.32</v>
      </c>
    </row>
    <row r="14865" spans="14627:14642" ht="21.95" customHeight="1">
      <c r="UPO14865" s="4" t="s">
        <v>1307</v>
      </c>
      <c r="UPP14865" s="4">
        <v>732550</v>
      </c>
    </row>
    <row r="14866" spans="14627:14642" ht="21.95" customHeight="1">
      <c r="UPO14866" s="4" t="s">
        <v>596</v>
      </c>
      <c r="UPP14866" s="4">
        <v>174298.32</v>
      </c>
    </row>
    <row r="14867" spans="14627:14642" ht="21.95" customHeight="1">
      <c r="UPQ14867" s="4" t="s">
        <v>1307</v>
      </c>
      <c r="UPR14867" s="4">
        <v>732550</v>
      </c>
    </row>
    <row r="14868" spans="14627:14642" ht="21.95" customHeight="1">
      <c r="UPQ14868" s="4" t="s">
        <v>596</v>
      </c>
      <c r="UPR14868" s="4">
        <v>174298.32</v>
      </c>
    </row>
    <row r="14869" spans="14627:14642" ht="21.95" customHeight="1">
      <c r="UPS14869" s="4" t="s">
        <v>1307</v>
      </c>
      <c r="UPT14869" s="4">
        <v>732550</v>
      </c>
    </row>
    <row r="14870" spans="14627:14642" ht="21.95" customHeight="1">
      <c r="UPS14870" s="4" t="s">
        <v>596</v>
      </c>
      <c r="UPT14870" s="4">
        <v>174298.32</v>
      </c>
    </row>
    <row r="14871" spans="14627:14642" ht="21.95" customHeight="1">
      <c r="UPU14871" s="4" t="s">
        <v>1307</v>
      </c>
      <c r="UPV14871" s="4">
        <v>732550</v>
      </c>
    </row>
    <row r="14872" spans="14627:14642" ht="21.95" customHeight="1">
      <c r="UPU14872" s="4" t="s">
        <v>596</v>
      </c>
      <c r="UPV14872" s="4">
        <v>174298.32</v>
      </c>
    </row>
    <row r="14873" spans="14627:14642" ht="21.95" customHeight="1">
      <c r="UPW14873" s="4" t="s">
        <v>1307</v>
      </c>
      <c r="UPX14873" s="4">
        <v>732550</v>
      </c>
    </row>
    <row r="14874" spans="14627:14642" ht="21.95" customHeight="1">
      <c r="UPW14874" s="4" t="s">
        <v>596</v>
      </c>
      <c r="UPX14874" s="4">
        <v>174298.32</v>
      </c>
    </row>
    <row r="14875" spans="14627:14642" ht="21.95" customHeight="1">
      <c r="UPY14875" s="4" t="s">
        <v>1307</v>
      </c>
      <c r="UPZ14875" s="4">
        <v>732550</v>
      </c>
    </row>
    <row r="14876" spans="14627:14642" ht="21.95" customHeight="1">
      <c r="UPY14876" s="4" t="s">
        <v>596</v>
      </c>
      <c r="UPZ14876" s="4">
        <v>174298.32</v>
      </c>
    </row>
    <row r="14877" spans="14627:14642" ht="21.95" customHeight="1">
      <c r="UQA14877" s="4" t="s">
        <v>1307</v>
      </c>
      <c r="UQB14877" s="4">
        <v>732550</v>
      </c>
    </row>
    <row r="14878" spans="14627:14642" ht="21.95" customHeight="1">
      <c r="UQA14878" s="4" t="s">
        <v>596</v>
      </c>
      <c r="UQB14878" s="4">
        <v>174298.32</v>
      </c>
    </row>
    <row r="14879" spans="14627:14642" ht="21.95" customHeight="1">
      <c r="UQC14879" s="4" t="s">
        <v>1307</v>
      </c>
      <c r="UQD14879" s="4">
        <v>732550</v>
      </c>
    </row>
    <row r="14880" spans="14627:14642" ht="21.95" customHeight="1">
      <c r="UQC14880" s="4" t="s">
        <v>596</v>
      </c>
      <c r="UQD14880" s="4">
        <v>174298.32</v>
      </c>
    </row>
    <row r="14881" spans="14643:14658" ht="21.95" customHeight="1">
      <c r="UQE14881" s="4" t="s">
        <v>1307</v>
      </c>
      <c r="UQF14881" s="4">
        <v>732550</v>
      </c>
    </row>
    <row r="14882" spans="14643:14658" ht="21.95" customHeight="1">
      <c r="UQE14882" s="4" t="s">
        <v>596</v>
      </c>
      <c r="UQF14882" s="4">
        <v>174298.32</v>
      </c>
    </row>
    <row r="14883" spans="14643:14658" ht="21.95" customHeight="1">
      <c r="UQG14883" s="4" t="s">
        <v>1307</v>
      </c>
      <c r="UQH14883" s="4">
        <v>732550</v>
      </c>
    </row>
    <row r="14884" spans="14643:14658" ht="21.95" customHeight="1">
      <c r="UQG14884" s="4" t="s">
        <v>596</v>
      </c>
      <c r="UQH14884" s="4">
        <v>174298.32</v>
      </c>
    </row>
    <row r="14885" spans="14643:14658" ht="21.95" customHeight="1">
      <c r="UQI14885" s="4" t="s">
        <v>1307</v>
      </c>
      <c r="UQJ14885" s="4">
        <v>732550</v>
      </c>
    </row>
    <row r="14886" spans="14643:14658" ht="21.95" customHeight="1">
      <c r="UQI14886" s="4" t="s">
        <v>596</v>
      </c>
      <c r="UQJ14886" s="4">
        <v>174298.32</v>
      </c>
    </row>
    <row r="14887" spans="14643:14658" ht="21.95" customHeight="1">
      <c r="UQK14887" s="4" t="s">
        <v>1307</v>
      </c>
      <c r="UQL14887" s="4">
        <v>732550</v>
      </c>
    </row>
    <row r="14888" spans="14643:14658" ht="21.95" customHeight="1">
      <c r="UQK14888" s="4" t="s">
        <v>596</v>
      </c>
      <c r="UQL14888" s="4">
        <v>174298.32</v>
      </c>
    </row>
    <row r="14889" spans="14643:14658" ht="21.95" customHeight="1">
      <c r="UQM14889" s="4" t="s">
        <v>1307</v>
      </c>
      <c r="UQN14889" s="4">
        <v>732550</v>
      </c>
    </row>
    <row r="14890" spans="14643:14658" ht="21.95" customHeight="1">
      <c r="UQM14890" s="4" t="s">
        <v>596</v>
      </c>
      <c r="UQN14890" s="4">
        <v>174298.32</v>
      </c>
    </row>
    <row r="14891" spans="14643:14658" ht="21.95" customHeight="1">
      <c r="UQO14891" s="4" t="s">
        <v>1307</v>
      </c>
      <c r="UQP14891" s="4">
        <v>732550</v>
      </c>
    </row>
    <row r="14892" spans="14643:14658" ht="21.95" customHeight="1">
      <c r="UQO14892" s="4" t="s">
        <v>596</v>
      </c>
      <c r="UQP14892" s="4">
        <v>174298.32</v>
      </c>
    </row>
    <row r="14893" spans="14643:14658" ht="21.95" customHeight="1">
      <c r="UQQ14893" s="4" t="s">
        <v>1307</v>
      </c>
      <c r="UQR14893" s="4">
        <v>732550</v>
      </c>
    </row>
    <row r="14894" spans="14643:14658" ht="21.95" customHeight="1">
      <c r="UQQ14894" s="4" t="s">
        <v>596</v>
      </c>
      <c r="UQR14894" s="4">
        <v>174298.32</v>
      </c>
    </row>
    <row r="14895" spans="14643:14658" ht="21.95" customHeight="1">
      <c r="UQS14895" s="4" t="s">
        <v>1307</v>
      </c>
      <c r="UQT14895" s="4">
        <v>732550</v>
      </c>
    </row>
    <row r="14896" spans="14643:14658" ht="21.95" customHeight="1">
      <c r="UQS14896" s="4" t="s">
        <v>596</v>
      </c>
      <c r="UQT14896" s="4">
        <v>174298.32</v>
      </c>
    </row>
    <row r="14897" spans="14659:14674" ht="21.95" customHeight="1">
      <c r="UQU14897" s="4" t="s">
        <v>1307</v>
      </c>
      <c r="UQV14897" s="4">
        <v>732550</v>
      </c>
    </row>
    <row r="14898" spans="14659:14674" ht="21.95" customHeight="1">
      <c r="UQU14898" s="4" t="s">
        <v>596</v>
      </c>
      <c r="UQV14898" s="4">
        <v>174298.32</v>
      </c>
    </row>
    <row r="14899" spans="14659:14674" ht="21.95" customHeight="1">
      <c r="UQW14899" s="4" t="s">
        <v>1307</v>
      </c>
      <c r="UQX14899" s="4">
        <v>732550</v>
      </c>
    </row>
    <row r="14900" spans="14659:14674" ht="21.95" customHeight="1">
      <c r="UQW14900" s="4" t="s">
        <v>596</v>
      </c>
      <c r="UQX14900" s="4">
        <v>174298.32</v>
      </c>
    </row>
    <row r="14901" spans="14659:14674" ht="21.95" customHeight="1">
      <c r="UQY14901" s="4" t="s">
        <v>1307</v>
      </c>
      <c r="UQZ14901" s="4">
        <v>732550</v>
      </c>
    </row>
    <row r="14902" spans="14659:14674" ht="21.95" customHeight="1">
      <c r="UQY14902" s="4" t="s">
        <v>596</v>
      </c>
      <c r="UQZ14902" s="4">
        <v>174298.32</v>
      </c>
    </row>
    <row r="14903" spans="14659:14674" ht="21.95" customHeight="1">
      <c r="URA14903" s="4" t="s">
        <v>1307</v>
      </c>
      <c r="URB14903" s="4">
        <v>732550</v>
      </c>
    </row>
    <row r="14904" spans="14659:14674" ht="21.95" customHeight="1">
      <c r="URA14904" s="4" t="s">
        <v>596</v>
      </c>
      <c r="URB14904" s="4">
        <v>174298.32</v>
      </c>
    </row>
    <row r="14905" spans="14659:14674" ht="21.95" customHeight="1">
      <c r="URC14905" s="4" t="s">
        <v>1307</v>
      </c>
      <c r="URD14905" s="4">
        <v>732550</v>
      </c>
    </row>
    <row r="14906" spans="14659:14674" ht="21.95" customHeight="1">
      <c r="URC14906" s="4" t="s">
        <v>596</v>
      </c>
      <c r="URD14906" s="4">
        <v>174298.32</v>
      </c>
    </row>
    <row r="14907" spans="14659:14674" ht="21.95" customHeight="1">
      <c r="URE14907" s="4" t="s">
        <v>1307</v>
      </c>
      <c r="URF14907" s="4">
        <v>732550</v>
      </c>
    </row>
    <row r="14908" spans="14659:14674" ht="21.95" customHeight="1">
      <c r="URE14908" s="4" t="s">
        <v>596</v>
      </c>
      <c r="URF14908" s="4">
        <v>174298.32</v>
      </c>
    </row>
    <row r="14909" spans="14659:14674" ht="21.95" customHeight="1">
      <c r="URG14909" s="4" t="s">
        <v>1307</v>
      </c>
      <c r="URH14909" s="4">
        <v>732550</v>
      </c>
    </row>
    <row r="14910" spans="14659:14674" ht="21.95" customHeight="1">
      <c r="URG14910" s="4" t="s">
        <v>596</v>
      </c>
      <c r="URH14910" s="4">
        <v>174298.32</v>
      </c>
    </row>
    <row r="14911" spans="14659:14674" ht="21.95" customHeight="1">
      <c r="URI14911" s="4" t="s">
        <v>1307</v>
      </c>
      <c r="URJ14911" s="4">
        <v>732550</v>
      </c>
    </row>
    <row r="14912" spans="14659:14674" ht="21.95" customHeight="1">
      <c r="URI14912" s="4" t="s">
        <v>596</v>
      </c>
      <c r="URJ14912" s="4">
        <v>174298.32</v>
      </c>
    </row>
    <row r="14913" spans="14675:14690" ht="21.95" customHeight="1">
      <c r="URK14913" s="4" t="s">
        <v>1307</v>
      </c>
      <c r="URL14913" s="4">
        <v>732550</v>
      </c>
    </row>
    <row r="14914" spans="14675:14690" ht="21.95" customHeight="1">
      <c r="URK14914" s="4" t="s">
        <v>596</v>
      </c>
      <c r="URL14914" s="4">
        <v>174298.32</v>
      </c>
    </row>
    <row r="14915" spans="14675:14690" ht="21.95" customHeight="1">
      <c r="URM14915" s="4" t="s">
        <v>1307</v>
      </c>
      <c r="URN14915" s="4">
        <v>732550</v>
      </c>
    </row>
    <row r="14916" spans="14675:14690" ht="21.95" customHeight="1">
      <c r="URM14916" s="4" t="s">
        <v>596</v>
      </c>
      <c r="URN14916" s="4">
        <v>174298.32</v>
      </c>
    </row>
    <row r="14917" spans="14675:14690" ht="21.95" customHeight="1">
      <c r="URO14917" s="4" t="s">
        <v>1307</v>
      </c>
      <c r="URP14917" s="4">
        <v>732550</v>
      </c>
    </row>
    <row r="14918" spans="14675:14690" ht="21.95" customHeight="1">
      <c r="URO14918" s="4" t="s">
        <v>596</v>
      </c>
      <c r="URP14918" s="4">
        <v>174298.32</v>
      </c>
    </row>
    <row r="14919" spans="14675:14690" ht="21.95" customHeight="1">
      <c r="URQ14919" s="4" t="s">
        <v>1307</v>
      </c>
      <c r="URR14919" s="4">
        <v>732550</v>
      </c>
    </row>
    <row r="14920" spans="14675:14690" ht="21.95" customHeight="1">
      <c r="URQ14920" s="4" t="s">
        <v>596</v>
      </c>
      <c r="URR14920" s="4">
        <v>174298.32</v>
      </c>
    </row>
    <row r="14921" spans="14675:14690" ht="21.95" customHeight="1">
      <c r="URS14921" s="4" t="s">
        <v>1307</v>
      </c>
      <c r="URT14921" s="4">
        <v>732550</v>
      </c>
    </row>
    <row r="14922" spans="14675:14690" ht="21.95" customHeight="1">
      <c r="URS14922" s="4" t="s">
        <v>596</v>
      </c>
      <c r="URT14922" s="4">
        <v>174298.32</v>
      </c>
    </row>
    <row r="14923" spans="14675:14690" ht="21.95" customHeight="1">
      <c r="URU14923" s="4" t="s">
        <v>1307</v>
      </c>
      <c r="URV14923" s="4">
        <v>732550</v>
      </c>
    </row>
    <row r="14924" spans="14675:14690" ht="21.95" customHeight="1">
      <c r="URU14924" s="4" t="s">
        <v>596</v>
      </c>
      <c r="URV14924" s="4">
        <v>174298.32</v>
      </c>
    </row>
    <row r="14925" spans="14675:14690" ht="21.95" customHeight="1">
      <c r="URW14925" s="4" t="s">
        <v>1307</v>
      </c>
      <c r="URX14925" s="4">
        <v>732550</v>
      </c>
    </row>
    <row r="14926" spans="14675:14690" ht="21.95" customHeight="1">
      <c r="URW14926" s="4" t="s">
        <v>596</v>
      </c>
      <c r="URX14926" s="4">
        <v>174298.32</v>
      </c>
    </row>
    <row r="14927" spans="14675:14690" ht="21.95" customHeight="1">
      <c r="URY14927" s="4" t="s">
        <v>1307</v>
      </c>
      <c r="URZ14927" s="4">
        <v>732550</v>
      </c>
    </row>
    <row r="14928" spans="14675:14690" ht="21.95" customHeight="1">
      <c r="URY14928" s="4" t="s">
        <v>596</v>
      </c>
      <c r="URZ14928" s="4">
        <v>174298.32</v>
      </c>
    </row>
    <row r="14929" spans="14691:14706" ht="21.95" customHeight="1">
      <c r="USA14929" s="4" t="s">
        <v>1307</v>
      </c>
      <c r="USB14929" s="4">
        <v>732550</v>
      </c>
    </row>
    <row r="14930" spans="14691:14706" ht="21.95" customHeight="1">
      <c r="USA14930" s="4" t="s">
        <v>596</v>
      </c>
      <c r="USB14930" s="4">
        <v>174298.32</v>
      </c>
    </row>
    <row r="14931" spans="14691:14706" ht="21.95" customHeight="1">
      <c r="USC14931" s="4" t="s">
        <v>1307</v>
      </c>
      <c r="USD14931" s="4">
        <v>732550</v>
      </c>
    </row>
    <row r="14932" spans="14691:14706" ht="21.95" customHeight="1">
      <c r="USC14932" s="4" t="s">
        <v>596</v>
      </c>
      <c r="USD14932" s="4">
        <v>174298.32</v>
      </c>
    </row>
    <row r="14933" spans="14691:14706" ht="21.95" customHeight="1">
      <c r="USE14933" s="4" t="s">
        <v>1307</v>
      </c>
      <c r="USF14933" s="4">
        <v>732550</v>
      </c>
    </row>
    <row r="14934" spans="14691:14706" ht="21.95" customHeight="1">
      <c r="USE14934" s="4" t="s">
        <v>596</v>
      </c>
      <c r="USF14934" s="4">
        <v>174298.32</v>
      </c>
    </row>
    <row r="14935" spans="14691:14706" ht="21.95" customHeight="1">
      <c r="USG14935" s="4" t="s">
        <v>1307</v>
      </c>
      <c r="USH14935" s="4">
        <v>732550</v>
      </c>
    </row>
    <row r="14936" spans="14691:14706" ht="21.95" customHeight="1">
      <c r="USG14936" s="4" t="s">
        <v>596</v>
      </c>
      <c r="USH14936" s="4">
        <v>174298.32</v>
      </c>
    </row>
    <row r="14937" spans="14691:14706" ht="21.95" customHeight="1">
      <c r="USI14937" s="4" t="s">
        <v>1307</v>
      </c>
      <c r="USJ14937" s="4">
        <v>732550</v>
      </c>
    </row>
    <row r="14938" spans="14691:14706" ht="21.95" customHeight="1">
      <c r="USI14938" s="4" t="s">
        <v>596</v>
      </c>
      <c r="USJ14938" s="4">
        <v>174298.32</v>
      </c>
    </row>
    <row r="14939" spans="14691:14706" ht="21.95" customHeight="1">
      <c r="USK14939" s="4" t="s">
        <v>1307</v>
      </c>
      <c r="USL14939" s="4">
        <v>732550</v>
      </c>
    </row>
    <row r="14940" spans="14691:14706" ht="21.95" customHeight="1">
      <c r="USK14940" s="4" t="s">
        <v>596</v>
      </c>
      <c r="USL14940" s="4">
        <v>174298.32</v>
      </c>
    </row>
    <row r="14941" spans="14691:14706" ht="21.95" customHeight="1">
      <c r="USM14941" s="4" t="s">
        <v>1307</v>
      </c>
      <c r="USN14941" s="4">
        <v>732550</v>
      </c>
    </row>
    <row r="14942" spans="14691:14706" ht="21.95" customHeight="1">
      <c r="USM14942" s="4" t="s">
        <v>596</v>
      </c>
      <c r="USN14942" s="4">
        <v>174298.32</v>
      </c>
    </row>
    <row r="14943" spans="14691:14706" ht="21.95" customHeight="1">
      <c r="USO14943" s="4" t="s">
        <v>1307</v>
      </c>
      <c r="USP14943" s="4">
        <v>732550</v>
      </c>
    </row>
    <row r="14944" spans="14691:14706" ht="21.95" customHeight="1">
      <c r="USO14944" s="4" t="s">
        <v>596</v>
      </c>
      <c r="USP14944" s="4">
        <v>174298.32</v>
      </c>
    </row>
    <row r="14945" spans="14707:14722" ht="21.95" customHeight="1">
      <c r="USQ14945" s="4" t="s">
        <v>1307</v>
      </c>
      <c r="USR14945" s="4">
        <v>732550</v>
      </c>
    </row>
    <row r="14946" spans="14707:14722" ht="21.95" customHeight="1">
      <c r="USQ14946" s="4" t="s">
        <v>596</v>
      </c>
      <c r="USR14946" s="4">
        <v>174298.32</v>
      </c>
    </row>
    <row r="14947" spans="14707:14722" ht="21.95" customHeight="1">
      <c r="USS14947" s="4" t="s">
        <v>1307</v>
      </c>
      <c r="UST14947" s="4">
        <v>732550</v>
      </c>
    </row>
    <row r="14948" spans="14707:14722" ht="21.95" customHeight="1">
      <c r="USS14948" s="4" t="s">
        <v>596</v>
      </c>
      <c r="UST14948" s="4">
        <v>174298.32</v>
      </c>
    </row>
    <row r="14949" spans="14707:14722" ht="21.95" customHeight="1">
      <c r="USU14949" s="4" t="s">
        <v>1307</v>
      </c>
      <c r="USV14949" s="4">
        <v>732550</v>
      </c>
    </row>
    <row r="14950" spans="14707:14722" ht="21.95" customHeight="1">
      <c r="USU14950" s="4" t="s">
        <v>596</v>
      </c>
      <c r="USV14950" s="4">
        <v>174298.32</v>
      </c>
    </row>
    <row r="14951" spans="14707:14722" ht="21.95" customHeight="1">
      <c r="USW14951" s="4" t="s">
        <v>1307</v>
      </c>
      <c r="USX14951" s="4">
        <v>732550</v>
      </c>
    </row>
    <row r="14952" spans="14707:14722" ht="21.95" customHeight="1">
      <c r="USW14952" s="4" t="s">
        <v>596</v>
      </c>
      <c r="USX14952" s="4">
        <v>174298.32</v>
      </c>
    </row>
    <row r="14953" spans="14707:14722" ht="21.95" customHeight="1">
      <c r="USY14953" s="4" t="s">
        <v>1307</v>
      </c>
      <c r="USZ14953" s="4">
        <v>732550</v>
      </c>
    </row>
    <row r="14954" spans="14707:14722" ht="21.95" customHeight="1">
      <c r="USY14954" s="4" t="s">
        <v>596</v>
      </c>
      <c r="USZ14954" s="4">
        <v>174298.32</v>
      </c>
    </row>
    <row r="14955" spans="14707:14722" ht="21.95" customHeight="1">
      <c r="UTA14955" s="4" t="s">
        <v>1307</v>
      </c>
      <c r="UTB14955" s="4">
        <v>732550</v>
      </c>
    </row>
    <row r="14956" spans="14707:14722" ht="21.95" customHeight="1">
      <c r="UTA14956" s="4" t="s">
        <v>596</v>
      </c>
      <c r="UTB14956" s="4">
        <v>174298.32</v>
      </c>
    </row>
    <row r="14957" spans="14707:14722" ht="21.95" customHeight="1">
      <c r="UTC14957" s="4" t="s">
        <v>1307</v>
      </c>
      <c r="UTD14957" s="4">
        <v>732550</v>
      </c>
    </row>
    <row r="14958" spans="14707:14722" ht="21.95" customHeight="1">
      <c r="UTC14958" s="4" t="s">
        <v>596</v>
      </c>
      <c r="UTD14958" s="4">
        <v>174298.32</v>
      </c>
    </row>
    <row r="14959" spans="14707:14722" ht="21.95" customHeight="1">
      <c r="UTE14959" s="4" t="s">
        <v>1307</v>
      </c>
      <c r="UTF14959" s="4">
        <v>732550</v>
      </c>
    </row>
    <row r="14960" spans="14707:14722" ht="21.95" customHeight="1">
      <c r="UTE14960" s="4" t="s">
        <v>596</v>
      </c>
      <c r="UTF14960" s="4">
        <v>174298.32</v>
      </c>
    </row>
    <row r="14961" spans="14723:14738" ht="21.95" customHeight="1">
      <c r="UTG14961" s="4" t="s">
        <v>1307</v>
      </c>
      <c r="UTH14961" s="4">
        <v>732550</v>
      </c>
    </row>
    <row r="14962" spans="14723:14738" ht="21.95" customHeight="1">
      <c r="UTG14962" s="4" t="s">
        <v>596</v>
      </c>
      <c r="UTH14962" s="4">
        <v>174298.32</v>
      </c>
    </row>
    <row r="14963" spans="14723:14738" ht="21.95" customHeight="1">
      <c r="UTI14963" s="4" t="s">
        <v>1307</v>
      </c>
      <c r="UTJ14963" s="4">
        <v>732550</v>
      </c>
    </row>
    <row r="14964" spans="14723:14738" ht="21.95" customHeight="1">
      <c r="UTI14964" s="4" t="s">
        <v>596</v>
      </c>
      <c r="UTJ14964" s="4">
        <v>174298.32</v>
      </c>
    </row>
    <row r="14965" spans="14723:14738" ht="21.95" customHeight="1">
      <c r="UTK14965" s="4" t="s">
        <v>1307</v>
      </c>
      <c r="UTL14965" s="4">
        <v>732550</v>
      </c>
    </row>
    <row r="14966" spans="14723:14738" ht="21.95" customHeight="1">
      <c r="UTK14966" s="4" t="s">
        <v>596</v>
      </c>
      <c r="UTL14966" s="4">
        <v>174298.32</v>
      </c>
    </row>
    <row r="14967" spans="14723:14738" ht="21.95" customHeight="1">
      <c r="UTM14967" s="4" t="s">
        <v>1307</v>
      </c>
      <c r="UTN14967" s="4">
        <v>732550</v>
      </c>
    </row>
    <row r="14968" spans="14723:14738" ht="21.95" customHeight="1">
      <c r="UTM14968" s="4" t="s">
        <v>596</v>
      </c>
      <c r="UTN14968" s="4">
        <v>174298.32</v>
      </c>
    </row>
    <row r="14969" spans="14723:14738" ht="21.95" customHeight="1">
      <c r="UTO14969" s="4" t="s">
        <v>1307</v>
      </c>
      <c r="UTP14969" s="4">
        <v>732550</v>
      </c>
    </row>
    <row r="14970" spans="14723:14738" ht="21.95" customHeight="1">
      <c r="UTO14970" s="4" t="s">
        <v>596</v>
      </c>
      <c r="UTP14970" s="4">
        <v>174298.32</v>
      </c>
    </row>
    <row r="14971" spans="14723:14738" ht="21.95" customHeight="1">
      <c r="UTQ14971" s="4" t="s">
        <v>1307</v>
      </c>
      <c r="UTR14971" s="4">
        <v>732550</v>
      </c>
    </row>
    <row r="14972" spans="14723:14738" ht="21.95" customHeight="1">
      <c r="UTQ14972" s="4" t="s">
        <v>596</v>
      </c>
      <c r="UTR14972" s="4">
        <v>174298.32</v>
      </c>
    </row>
    <row r="14973" spans="14723:14738" ht="21.95" customHeight="1">
      <c r="UTS14973" s="4" t="s">
        <v>1307</v>
      </c>
      <c r="UTT14973" s="4">
        <v>732550</v>
      </c>
    </row>
    <row r="14974" spans="14723:14738" ht="21.95" customHeight="1">
      <c r="UTS14974" s="4" t="s">
        <v>596</v>
      </c>
      <c r="UTT14974" s="4">
        <v>174298.32</v>
      </c>
    </row>
    <row r="14975" spans="14723:14738" ht="21.95" customHeight="1">
      <c r="UTU14975" s="4" t="s">
        <v>1307</v>
      </c>
      <c r="UTV14975" s="4">
        <v>732550</v>
      </c>
    </row>
    <row r="14976" spans="14723:14738" ht="21.95" customHeight="1">
      <c r="UTU14976" s="4" t="s">
        <v>596</v>
      </c>
      <c r="UTV14976" s="4">
        <v>174298.32</v>
      </c>
    </row>
    <row r="14977" spans="14739:14754" ht="21.95" customHeight="1">
      <c r="UTW14977" s="4" t="s">
        <v>1307</v>
      </c>
      <c r="UTX14977" s="4">
        <v>732550</v>
      </c>
    </row>
    <row r="14978" spans="14739:14754" ht="21.95" customHeight="1">
      <c r="UTW14978" s="4" t="s">
        <v>596</v>
      </c>
      <c r="UTX14978" s="4">
        <v>174298.32</v>
      </c>
    </row>
    <row r="14979" spans="14739:14754" ht="21.95" customHeight="1">
      <c r="UTY14979" s="4" t="s">
        <v>1307</v>
      </c>
      <c r="UTZ14979" s="4">
        <v>732550</v>
      </c>
    </row>
    <row r="14980" spans="14739:14754" ht="21.95" customHeight="1">
      <c r="UTY14980" s="4" t="s">
        <v>596</v>
      </c>
      <c r="UTZ14980" s="4">
        <v>174298.32</v>
      </c>
    </row>
    <row r="14981" spans="14739:14754" ht="21.95" customHeight="1">
      <c r="UUA14981" s="4" t="s">
        <v>1307</v>
      </c>
      <c r="UUB14981" s="4">
        <v>732550</v>
      </c>
    </row>
    <row r="14982" spans="14739:14754" ht="21.95" customHeight="1">
      <c r="UUA14982" s="4" t="s">
        <v>596</v>
      </c>
      <c r="UUB14982" s="4">
        <v>174298.32</v>
      </c>
    </row>
    <row r="14983" spans="14739:14754" ht="21.95" customHeight="1">
      <c r="UUC14983" s="4" t="s">
        <v>1307</v>
      </c>
      <c r="UUD14983" s="4">
        <v>732550</v>
      </c>
    </row>
    <row r="14984" spans="14739:14754" ht="21.95" customHeight="1">
      <c r="UUC14984" s="4" t="s">
        <v>596</v>
      </c>
      <c r="UUD14984" s="4">
        <v>174298.32</v>
      </c>
    </row>
    <row r="14985" spans="14739:14754" ht="21.95" customHeight="1">
      <c r="UUE14985" s="4" t="s">
        <v>1307</v>
      </c>
      <c r="UUF14985" s="4">
        <v>732550</v>
      </c>
    </row>
    <row r="14986" spans="14739:14754" ht="21.95" customHeight="1">
      <c r="UUE14986" s="4" t="s">
        <v>596</v>
      </c>
      <c r="UUF14986" s="4">
        <v>174298.32</v>
      </c>
    </row>
    <row r="14987" spans="14739:14754" ht="21.95" customHeight="1">
      <c r="UUG14987" s="4" t="s">
        <v>1307</v>
      </c>
      <c r="UUH14987" s="4">
        <v>732550</v>
      </c>
    </row>
    <row r="14988" spans="14739:14754" ht="21.95" customHeight="1">
      <c r="UUG14988" s="4" t="s">
        <v>596</v>
      </c>
      <c r="UUH14988" s="4">
        <v>174298.32</v>
      </c>
    </row>
    <row r="14989" spans="14739:14754" ht="21.95" customHeight="1">
      <c r="UUI14989" s="4" t="s">
        <v>1307</v>
      </c>
      <c r="UUJ14989" s="4">
        <v>732550</v>
      </c>
    </row>
    <row r="14990" spans="14739:14754" ht="21.95" customHeight="1">
      <c r="UUI14990" s="4" t="s">
        <v>596</v>
      </c>
      <c r="UUJ14990" s="4">
        <v>174298.32</v>
      </c>
    </row>
    <row r="14991" spans="14739:14754" ht="21.95" customHeight="1">
      <c r="UUK14991" s="4" t="s">
        <v>1307</v>
      </c>
      <c r="UUL14991" s="4">
        <v>732550</v>
      </c>
    </row>
    <row r="14992" spans="14739:14754" ht="21.95" customHeight="1">
      <c r="UUK14992" s="4" t="s">
        <v>596</v>
      </c>
      <c r="UUL14992" s="4">
        <v>174298.32</v>
      </c>
    </row>
    <row r="14993" spans="14755:14770" ht="21.95" customHeight="1">
      <c r="UUM14993" s="4" t="s">
        <v>1307</v>
      </c>
      <c r="UUN14993" s="4">
        <v>732550</v>
      </c>
    </row>
    <row r="14994" spans="14755:14770" ht="21.95" customHeight="1">
      <c r="UUM14994" s="4" t="s">
        <v>596</v>
      </c>
      <c r="UUN14994" s="4">
        <v>174298.32</v>
      </c>
    </row>
    <row r="14995" spans="14755:14770" ht="21.95" customHeight="1">
      <c r="UUO14995" s="4" t="s">
        <v>1307</v>
      </c>
      <c r="UUP14995" s="4">
        <v>732550</v>
      </c>
    </row>
    <row r="14996" spans="14755:14770" ht="21.95" customHeight="1">
      <c r="UUO14996" s="4" t="s">
        <v>596</v>
      </c>
      <c r="UUP14996" s="4">
        <v>174298.32</v>
      </c>
    </row>
    <row r="14997" spans="14755:14770" ht="21.95" customHeight="1">
      <c r="UUQ14997" s="4" t="s">
        <v>1307</v>
      </c>
      <c r="UUR14997" s="4">
        <v>732550</v>
      </c>
    </row>
    <row r="14998" spans="14755:14770" ht="21.95" customHeight="1">
      <c r="UUQ14998" s="4" t="s">
        <v>596</v>
      </c>
      <c r="UUR14998" s="4">
        <v>174298.32</v>
      </c>
    </row>
    <row r="14999" spans="14755:14770" ht="21.95" customHeight="1">
      <c r="UUS14999" s="4" t="s">
        <v>1307</v>
      </c>
      <c r="UUT14999" s="4">
        <v>732550</v>
      </c>
    </row>
    <row r="15000" spans="14755:14770" ht="21.95" customHeight="1">
      <c r="UUS15000" s="4" t="s">
        <v>596</v>
      </c>
      <c r="UUT15000" s="4">
        <v>174298.32</v>
      </c>
    </row>
    <row r="15001" spans="14755:14770" ht="21.95" customHeight="1">
      <c r="UUU15001" s="4" t="s">
        <v>1307</v>
      </c>
      <c r="UUV15001" s="4">
        <v>732550</v>
      </c>
    </row>
    <row r="15002" spans="14755:14770" ht="21.95" customHeight="1">
      <c r="UUU15002" s="4" t="s">
        <v>596</v>
      </c>
      <c r="UUV15002" s="4">
        <v>174298.32</v>
      </c>
    </row>
    <row r="15003" spans="14755:14770" ht="21.95" customHeight="1">
      <c r="UUW15003" s="4" t="s">
        <v>1307</v>
      </c>
      <c r="UUX15003" s="4">
        <v>732550</v>
      </c>
    </row>
    <row r="15004" spans="14755:14770" ht="21.95" customHeight="1">
      <c r="UUW15004" s="4" t="s">
        <v>596</v>
      </c>
      <c r="UUX15004" s="4">
        <v>174298.32</v>
      </c>
    </row>
    <row r="15005" spans="14755:14770" ht="21.95" customHeight="1">
      <c r="UUY15005" s="4" t="s">
        <v>1307</v>
      </c>
      <c r="UUZ15005" s="4">
        <v>732550</v>
      </c>
    </row>
    <row r="15006" spans="14755:14770" ht="21.95" customHeight="1">
      <c r="UUY15006" s="4" t="s">
        <v>596</v>
      </c>
      <c r="UUZ15006" s="4">
        <v>174298.32</v>
      </c>
    </row>
    <row r="15007" spans="14755:14770" ht="21.95" customHeight="1">
      <c r="UVA15007" s="4" t="s">
        <v>1307</v>
      </c>
      <c r="UVB15007" s="4">
        <v>732550</v>
      </c>
    </row>
    <row r="15008" spans="14755:14770" ht="21.95" customHeight="1">
      <c r="UVA15008" s="4" t="s">
        <v>596</v>
      </c>
      <c r="UVB15008" s="4">
        <v>174298.32</v>
      </c>
    </row>
    <row r="15009" spans="14771:14786" ht="21.95" customHeight="1">
      <c r="UVC15009" s="4" t="s">
        <v>1307</v>
      </c>
      <c r="UVD15009" s="4">
        <v>732550</v>
      </c>
    </row>
    <row r="15010" spans="14771:14786" ht="21.95" customHeight="1">
      <c r="UVC15010" s="4" t="s">
        <v>596</v>
      </c>
      <c r="UVD15010" s="4">
        <v>174298.32</v>
      </c>
    </row>
    <row r="15011" spans="14771:14786" ht="21.95" customHeight="1">
      <c r="UVE15011" s="4" t="s">
        <v>1307</v>
      </c>
      <c r="UVF15011" s="4">
        <v>732550</v>
      </c>
    </row>
    <row r="15012" spans="14771:14786" ht="21.95" customHeight="1">
      <c r="UVE15012" s="4" t="s">
        <v>596</v>
      </c>
      <c r="UVF15012" s="4">
        <v>174298.32</v>
      </c>
    </row>
    <row r="15013" spans="14771:14786" ht="21.95" customHeight="1">
      <c r="UVG15013" s="4" t="s">
        <v>1307</v>
      </c>
      <c r="UVH15013" s="4">
        <v>732550</v>
      </c>
    </row>
    <row r="15014" spans="14771:14786" ht="21.95" customHeight="1">
      <c r="UVG15014" s="4" t="s">
        <v>596</v>
      </c>
      <c r="UVH15014" s="4">
        <v>174298.32</v>
      </c>
    </row>
    <row r="15015" spans="14771:14786" ht="21.95" customHeight="1">
      <c r="UVI15015" s="4" t="s">
        <v>1307</v>
      </c>
      <c r="UVJ15015" s="4">
        <v>732550</v>
      </c>
    </row>
    <row r="15016" spans="14771:14786" ht="21.95" customHeight="1">
      <c r="UVI15016" s="4" t="s">
        <v>596</v>
      </c>
      <c r="UVJ15016" s="4">
        <v>174298.32</v>
      </c>
    </row>
    <row r="15017" spans="14771:14786" ht="21.95" customHeight="1">
      <c r="UVK15017" s="4" t="s">
        <v>1307</v>
      </c>
      <c r="UVL15017" s="4">
        <v>732550</v>
      </c>
    </row>
    <row r="15018" spans="14771:14786" ht="21.95" customHeight="1">
      <c r="UVK15018" s="4" t="s">
        <v>596</v>
      </c>
      <c r="UVL15018" s="4">
        <v>174298.32</v>
      </c>
    </row>
    <row r="15019" spans="14771:14786" ht="21.95" customHeight="1">
      <c r="UVM15019" s="4" t="s">
        <v>1307</v>
      </c>
      <c r="UVN15019" s="4">
        <v>732550</v>
      </c>
    </row>
    <row r="15020" spans="14771:14786" ht="21.95" customHeight="1">
      <c r="UVM15020" s="4" t="s">
        <v>596</v>
      </c>
      <c r="UVN15020" s="4">
        <v>174298.32</v>
      </c>
    </row>
    <row r="15021" spans="14771:14786" ht="21.95" customHeight="1">
      <c r="UVO15021" s="4" t="s">
        <v>1307</v>
      </c>
      <c r="UVP15021" s="4">
        <v>732550</v>
      </c>
    </row>
    <row r="15022" spans="14771:14786" ht="21.95" customHeight="1">
      <c r="UVO15022" s="4" t="s">
        <v>596</v>
      </c>
      <c r="UVP15022" s="4">
        <v>174298.32</v>
      </c>
    </row>
    <row r="15023" spans="14771:14786" ht="21.95" customHeight="1">
      <c r="UVQ15023" s="4" t="s">
        <v>1307</v>
      </c>
      <c r="UVR15023" s="4">
        <v>732550</v>
      </c>
    </row>
    <row r="15024" spans="14771:14786" ht="21.95" customHeight="1">
      <c r="UVQ15024" s="4" t="s">
        <v>596</v>
      </c>
      <c r="UVR15024" s="4">
        <v>174298.32</v>
      </c>
    </row>
    <row r="15025" spans="14787:14802" ht="21.95" customHeight="1">
      <c r="UVS15025" s="4" t="s">
        <v>1307</v>
      </c>
      <c r="UVT15025" s="4">
        <v>732550</v>
      </c>
    </row>
    <row r="15026" spans="14787:14802" ht="21.95" customHeight="1">
      <c r="UVS15026" s="4" t="s">
        <v>596</v>
      </c>
      <c r="UVT15026" s="4">
        <v>174298.32</v>
      </c>
    </row>
    <row r="15027" spans="14787:14802" ht="21.95" customHeight="1">
      <c r="UVU15027" s="4" t="s">
        <v>1307</v>
      </c>
      <c r="UVV15027" s="4">
        <v>732550</v>
      </c>
    </row>
    <row r="15028" spans="14787:14802" ht="21.95" customHeight="1">
      <c r="UVU15028" s="4" t="s">
        <v>596</v>
      </c>
      <c r="UVV15028" s="4">
        <v>174298.32</v>
      </c>
    </row>
    <row r="15029" spans="14787:14802" ht="21.95" customHeight="1">
      <c r="UVW15029" s="4" t="s">
        <v>1307</v>
      </c>
      <c r="UVX15029" s="4">
        <v>732550</v>
      </c>
    </row>
    <row r="15030" spans="14787:14802" ht="21.95" customHeight="1">
      <c r="UVW15030" s="4" t="s">
        <v>596</v>
      </c>
      <c r="UVX15030" s="4">
        <v>174298.32</v>
      </c>
    </row>
    <row r="15031" spans="14787:14802" ht="21.95" customHeight="1">
      <c r="UVY15031" s="4" t="s">
        <v>1307</v>
      </c>
      <c r="UVZ15031" s="4">
        <v>732550</v>
      </c>
    </row>
    <row r="15032" spans="14787:14802" ht="21.95" customHeight="1">
      <c r="UVY15032" s="4" t="s">
        <v>596</v>
      </c>
      <c r="UVZ15032" s="4">
        <v>174298.32</v>
      </c>
    </row>
    <row r="15033" spans="14787:14802" ht="21.95" customHeight="1">
      <c r="UWA15033" s="4" t="s">
        <v>1307</v>
      </c>
      <c r="UWB15033" s="4">
        <v>732550</v>
      </c>
    </row>
    <row r="15034" spans="14787:14802" ht="21.95" customHeight="1">
      <c r="UWA15034" s="4" t="s">
        <v>596</v>
      </c>
      <c r="UWB15034" s="4">
        <v>174298.32</v>
      </c>
    </row>
    <row r="15035" spans="14787:14802" ht="21.95" customHeight="1">
      <c r="UWC15035" s="4" t="s">
        <v>1307</v>
      </c>
      <c r="UWD15035" s="4">
        <v>732550</v>
      </c>
    </row>
    <row r="15036" spans="14787:14802" ht="21.95" customHeight="1">
      <c r="UWC15036" s="4" t="s">
        <v>596</v>
      </c>
      <c r="UWD15036" s="4">
        <v>174298.32</v>
      </c>
    </row>
    <row r="15037" spans="14787:14802" ht="21.95" customHeight="1">
      <c r="UWE15037" s="4" t="s">
        <v>1307</v>
      </c>
      <c r="UWF15037" s="4">
        <v>732550</v>
      </c>
    </row>
    <row r="15038" spans="14787:14802" ht="21.95" customHeight="1">
      <c r="UWE15038" s="4" t="s">
        <v>596</v>
      </c>
      <c r="UWF15038" s="4">
        <v>174298.32</v>
      </c>
    </row>
    <row r="15039" spans="14787:14802" ht="21.95" customHeight="1">
      <c r="UWG15039" s="4" t="s">
        <v>1307</v>
      </c>
      <c r="UWH15039" s="4">
        <v>732550</v>
      </c>
    </row>
    <row r="15040" spans="14787:14802" ht="21.95" customHeight="1">
      <c r="UWG15040" s="4" t="s">
        <v>596</v>
      </c>
      <c r="UWH15040" s="4">
        <v>174298.32</v>
      </c>
    </row>
    <row r="15041" spans="14803:14818" ht="21.95" customHeight="1">
      <c r="UWI15041" s="4" t="s">
        <v>1307</v>
      </c>
      <c r="UWJ15041" s="4">
        <v>732550</v>
      </c>
    </row>
    <row r="15042" spans="14803:14818" ht="21.95" customHeight="1">
      <c r="UWI15042" s="4" t="s">
        <v>596</v>
      </c>
      <c r="UWJ15042" s="4">
        <v>174298.32</v>
      </c>
    </row>
    <row r="15043" spans="14803:14818" ht="21.95" customHeight="1">
      <c r="UWK15043" s="4" t="s">
        <v>1307</v>
      </c>
      <c r="UWL15043" s="4">
        <v>732550</v>
      </c>
    </row>
    <row r="15044" spans="14803:14818" ht="21.95" customHeight="1">
      <c r="UWK15044" s="4" t="s">
        <v>596</v>
      </c>
      <c r="UWL15044" s="4">
        <v>174298.32</v>
      </c>
    </row>
    <row r="15045" spans="14803:14818" ht="21.95" customHeight="1">
      <c r="UWM15045" s="4" t="s">
        <v>1307</v>
      </c>
      <c r="UWN15045" s="4">
        <v>732550</v>
      </c>
    </row>
    <row r="15046" spans="14803:14818" ht="21.95" customHeight="1">
      <c r="UWM15046" s="4" t="s">
        <v>596</v>
      </c>
      <c r="UWN15046" s="4">
        <v>174298.32</v>
      </c>
    </row>
    <row r="15047" spans="14803:14818" ht="21.95" customHeight="1">
      <c r="UWO15047" s="4" t="s">
        <v>1307</v>
      </c>
      <c r="UWP15047" s="4">
        <v>732550</v>
      </c>
    </row>
    <row r="15048" spans="14803:14818" ht="21.95" customHeight="1">
      <c r="UWO15048" s="4" t="s">
        <v>596</v>
      </c>
      <c r="UWP15048" s="4">
        <v>174298.32</v>
      </c>
    </row>
    <row r="15049" spans="14803:14818" ht="21.95" customHeight="1">
      <c r="UWQ15049" s="4" t="s">
        <v>1307</v>
      </c>
      <c r="UWR15049" s="4">
        <v>732550</v>
      </c>
    </row>
    <row r="15050" spans="14803:14818" ht="21.95" customHeight="1">
      <c r="UWQ15050" s="4" t="s">
        <v>596</v>
      </c>
      <c r="UWR15050" s="4">
        <v>174298.32</v>
      </c>
    </row>
    <row r="15051" spans="14803:14818" ht="21.95" customHeight="1">
      <c r="UWS15051" s="4" t="s">
        <v>1307</v>
      </c>
      <c r="UWT15051" s="4">
        <v>732550</v>
      </c>
    </row>
    <row r="15052" spans="14803:14818" ht="21.95" customHeight="1">
      <c r="UWS15052" s="4" t="s">
        <v>596</v>
      </c>
      <c r="UWT15052" s="4">
        <v>174298.32</v>
      </c>
    </row>
    <row r="15053" spans="14803:14818" ht="21.95" customHeight="1">
      <c r="UWU15053" s="4" t="s">
        <v>1307</v>
      </c>
      <c r="UWV15053" s="4">
        <v>732550</v>
      </c>
    </row>
    <row r="15054" spans="14803:14818" ht="21.95" customHeight="1">
      <c r="UWU15054" s="4" t="s">
        <v>596</v>
      </c>
      <c r="UWV15054" s="4">
        <v>174298.32</v>
      </c>
    </row>
    <row r="15055" spans="14803:14818" ht="21.95" customHeight="1">
      <c r="UWW15055" s="4" t="s">
        <v>1307</v>
      </c>
      <c r="UWX15055" s="4">
        <v>732550</v>
      </c>
    </row>
    <row r="15056" spans="14803:14818" ht="21.95" customHeight="1">
      <c r="UWW15056" s="4" t="s">
        <v>596</v>
      </c>
      <c r="UWX15056" s="4">
        <v>174298.32</v>
      </c>
    </row>
    <row r="15057" spans="14819:14834" ht="21.95" customHeight="1">
      <c r="UWY15057" s="4" t="s">
        <v>1307</v>
      </c>
      <c r="UWZ15057" s="4">
        <v>732550</v>
      </c>
    </row>
    <row r="15058" spans="14819:14834" ht="21.95" customHeight="1">
      <c r="UWY15058" s="4" t="s">
        <v>596</v>
      </c>
      <c r="UWZ15058" s="4">
        <v>174298.32</v>
      </c>
    </row>
    <row r="15059" spans="14819:14834" ht="21.95" customHeight="1">
      <c r="UXA15059" s="4" t="s">
        <v>1307</v>
      </c>
      <c r="UXB15059" s="4">
        <v>732550</v>
      </c>
    </row>
    <row r="15060" spans="14819:14834" ht="21.95" customHeight="1">
      <c r="UXA15060" s="4" t="s">
        <v>596</v>
      </c>
      <c r="UXB15060" s="4">
        <v>174298.32</v>
      </c>
    </row>
    <row r="15061" spans="14819:14834" ht="21.95" customHeight="1">
      <c r="UXC15061" s="4" t="s">
        <v>1307</v>
      </c>
      <c r="UXD15061" s="4">
        <v>732550</v>
      </c>
    </row>
    <row r="15062" spans="14819:14834" ht="21.95" customHeight="1">
      <c r="UXC15062" s="4" t="s">
        <v>596</v>
      </c>
      <c r="UXD15062" s="4">
        <v>174298.32</v>
      </c>
    </row>
    <row r="15063" spans="14819:14834" ht="21.95" customHeight="1">
      <c r="UXE15063" s="4" t="s">
        <v>1307</v>
      </c>
      <c r="UXF15063" s="4">
        <v>732550</v>
      </c>
    </row>
    <row r="15064" spans="14819:14834" ht="21.95" customHeight="1">
      <c r="UXE15064" s="4" t="s">
        <v>596</v>
      </c>
      <c r="UXF15064" s="4">
        <v>174298.32</v>
      </c>
    </row>
    <row r="15065" spans="14819:14834" ht="21.95" customHeight="1">
      <c r="UXG15065" s="4" t="s">
        <v>1307</v>
      </c>
      <c r="UXH15065" s="4">
        <v>732550</v>
      </c>
    </row>
    <row r="15066" spans="14819:14834" ht="21.95" customHeight="1">
      <c r="UXG15066" s="4" t="s">
        <v>596</v>
      </c>
      <c r="UXH15066" s="4">
        <v>174298.32</v>
      </c>
    </row>
    <row r="15067" spans="14819:14834" ht="21.95" customHeight="1">
      <c r="UXI15067" s="4" t="s">
        <v>1307</v>
      </c>
      <c r="UXJ15067" s="4">
        <v>732550</v>
      </c>
    </row>
    <row r="15068" spans="14819:14834" ht="21.95" customHeight="1">
      <c r="UXI15068" s="4" t="s">
        <v>596</v>
      </c>
      <c r="UXJ15068" s="4">
        <v>174298.32</v>
      </c>
    </row>
    <row r="15069" spans="14819:14834" ht="21.95" customHeight="1">
      <c r="UXK15069" s="4" t="s">
        <v>1307</v>
      </c>
      <c r="UXL15069" s="4">
        <v>732550</v>
      </c>
    </row>
    <row r="15070" spans="14819:14834" ht="21.95" customHeight="1">
      <c r="UXK15070" s="4" t="s">
        <v>596</v>
      </c>
      <c r="UXL15070" s="4">
        <v>174298.32</v>
      </c>
    </row>
    <row r="15071" spans="14819:14834" ht="21.95" customHeight="1">
      <c r="UXM15071" s="4" t="s">
        <v>1307</v>
      </c>
      <c r="UXN15071" s="4">
        <v>732550</v>
      </c>
    </row>
    <row r="15072" spans="14819:14834" ht="21.95" customHeight="1">
      <c r="UXM15072" s="4" t="s">
        <v>596</v>
      </c>
      <c r="UXN15072" s="4">
        <v>174298.32</v>
      </c>
    </row>
    <row r="15073" spans="14835:14850" ht="21.95" customHeight="1">
      <c r="UXO15073" s="4" t="s">
        <v>1307</v>
      </c>
      <c r="UXP15073" s="4">
        <v>732550</v>
      </c>
    </row>
    <row r="15074" spans="14835:14850" ht="21.95" customHeight="1">
      <c r="UXO15074" s="4" t="s">
        <v>596</v>
      </c>
      <c r="UXP15074" s="4">
        <v>174298.32</v>
      </c>
    </row>
    <row r="15075" spans="14835:14850" ht="21.95" customHeight="1">
      <c r="UXQ15075" s="4" t="s">
        <v>1307</v>
      </c>
      <c r="UXR15075" s="4">
        <v>732550</v>
      </c>
    </row>
    <row r="15076" spans="14835:14850" ht="21.95" customHeight="1">
      <c r="UXQ15076" s="4" t="s">
        <v>596</v>
      </c>
      <c r="UXR15076" s="4">
        <v>174298.32</v>
      </c>
    </row>
    <row r="15077" spans="14835:14850" ht="21.95" customHeight="1">
      <c r="UXS15077" s="4" t="s">
        <v>1307</v>
      </c>
      <c r="UXT15077" s="4">
        <v>732550</v>
      </c>
    </row>
    <row r="15078" spans="14835:14850" ht="21.95" customHeight="1">
      <c r="UXS15078" s="4" t="s">
        <v>596</v>
      </c>
      <c r="UXT15078" s="4">
        <v>174298.32</v>
      </c>
    </row>
    <row r="15079" spans="14835:14850" ht="21.95" customHeight="1">
      <c r="UXU15079" s="4" t="s">
        <v>1307</v>
      </c>
      <c r="UXV15079" s="4">
        <v>732550</v>
      </c>
    </row>
    <row r="15080" spans="14835:14850" ht="21.95" customHeight="1">
      <c r="UXU15080" s="4" t="s">
        <v>596</v>
      </c>
      <c r="UXV15080" s="4">
        <v>174298.32</v>
      </c>
    </row>
    <row r="15081" spans="14835:14850" ht="21.95" customHeight="1">
      <c r="UXW15081" s="4" t="s">
        <v>1307</v>
      </c>
      <c r="UXX15081" s="4">
        <v>732550</v>
      </c>
    </row>
    <row r="15082" spans="14835:14850" ht="21.95" customHeight="1">
      <c r="UXW15082" s="4" t="s">
        <v>596</v>
      </c>
      <c r="UXX15082" s="4">
        <v>174298.32</v>
      </c>
    </row>
    <row r="15083" spans="14835:14850" ht="21.95" customHeight="1">
      <c r="UXY15083" s="4" t="s">
        <v>1307</v>
      </c>
      <c r="UXZ15083" s="4">
        <v>732550</v>
      </c>
    </row>
    <row r="15084" spans="14835:14850" ht="21.95" customHeight="1">
      <c r="UXY15084" s="4" t="s">
        <v>596</v>
      </c>
      <c r="UXZ15084" s="4">
        <v>174298.32</v>
      </c>
    </row>
    <row r="15085" spans="14835:14850" ht="21.95" customHeight="1">
      <c r="UYA15085" s="4" t="s">
        <v>1307</v>
      </c>
      <c r="UYB15085" s="4">
        <v>732550</v>
      </c>
    </row>
    <row r="15086" spans="14835:14850" ht="21.95" customHeight="1">
      <c r="UYA15086" s="4" t="s">
        <v>596</v>
      </c>
      <c r="UYB15086" s="4">
        <v>174298.32</v>
      </c>
    </row>
    <row r="15087" spans="14835:14850" ht="21.95" customHeight="1">
      <c r="UYC15087" s="4" t="s">
        <v>1307</v>
      </c>
      <c r="UYD15087" s="4">
        <v>732550</v>
      </c>
    </row>
    <row r="15088" spans="14835:14850" ht="21.95" customHeight="1">
      <c r="UYC15088" s="4" t="s">
        <v>596</v>
      </c>
      <c r="UYD15088" s="4">
        <v>174298.32</v>
      </c>
    </row>
    <row r="15089" spans="14851:14866" ht="21.95" customHeight="1">
      <c r="UYE15089" s="4" t="s">
        <v>1307</v>
      </c>
      <c r="UYF15089" s="4">
        <v>732550</v>
      </c>
    </row>
    <row r="15090" spans="14851:14866" ht="21.95" customHeight="1">
      <c r="UYE15090" s="4" t="s">
        <v>596</v>
      </c>
      <c r="UYF15090" s="4">
        <v>174298.32</v>
      </c>
    </row>
    <row r="15091" spans="14851:14866" ht="21.95" customHeight="1">
      <c r="UYG15091" s="4" t="s">
        <v>1307</v>
      </c>
      <c r="UYH15091" s="4">
        <v>732550</v>
      </c>
    </row>
    <row r="15092" spans="14851:14866" ht="21.95" customHeight="1">
      <c r="UYG15092" s="4" t="s">
        <v>596</v>
      </c>
      <c r="UYH15092" s="4">
        <v>174298.32</v>
      </c>
    </row>
    <row r="15093" spans="14851:14866" ht="21.95" customHeight="1">
      <c r="UYI15093" s="4" t="s">
        <v>1307</v>
      </c>
      <c r="UYJ15093" s="4">
        <v>732550</v>
      </c>
    </row>
    <row r="15094" spans="14851:14866" ht="21.95" customHeight="1">
      <c r="UYI15094" s="4" t="s">
        <v>596</v>
      </c>
      <c r="UYJ15094" s="4">
        <v>174298.32</v>
      </c>
    </row>
    <row r="15095" spans="14851:14866" ht="21.95" customHeight="1">
      <c r="UYK15095" s="4" t="s">
        <v>1307</v>
      </c>
      <c r="UYL15095" s="4">
        <v>732550</v>
      </c>
    </row>
    <row r="15096" spans="14851:14866" ht="21.95" customHeight="1">
      <c r="UYK15096" s="4" t="s">
        <v>596</v>
      </c>
      <c r="UYL15096" s="4">
        <v>174298.32</v>
      </c>
    </row>
    <row r="15097" spans="14851:14866" ht="21.95" customHeight="1">
      <c r="UYM15097" s="4" t="s">
        <v>1307</v>
      </c>
      <c r="UYN15097" s="4">
        <v>732550</v>
      </c>
    </row>
    <row r="15098" spans="14851:14866" ht="21.95" customHeight="1">
      <c r="UYM15098" s="4" t="s">
        <v>596</v>
      </c>
      <c r="UYN15098" s="4">
        <v>174298.32</v>
      </c>
    </row>
    <row r="15099" spans="14851:14866" ht="21.95" customHeight="1">
      <c r="UYO15099" s="4" t="s">
        <v>1307</v>
      </c>
      <c r="UYP15099" s="4">
        <v>732550</v>
      </c>
    </row>
    <row r="15100" spans="14851:14866" ht="21.95" customHeight="1">
      <c r="UYO15100" s="4" t="s">
        <v>596</v>
      </c>
      <c r="UYP15100" s="4">
        <v>174298.32</v>
      </c>
    </row>
    <row r="15101" spans="14851:14866" ht="21.95" customHeight="1">
      <c r="UYQ15101" s="4" t="s">
        <v>1307</v>
      </c>
      <c r="UYR15101" s="4">
        <v>732550</v>
      </c>
    </row>
    <row r="15102" spans="14851:14866" ht="21.95" customHeight="1">
      <c r="UYQ15102" s="4" t="s">
        <v>596</v>
      </c>
      <c r="UYR15102" s="4">
        <v>174298.32</v>
      </c>
    </row>
    <row r="15103" spans="14851:14866" ht="21.95" customHeight="1">
      <c r="UYS15103" s="4" t="s">
        <v>1307</v>
      </c>
      <c r="UYT15103" s="4">
        <v>732550</v>
      </c>
    </row>
    <row r="15104" spans="14851:14866" ht="21.95" customHeight="1">
      <c r="UYS15104" s="4" t="s">
        <v>596</v>
      </c>
      <c r="UYT15104" s="4">
        <v>174298.32</v>
      </c>
    </row>
    <row r="15105" spans="14867:14882" ht="21.95" customHeight="1">
      <c r="UYU15105" s="4" t="s">
        <v>1307</v>
      </c>
      <c r="UYV15105" s="4">
        <v>732550</v>
      </c>
    </row>
    <row r="15106" spans="14867:14882" ht="21.95" customHeight="1">
      <c r="UYU15106" s="4" t="s">
        <v>596</v>
      </c>
      <c r="UYV15106" s="4">
        <v>174298.32</v>
      </c>
    </row>
    <row r="15107" spans="14867:14882" ht="21.95" customHeight="1">
      <c r="UYW15107" s="4" t="s">
        <v>1307</v>
      </c>
      <c r="UYX15107" s="4">
        <v>732550</v>
      </c>
    </row>
    <row r="15108" spans="14867:14882" ht="21.95" customHeight="1">
      <c r="UYW15108" s="4" t="s">
        <v>596</v>
      </c>
      <c r="UYX15108" s="4">
        <v>174298.32</v>
      </c>
    </row>
    <row r="15109" spans="14867:14882" ht="21.95" customHeight="1">
      <c r="UYY15109" s="4" t="s">
        <v>1307</v>
      </c>
      <c r="UYZ15109" s="4">
        <v>732550</v>
      </c>
    </row>
    <row r="15110" spans="14867:14882" ht="21.95" customHeight="1">
      <c r="UYY15110" s="4" t="s">
        <v>596</v>
      </c>
      <c r="UYZ15110" s="4">
        <v>174298.32</v>
      </c>
    </row>
    <row r="15111" spans="14867:14882" ht="21.95" customHeight="1">
      <c r="UZA15111" s="4" t="s">
        <v>1307</v>
      </c>
      <c r="UZB15111" s="4">
        <v>732550</v>
      </c>
    </row>
    <row r="15112" spans="14867:14882" ht="21.95" customHeight="1">
      <c r="UZA15112" s="4" t="s">
        <v>596</v>
      </c>
      <c r="UZB15112" s="4">
        <v>174298.32</v>
      </c>
    </row>
    <row r="15113" spans="14867:14882" ht="21.95" customHeight="1">
      <c r="UZC15113" s="4" t="s">
        <v>1307</v>
      </c>
      <c r="UZD15113" s="4">
        <v>732550</v>
      </c>
    </row>
    <row r="15114" spans="14867:14882" ht="21.95" customHeight="1">
      <c r="UZC15114" s="4" t="s">
        <v>596</v>
      </c>
      <c r="UZD15114" s="4">
        <v>174298.32</v>
      </c>
    </row>
    <row r="15115" spans="14867:14882" ht="21.95" customHeight="1">
      <c r="UZE15115" s="4" t="s">
        <v>1307</v>
      </c>
      <c r="UZF15115" s="4">
        <v>732550</v>
      </c>
    </row>
    <row r="15116" spans="14867:14882" ht="21.95" customHeight="1">
      <c r="UZE15116" s="4" t="s">
        <v>596</v>
      </c>
      <c r="UZF15116" s="4">
        <v>174298.32</v>
      </c>
    </row>
    <row r="15117" spans="14867:14882" ht="21.95" customHeight="1">
      <c r="UZG15117" s="4" t="s">
        <v>1307</v>
      </c>
      <c r="UZH15117" s="4">
        <v>732550</v>
      </c>
    </row>
    <row r="15118" spans="14867:14882" ht="21.95" customHeight="1">
      <c r="UZG15118" s="4" t="s">
        <v>596</v>
      </c>
      <c r="UZH15118" s="4">
        <v>174298.32</v>
      </c>
    </row>
    <row r="15119" spans="14867:14882" ht="21.95" customHeight="1">
      <c r="UZI15119" s="4" t="s">
        <v>1307</v>
      </c>
      <c r="UZJ15119" s="4">
        <v>732550</v>
      </c>
    </row>
    <row r="15120" spans="14867:14882" ht="21.95" customHeight="1">
      <c r="UZI15120" s="4" t="s">
        <v>596</v>
      </c>
      <c r="UZJ15120" s="4">
        <v>174298.32</v>
      </c>
    </row>
    <row r="15121" spans="14883:14898" ht="21.95" customHeight="1">
      <c r="UZK15121" s="4" t="s">
        <v>1307</v>
      </c>
      <c r="UZL15121" s="4">
        <v>732550</v>
      </c>
    </row>
    <row r="15122" spans="14883:14898" ht="21.95" customHeight="1">
      <c r="UZK15122" s="4" t="s">
        <v>596</v>
      </c>
      <c r="UZL15122" s="4">
        <v>174298.32</v>
      </c>
    </row>
    <row r="15123" spans="14883:14898" ht="21.95" customHeight="1">
      <c r="UZM15123" s="4" t="s">
        <v>1307</v>
      </c>
      <c r="UZN15123" s="4">
        <v>732550</v>
      </c>
    </row>
    <row r="15124" spans="14883:14898" ht="21.95" customHeight="1">
      <c r="UZM15124" s="4" t="s">
        <v>596</v>
      </c>
      <c r="UZN15124" s="4">
        <v>174298.32</v>
      </c>
    </row>
    <row r="15125" spans="14883:14898" ht="21.95" customHeight="1">
      <c r="UZO15125" s="4" t="s">
        <v>1307</v>
      </c>
      <c r="UZP15125" s="4">
        <v>732550</v>
      </c>
    </row>
    <row r="15126" spans="14883:14898" ht="21.95" customHeight="1">
      <c r="UZO15126" s="4" t="s">
        <v>596</v>
      </c>
      <c r="UZP15126" s="4">
        <v>174298.32</v>
      </c>
    </row>
    <row r="15127" spans="14883:14898" ht="21.95" customHeight="1">
      <c r="UZQ15127" s="4" t="s">
        <v>1307</v>
      </c>
      <c r="UZR15127" s="4">
        <v>732550</v>
      </c>
    </row>
    <row r="15128" spans="14883:14898" ht="21.95" customHeight="1">
      <c r="UZQ15128" s="4" t="s">
        <v>596</v>
      </c>
      <c r="UZR15128" s="4">
        <v>174298.32</v>
      </c>
    </row>
    <row r="15129" spans="14883:14898" ht="21.95" customHeight="1">
      <c r="UZS15129" s="4" t="s">
        <v>1307</v>
      </c>
      <c r="UZT15129" s="4">
        <v>732550</v>
      </c>
    </row>
    <row r="15130" spans="14883:14898" ht="21.95" customHeight="1">
      <c r="UZS15130" s="4" t="s">
        <v>596</v>
      </c>
      <c r="UZT15130" s="4">
        <v>174298.32</v>
      </c>
    </row>
    <row r="15131" spans="14883:14898" ht="21.95" customHeight="1">
      <c r="UZU15131" s="4" t="s">
        <v>1307</v>
      </c>
      <c r="UZV15131" s="4">
        <v>732550</v>
      </c>
    </row>
    <row r="15132" spans="14883:14898" ht="21.95" customHeight="1">
      <c r="UZU15132" s="4" t="s">
        <v>596</v>
      </c>
      <c r="UZV15132" s="4">
        <v>174298.32</v>
      </c>
    </row>
    <row r="15133" spans="14883:14898" ht="21.95" customHeight="1">
      <c r="UZW15133" s="4" t="s">
        <v>1307</v>
      </c>
      <c r="UZX15133" s="4">
        <v>732550</v>
      </c>
    </row>
    <row r="15134" spans="14883:14898" ht="21.95" customHeight="1">
      <c r="UZW15134" s="4" t="s">
        <v>596</v>
      </c>
      <c r="UZX15134" s="4">
        <v>174298.32</v>
      </c>
    </row>
    <row r="15135" spans="14883:14898" ht="21.95" customHeight="1">
      <c r="UZY15135" s="4" t="s">
        <v>1307</v>
      </c>
      <c r="UZZ15135" s="4">
        <v>732550</v>
      </c>
    </row>
    <row r="15136" spans="14883:14898" ht="21.95" customHeight="1">
      <c r="UZY15136" s="4" t="s">
        <v>596</v>
      </c>
      <c r="UZZ15136" s="4">
        <v>174298.32</v>
      </c>
    </row>
    <row r="15137" spans="14899:14914" ht="21.95" customHeight="1">
      <c r="VAA15137" s="4" t="s">
        <v>1307</v>
      </c>
      <c r="VAB15137" s="4">
        <v>732550</v>
      </c>
    </row>
    <row r="15138" spans="14899:14914" ht="21.95" customHeight="1">
      <c r="VAA15138" s="4" t="s">
        <v>596</v>
      </c>
      <c r="VAB15138" s="4">
        <v>174298.32</v>
      </c>
    </row>
    <row r="15139" spans="14899:14914" ht="21.95" customHeight="1">
      <c r="VAC15139" s="4" t="s">
        <v>1307</v>
      </c>
      <c r="VAD15139" s="4">
        <v>732550</v>
      </c>
    </row>
    <row r="15140" spans="14899:14914" ht="21.95" customHeight="1">
      <c r="VAC15140" s="4" t="s">
        <v>596</v>
      </c>
      <c r="VAD15140" s="4">
        <v>174298.32</v>
      </c>
    </row>
    <row r="15141" spans="14899:14914" ht="21.95" customHeight="1">
      <c r="VAE15141" s="4" t="s">
        <v>1307</v>
      </c>
      <c r="VAF15141" s="4">
        <v>732550</v>
      </c>
    </row>
    <row r="15142" spans="14899:14914" ht="21.95" customHeight="1">
      <c r="VAE15142" s="4" t="s">
        <v>596</v>
      </c>
      <c r="VAF15142" s="4">
        <v>174298.32</v>
      </c>
    </row>
    <row r="15143" spans="14899:14914" ht="21.95" customHeight="1">
      <c r="VAG15143" s="4" t="s">
        <v>1307</v>
      </c>
      <c r="VAH15143" s="4">
        <v>732550</v>
      </c>
    </row>
    <row r="15144" spans="14899:14914" ht="21.95" customHeight="1">
      <c r="VAG15144" s="4" t="s">
        <v>596</v>
      </c>
      <c r="VAH15144" s="4">
        <v>174298.32</v>
      </c>
    </row>
    <row r="15145" spans="14899:14914" ht="21.95" customHeight="1">
      <c r="VAI15145" s="4" t="s">
        <v>1307</v>
      </c>
      <c r="VAJ15145" s="4">
        <v>732550</v>
      </c>
    </row>
    <row r="15146" spans="14899:14914" ht="21.95" customHeight="1">
      <c r="VAI15146" s="4" t="s">
        <v>596</v>
      </c>
      <c r="VAJ15146" s="4">
        <v>174298.32</v>
      </c>
    </row>
    <row r="15147" spans="14899:14914" ht="21.95" customHeight="1">
      <c r="VAK15147" s="4" t="s">
        <v>1307</v>
      </c>
      <c r="VAL15147" s="4">
        <v>732550</v>
      </c>
    </row>
    <row r="15148" spans="14899:14914" ht="21.95" customHeight="1">
      <c r="VAK15148" s="4" t="s">
        <v>596</v>
      </c>
      <c r="VAL15148" s="4">
        <v>174298.32</v>
      </c>
    </row>
    <row r="15149" spans="14899:14914" ht="21.95" customHeight="1">
      <c r="VAM15149" s="4" t="s">
        <v>1307</v>
      </c>
      <c r="VAN15149" s="4">
        <v>732550</v>
      </c>
    </row>
    <row r="15150" spans="14899:14914" ht="21.95" customHeight="1">
      <c r="VAM15150" s="4" t="s">
        <v>596</v>
      </c>
      <c r="VAN15150" s="4">
        <v>174298.32</v>
      </c>
    </row>
    <row r="15151" spans="14899:14914" ht="21.95" customHeight="1">
      <c r="VAO15151" s="4" t="s">
        <v>1307</v>
      </c>
      <c r="VAP15151" s="4">
        <v>732550</v>
      </c>
    </row>
    <row r="15152" spans="14899:14914" ht="21.95" customHeight="1">
      <c r="VAO15152" s="4" t="s">
        <v>596</v>
      </c>
      <c r="VAP15152" s="4">
        <v>174298.32</v>
      </c>
    </row>
    <row r="15153" spans="14915:14930" ht="21.95" customHeight="1">
      <c r="VAQ15153" s="4" t="s">
        <v>1307</v>
      </c>
      <c r="VAR15153" s="4">
        <v>732550</v>
      </c>
    </row>
    <row r="15154" spans="14915:14930" ht="21.95" customHeight="1">
      <c r="VAQ15154" s="4" t="s">
        <v>596</v>
      </c>
      <c r="VAR15154" s="4">
        <v>174298.32</v>
      </c>
    </row>
    <row r="15155" spans="14915:14930" ht="21.95" customHeight="1">
      <c r="VAS15155" s="4" t="s">
        <v>1307</v>
      </c>
      <c r="VAT15155" s="4">
        <v>732550</v>
      </c>
    </row>
    <row r="15156" spans="14915:14930" ht="21.95" customHeight="1">
      <c r="VAS15156" s="4" t="s">
        <v>596</v>
      </c>
      <c r="VAT15156" s="4">
        <v>174298.32</v>
      </c>
    </row>
    <row r="15157" spans="14915:14930" ht="21.95" customHeight="1">
      <c r="VAU15157" s="4" t="s">
        <v>1307</v>
      </c>
      <c r="VAV15157" s="4">
        <v>732550</v>
      </c>
    </row>
    <row r="15158" spans="14915:14930" ht="21.95" customHeight="1">
      <c r="VAU15158" s="4" t="s">
        <v>596</v>
      </c>
      <c r="VAV15158" s="4">
        <v>174298.32</v>
      </c>
    </row>
    <row r="15159" spans="14915:14930" ht="21.95" customHeight="1">
      <c r="VAW15159" s="4" t="s">
        <v>1307</v>
      </c>
      <c r="VAX15159" s="4">
        <v>732550</v>
      </c>
    </row>
    <row r="15160" spans="14915:14930" ht="21.95" customHeight="1">
      <c r="VAW15160" s="4" t="s">
        <v>596</v>
      </c>
      <c r="VAX15160" s="4">
        <v>174298.32</v>
      </c>
    </row>
    <row r="15161" spans="14915:14930" ht="21.95" customHeight="1">
      <c r="VAY15161" s="4" t="s">
        <v>1307</v>
      </c>
      <c r="VAZ15161" s="4">
        <v>732550</v>
      </c>
    </row>
    <row r="15162" spans="14915:14930" ht="21.95" customHeight="1">
      <c r="VAY15162" s="4" t="s">
        <v>596</v>
      </c>
      <c r="VAZ15162" s="4">
        <v>174298.32</v>
      </c>
    </row>
    <row r="15163" spans="14915:14930" ht="21.95" customHeight="1">
      <c r="VBA15163" s="4" t="s">
        <v>1307</v>
      </c>
      <c r="VBB15163" s="4">
        <v>732550</v>
      </c>
    </row>
    <row r="15164" spans="14915:14930" ht="21.95" customHeight="1">
      <c r="VBA15164" s="4" t="s">
        <v>596</v>
      </c>
      <c r="VBB15164" s="4">
        <v>174298.32</v>
      </c>
    </row>
    <row r="15165" spans="14915:14930" ht="21.95" customHeight="1">
      <c r="VBC15165" s="4" t="s">
        <v>1307</v>
      </c>
      <c r="VBD15165" s="4">
        <v>732550</v>
      </c>
    </row>
    <row r="15166" spans="14915:14930" ht="21.95" customHeight="1">
      <c r="VBC15166" s="4" t="s">
        <v>596</v>
      </c>
      <c r="VBD15166" s="4">
        <v>174298.32</v>
      </c>
    </row>
    <row r="15167" spans="14915:14930" ht="21.95" customHeight="1">
      <c r="VBE15167" s="4" t="s">
        <v>1307</v>
      </c>
      <c r="VBF15167" s="4">
        <v>732550</v>
      </c>
    </row>
    <row r="15168" spans="14915:14930" ht="21.95" customHeight="1">
      <c r="VBE15168" s="4" t="s">
        <v>596</v>
      </c>
      <c r="VBF15168" s="4">
        <v>174298.32</v>
      </c>
    </row>
    <row r="15169" spans="14931:14946" ht="21.95" customHeight="1">
      <c r="VBG15169" s="4" t="s">
        <v>1307</v>
      </c>
      <c r="VBH15169" s="4">
        <v>732550</v>
      </c>
    </row>
    <row r="15170" spans="14931:14946" ht="21.95" customHeight="1">
      <c r="VBG15170" s="4" t="s">
        <v>596</v>
      </c>
      <c r="VBH15170" s="4">
        <v>174298.32</v>
      </c>
    </row>
    <row r="15171" spans="14931:14946" ht="21.95" customHeight="1">
      <c r="VBI15171" s="4" t="s">
        <v>1307</v>
      </c>
      <c r="VBJ15171" s="4">
        <v>732550</v>
      </c>
    </row>
    <row r="15172" spans="14931:14946" ht="21.95" customHeight="1">
      <c r="VBI15172" s="4" t="s">
        <v>596</v>
      </c>
      <c r="VBJ15172" s="4">
        <v>174298.32</v>
      </c>
    </row>
    <row r="15173" spans="14931:14946" ht="21.95" customHeight="1">
      <c r="VBK15173" s="4" t="s">
        <v>1307</v>
      </c>
      <c r="VBL15173" s="4">
        <v>732550</v>
      </c>
    </row>
    <row r="15174" spans="14931:14946" ht="21.95" customHeight="1">
      <c r="VBK15174" s="4" t="s">
        <v>596</v>
      </c>
      <c r="VBL15174" s="4">
        <v>174298.32</v>
      </c>
    </row>
    <row r="15175" spans="14931:14946" ht="21.95" customHeight="1">
      <c r="VBM15175" s="4" t="s">
        <v>1307</v>
      </c>
      <c r="VBN15175" s="4">
        <v>732550</v>
      </c>
    </row>
    <row r="15176" spans="14931:14946" ht="21.95" customHeight="1">
      <c r="VBM15176" s="4" t="s">
        <v>596</v>
      </c>
      <c r="VBN15176" s="4">
        <v>174298.32</v>
      </c>
    </row>
    <row r="15177" spans="14931:14946" ht="21.95" customHeight="1">
      <c r="VBO15177" s="4" t="s">
        <v>1307</v>
      </c>
      <c r="VBP15177" s="4">
        <v>732550</v>
      </c>
    </row>
    <row r="15178" spans="14931:14946" ht="21.95" customHeight="1">
      <c r="VBO15178" s="4" t="s">
        <v>596</v>
      </c>
      <c r="VBP15178" s="4">
        <v>174298.32</v>
      </c>
    </row>
    <row r="15179" spans="14931:14946" ht="21.95" customHeight="1">
      <c r="VBQ15179" s="4" t="s">
        <v>1307</v>
      </c>
      <c r="VBR15179" s="4">
        <v>732550</v>
      </c>
    </row>
    <row r="15180" spans="14931:14946" ht="21.95" customHeight="1">
      <c r="VBQ15180" s="4" t="s">
        <v>596</v>
      </c>
      <c r="VBR15180" s="4">
        <v>174298.32</v>
      </c>
    </row>
    <row r="15181" spans="14931:14946" ht="21.95" customHeight="1">
      <c r="VBS15181" s="4" t="s">
        <v>1307</v>
      </c>
      <c r="VBT15181" s="4">
        <v>732550</v>
      </c>
    </row>
    <row r="15182" spans="14931:14946" ht="21.95" customHeight="1">
      <c r="VBS15182" s="4" t="s">
        <v>596</v>
      </c>
      <c r="VBT15182" s="4">
        <v>174298.32</v>
      </c>
    </row>
    <row r="15183" spans="14931:14946" ht="21.95" customHeight="1">
      <c r="VBU15183" s="4" t="s">
        <v>1307</v>
      </c>
      <c r="VBV15183" s="4">
        <v>732550</v>
      </c>
    </row>
    <row r="15184" spans="14931:14946" ht="21.95" customHeight="1">
      <c r="VBU15184" s="4" t="s">
        <v>596</v>
      </c>
      <c r="VBV15184" s="4">
        <v>174298.32</v>
      </c>
    </row>
    <row r="15185" spans="14947:14962" ht="21.95" customHeight="1">
      <c r="VBW15185" s="4" t="s">
        <v>1307</v>
      </c>
      <c r="VBX15185" s="4">
        <v>732550</v>
      </c>
    </row>
    <row r="15186" spans="14947:14962" ht="21.95" customHeight="1">
      <c r="VBW15186" s="4" t="s">
        <v>596</v>
      </c>
      <c r="VBX15186" s="4">
        <v>174298.32</v>
      </c>
    </row>
    <row r="15187" spans="14947:14962" ht="21.95" customHeight="1">
      <c r="VBY15187" s="4" t="s">
        <v>1307</v>
      </c>
      <c r="VBZ15187" s="4">
        <v>732550</v>
      </c>
    </row>
    <row r="15188" spans="14947:14962" ht="21.95" customHeight="1">
      <c r="VBY15188" s="4" t="s">
        <v>596</v>
      </c>
      <c r="VBZ15188" s="4">
        <v>174298.32</v>
      </c>
    </row>
    <row r="15189" spans="14947:14962" ht="21.95" customHeight="1">
      <c r="VCA15189" s="4" t="s">
        <v>1307</v>
      </c>
      <c r="VCB15189" s="4">
        <v>732550</v>
      </c>
    </row>
    <row r="15190" spans="14947:14962" ht="21.95" customHeight="1">
      <c r="VCA15190" s="4" t="s">
        <v>596</v>
      </c>
      <c r="VCB15190" s="4">
        <v>174298.32</v>
      </c>
    </row>
    <row r="15191" spans="14947:14962" ht="21.95" customHeight="1">
      <c r="VCC15191" s="4" t="s">
        <v>1307</v>
      </c>
      <c r="VCD15191" s="4">
        <v>732550</v>
      </c>
    </row>
    <row r="15192" spans="14947:14962" ht="21.95" customHeight="1">
      <c r="VCC15192" s="4" t="s">
        <v>596</v>
      </c>
      <c r="VCD15192" s="4">
        <v>174298.32</v>
      </c>
    </row>
    <row r="15193" spans="14947:14962" ht="21.95" customHeight="1">
      <c r="VCE15193" s="4" t="s">
        <v>1307</v>
      </c>
      <c r="VCF15193" s="4">
        <v>732550</v>
      </c>
    </row>
    <row r="15194" spans="14947:14962" ht="21.95" customHeight="1">
      <c r="VCE15194" s="4" t="s">
        <v>596</v>
      </c>
      <c r="VCF15194" s="4">
        <v>174298.32</v>
      </c>
    </row>
    <row r="15195" spans="14947:14962" ht="21.95" customHeight="1">
      <c r="VCG15195" s="4" t="s">
        <v>1307</v>
      </c>
      <c r="VCH15195" s="4">
        <v>732550</v>
      </c>
    </row>
    <row r="15196" spans="14947:14962" ht="21.95" customHeight="1">
      <c r="VCG15196" s="4" t="s">
        <v>596</v>
      </c>
      <c r="VCH15196" s="4">
        <v>174298.32</v>
      </c>
    </row>
    <row r="15197" spans="14947:14962" ht="21.95" customHeight="1">
      <c r="VCI15197" s="4" t="s">
        <v>1307</v>
      </c>
      <c r="VCJ15197" s="4">
        <v>732550</v>
      </c>
    </row>
    <row r="15198" spans="14947:14962" ht="21.95" customHeight="1">
      <c r="VCI15198" s="4" t="s">
        <v>596</v>
      </c>
      <c r="VCJ15198" s="4">
        <v>174298.32</v>
      </c>
    </row>
    <row r="15199" spans="14947:14962" ht="21.95" customHeight="1">
      <c r="VCK15199" s="4" t="s">
        <v>1307</v>
      </c>
      <c r="VCL15199" s="4">
        <v>732550</v>
      </c>
    </row>
    <row r="15200" spans="14947:14962" ht="21.95" customHeight="1">
      <c r="VCK15200" s="4" t="s">
        <v>596</v>
      </c>
      <c r="VCL15200" s="4">
        <v>174298.32</v>
      </c>
    </row>
    <row r="15201" spans="14963:14978" ht="21.95" customHeight="1">
      <c r="VCM15201" s="4" t="s">
        <v>1307</v>
      </c>
      <c r="VCN15201" s="4">
        <v>732550</v>
      </c>
    </row>
    <row r="15202" spans="14963:14978" ht="21.95" customHeight="1">
      <c r="VCM15202" s="4" t="s">
        <v>596</v>
      </c>
      <c r="VCN15202" s="4">
        <v>174298.32</v>
      </c>
    </row>
    <row r="15203" spans="14963:14978" ht="21.95" customHeight="1">
      <c r="VCO15203" s="4" t="s">
        <v>1307</v>
      </c>
      <c r="VCP15203" s="4">
        <v>732550</v>
      </c>
    </row>
    <row r="15204" spans="14963:14978" ht="21.95" customHeight="1">
      <c r="VCO15204" s="4" t="s">
        <v>596</v>
      </c>
      <c r="VCP15204" s="4">
        <v>174298.32</v>
      </c>
    </row>
    <row r="15205" spans="14963:14978" ht="21.95" customHeight="1">
      <c r="VCQ15205" s="4" t="s">
        <v>1307</v>
      </c>
      <c r="VCR15205" s="4">
        <v>732550</v>
      </c>
    </row>
    <row r="15206" spans="14963:14978" ht="21.95" customHeight="1">
      <c r="VCQ15206" s="4" t="s">
        <v>596</v>
      </c>
      <c r="VCR15206" s="4">
        <v>174298.32</v>
      </c>
    </row>
    <row r="15207" spans="14963:14978" ht="21.95" customHeight="1">
      <c r="VCS15207" s="4" t="s">
        <v>1307</v>
      </c>
      <c r="VCT15207" s="4">
        <v>732550</v>
      </c>
    </row>
    <row r="15208" spans="14963:14978" ht="21.95" customHeight="1">
      <c r="VCS15208" s="4" t="s">
        <v>596</v>
      </c>
      <c r="VCT15208" s="4">
        <v>174298.32</v>
      </c>
    </row>
    <row r="15209" spans="14963:14978" ht="21.95" customHeight="1">
      <c r="VCU15209" s="4" t="s">
        <v>1307</v>
      </c>
      <c r="VCV15209" s="4">
        <v>732550</v>
      </c>
    </row>
    <row r="15210" spans="14963:14978" ht="21.95" customHeight="1">
      <c r="VCU15210" s="4" t="s">
        <v>596</v>
      </c>
      <c r="VCV15210" s="4">
        <v>174298.32</v>
      </c>
    </row>
    <row r="15211" spans="14963:14978" ht="21.95" customHeight="1">
      <c r="VCW15211" s="4" t="s">
        <v>1307</v>
      </c>
      <c r="VCX15211" s="4">
        <v>732550</v>
      </c>
    </row>
    <row r="15212" spans="14963:14978" ht="21.95" customHeight="1">
      <c r="VCW15212" s="4" t="s">
        <v>596</v>
      </c>
      <c r="VCX15212" s="4">
        <v>174298.32</v>
      </c>
    </row>
    <row r="15213" spans="14963:14978" ht="21.95" customHeight="1">
      <c r="VCY15213" s="4" t="s">
        <v>1307</v>
      </c>
      <c r="VCZ15213" s="4">
        <v>732550</v>
      </c>
    </row>
    <row r="15214" spans="14963:14978" ht="21.95" customHeight="1">
      <c r="VCY15214" s="4" t="s">
        <v>596</v>
      </c>
      <c r="VCZ15214" s="4">
        <v>174298.32</v>
      </c>
    </row>
    <row r="15215" spans="14963:14978" ht="21.95" customHeight="1">
      <c r="VDA15215" s="4" t="s">
        <v>1307</v>
      </c>
      <c r="VDB15215" s="4">
        <v>732550</v>
      </c>
    </row>
    <row r="15216" spans="14963:14978" ht="21.95" customHeight="1">
      <c r="VDA15216" s="4" t="s">
        <v>596</v>
      </c>
      <c r="VDB15216" s="4">
        <v>174298.32</v>
      </c>
    </row>
    <row r="15217" spans="14979:14994" ht="21.95" customHeight="1">
      <c r="VDC15217" s="4" t="s">
        <v>1307</v>
      </c>
      <c r="VDD15217" s="4">
        <v>732550</v>
      </c>
    </row>
    <row r="15218" spans="14979:14994" ht="21.95" customHeight="1">
      <c r="VDC15218" s="4" t="s">
        <v>596</v>
      </c>
      <c r="VDD15218" s="4">
        <v>174298.32</v>
      </c>
    </row>
    <row r="15219" spans="14979:14994" ht="21.95" customHeight="1">
      <c r="VDE15219" s="4" t="s">
        <v>1307</v>
      </c>
      <c r="VDF15219" s="4">
        <v>732550</v>
      </c>
    </row>
    <row r="15220" spans="14979:14994" ht="21.95" customHeight="1">
      <c r="VDE15220" s="4" t="s">
        <v>596</v>
      </c>
      <c r="VDF15220" s="4">
        <v>174298.32</v>
      </c>
    </row>
    <row r="15221" spans="14979:14994" ht="21.95" customHeight="1">
      <c r="VDG15221" s="4" t="s">
        <v>1307</v>
      </c>
      <c r="VDH15221" s="4">
        <v>732550</v>
      </c>
    </row>
    <row r="15222" spans="14979:14994" ht="21.95" customHeight="1">
      <c r="VDG15222" s="4" t="s">
        <v>596</v>
      </c>
      <c r="VDH15222" s="4">
        <v>174298.32</v>
      </c>
    </row>
    <row r="15223" spans="14979:14994" ht="21.95" customHeight="1">
      <c r="VDI15223" s="4" t="s">
        <v>1307</v>
      </c>
      <c r="VDJ15223" s="4">
        <v>732550</v>
      </c>
    </row>
    <row r="15224" spans="14979:14994" ht="21.95" customHeight="1">
      <c r="VDI15224" s="4" t="s">
        <v>596</v>
      </c>
      <c r="VDJ15224" s="4">
        <v>174298.32</v>
      </c>
    </row>
    <row r="15225" spans="14979:14994" ht="21.95" customHeight="1">
      <c r="VDK15225" s="4" t="s">
        <v>1307</v>
      </c>
      <c r="VDL15225" s="4">
        <v>732550</v>
      </c>
    </row>
    <row r="15226" spans="14979:14994" ht="21.95" customHeight="1">
      <c r="VDK15226" s="4" t="s">
        <v>596</v>
      </c>
      <c r="VDL15226" s="4">
        <v>174298.32</v>
      </c>
    </row>
    <row r="15227" spans="14979:14994" ht="21.95" customHeight="1">
      <c r="VDM15227" s="4" t="s">
        <v>1307</v>
      </c>
      <c r="VDN15227" s="4">
        <v>732550</v>
      </c>
    </row>
    <row r="15228" spans="14979:14994" ht="21.95" customHeight="1">
      <c r="VDM15228" s="4" t="s">
        <v>596</v>
      </c>
      <c r="VDN15228" s="4">
        <v>174298.32</v>
      </c>
    </row>
    <row r="15229" spans="14979:14994" ht="21.95" customHeight="1">
      <c r="VDO15229" s="4" t="s">
        <v>1307</v>
      </c>
      <c r="VDP15229" s="4">
        <v>732550</v>
      </c>
    </row>
    <row r="15230" spans="14979:14994" ht="21.95" customHeight="1">
      <c r="VDO15230" s="4" t="s">
        <v>596</v>
      </c>
      <c r="VDP15230" s="4">
        <v>174298.32</v>
      </c>
    </row>
    <row r="15231" spans="14979:14994" ht="21.95" customHeight="1">
      <c r="VDQ15231" s="4" t="s">
        <v>1307</v>
      </c>
      <c r="VDR15231" s="4">
        <v>732550</v>
      </c>
    </row>
    <row r="15232" spans="14979:14994" ht="21.95" customHeight="1">
      <c r="VDQ15232" s="4" t="s">
        <v>596</v>
      </c>
      <c r="VDR15232" s="4">
        <v>174298.32</v>
      </c>
    </row>
    <row r="15233" spans="14995:15010" ht="21.95" customHeight="1">
      <c r="VDS15233" s="4" t="s">
        <v>1307</v>
      </c>
      <c r="VDT15233" s="4">
        <v>732550</v>
      </c>
    </row>
    <row r="15234" spans="14995:15010" ht="21.95" customHeight="1">
      <c r="VDS15234" s="4" t="s">
        <v>596</v>
      </c>
      <c r="VDT15234" s="4">
        <v>174298.32</v>
      </c>
    </row>
    <row r="15235" spans="14995:15010" ht="21.95" customHeight="1">
      <c r="VDU15235" s="4" t="s">
        <v>1307</v>
      </c>
      <c r="VDV15235" s="4">
        <v>732550</v>
      </c>
    </row>
    <row r="15236" spans="14995:15010" ht="21.95" customHeight="1">
      <c r="VDU15236" s="4" t="s">
        <v>596</v>
      </c>
      <c r="VDV15236" s="4">
        <v>174298.32</v>
      </c>
    </row>
    <row r="15237" spans="14995:15010" ht="21.95" customHeight="1">
      <c r="VDW15237" s="4" t="s">
        <v>1307</v>
      </c>
      <c r="VDX15237" s="4">
        <v>732550</v>
      </c>
    </row>
    <row r="15238" spans="14995:15010" ht="21.95" customHeight="1">
      <c r="VDW15238" s="4" t="s">
        <v>596</v>
      </c>
      <c r="VDX15238" s="4">
        <v>174298.32</v>
      </c>
    </row>
    <row r="15239" spans="14995:15010" ht="21.95" customHeight="1">
      <c r="VDY15239" s="4" t="s">
        <v>1307</v>
      </c>
      <c r="VDZ15239" s="4">
        <v>732550</v>
      </c>
    </row>
    <row r="15240" spans="14995:15010" ht="21.95" customHeight="1">
      <c r="VDY15240" s="4" t="s">
        <v>596</v>
      </c>
      <c r="VDZ15240" s="4">
        <v>174298.32</v>
      </c>
    </row>
    <row r="15241" spans="14995:15010" ht="21.95" customHeight="1">
      <c r="VEA15241" s="4" t="s">
        <v>1307</v>
      </c>
      <c r="VEB15241" s="4">
        <v>732550</v>
      </c>
    </row>
    <row r="15242" spans="14995:15010" ht="21.95" customHeight="1">
      <c r="VEA15242" s="4" t="s">
        <v>596</v>
      </c>
      <c r="VEB15242" s="4">
        <v>174298.32</v>
      </c>
    </row>
    <row r="15243" spans="14995:15010" ht="21.95" customHeight="1">
      <c r="VEC15243" s="4" t="s">
        <v>1307</v>
      </c>
      <c r="VED15243" s="4">
        <v>732550</v>
      </c>
    </row>
    <row r="15244" spans="14995:15010" ht="21.95" customHeight="1">
      <c r="VEC15244" s="4" t="s">
        <v>596</v>
      </c>
      <c r="VED15244" s="4">
        <v>174298.32</v>
      </c>
    </row>
    <row r="15245" spans="14995:15010" ht="21.95" customHeight="1">
      <c r="VEE15245" s="4" t="s">
        <v>1307</v>
      </c>
      <c r="VEF15245" s="4">
        <v>732550</v>
      </c>
    </row>
    <row r="15246" spans="14995:15010" ht="21.95" customHeight="1">
      <c r="VEE15246" s="4" t="s">
        <v>596</v>
      </c>
      <c r="VEF15246" s="4">
        <v>174298.32</v>
      </c>
    </row>
    <row r="15247" spans="14995:15010" ht="21.95" customHeight="1">
      <c r="VEG15247" s="4" t="s">
        <v>1307</v>
      </c>
      <c r="VEH15247" s="4">
        <v>732550</v>
      </c>
    </row>
    <row r="15248" spans="14995:15010" ht="21.95" customHeight="1">
      <c r="VEG15248" s="4" t="s">
        <v>596</v>
      </c>
      <c r="VEH15248" s="4">
        <v>174298.32</v>
      </c>
    </row>
    <row r="15249" spans="15011:15026" ht="21.95" customHeight="1">
      <c r="VEI15249" s="4" t="s">
        <v>1307</v>
      </c>
      <c r="VEJ15249" s="4">
        <v>732550</v>
      </c>
    </row>
    <row r="15250" spans="15011:15026" ht="21.95" customHeight="1">
      <c r="VEI15250" s="4" t="s">
        <v>596</v>
      </c>
      <c r="VEJ15250" s="4">
        <v>174298.32</v>
      </c>
    </row>
    <row r="15251" spans="15011:15026" ht="21.95" customHeight="1">
      <c r="VEK15251" s="4" t="s">
        <v>1307</v>
      </c>
      <c r="VEL15251" s="4">
        <v>732550</v>
      </c>
    </row>
    <row r="15252" spans="15011:15026" ht="21.95" customHeight="1">
      <c r="VEK15252" s="4" t="s">
        <v>596</v>
      </c>
      <c r="VEL15252" s="4">
        <v>174298.32</v>
      </c>
    </row>
    <row r="15253" spans="15011:15026" ht="21.95" customHeight="1">
      <c r="VEM15253" s="4" t="s">
        <v>1307</v>
      </c>
      <c r="VEN15253" s="4">
        <v>732550</v>
      </c>
    </row>
    <row r="15254" spans="15011:15026" ht="21.95" customHeight="1">
      <c r="VEM15254" s="4" t="s">
        <v>596</v>
      </c>
      <c r="VEN15254" s="4">
        <v>174298.32</v>
      </c>
    </row>
    <row r="15255" spans="15011:15026" ht="21.95" customHeight="1">
      <c r="VEO15255" s="4" t="s">
        <v>1307</v>
      </c>
      <c r="VEP15255" s="4">
        <v>732550</v>
      </c>
    </row>
    <row r="15256" spans="15011:15026" ht="21.95" customHeight="1">
      <c r="VEO15256" s="4" t="s">
        <v>596</v>
      </c>
      <c r="VEP15256" s="4">
        <v>174298.32</v>
      </c>
    </row>
    <row r="15257" spans="15011:15026" ht="21.95" customHeight="1">
      <c r="VEQ15257" s="4" t="s">
        <v>1307</v>
      </c>
      <c r="VER15257" s="4">
        <v>732550</v>
      </c>
    </row>
    <row r="15258" spans="15011:15026" ht="21.95" customHeight="1">
      <c r="VEQ15258" s="4" t="s">
        <v>596</v>
      </c>
      <c r="VER15258" s="4">
        <v>174298.32</v>
      </c>
    </row>
    <row r="15259" spans="15011:15026" ht="21.95" customHeight="1">
      <c r="VES15259" s="4" t="s">
        <v>1307</v>
      </c>
      <c r="VET15259" s="4">
        <v>732550</v>
      </c>
    </row>
    <row r="15260" spans="15011:15026" ht="21.95" customHeight="1">
      <c r="VES15260" s="4" t="s">
        <v>596</v>
      </c>
      <c r="VET15260" s="4">
        <v>174298.32</v>
      </c>
    </row>
    <row r="15261" spans="15011:15026" ht="21.95" customHeight="1">
      <c r="VEU15261" s="4" t="s">
        <v>1307</v>
      </c>
      <c r="VEV15261" s="4">
        <v>732550</v>
      </c>
    </row>
    <row r="15262" spans="15011:15026" ht="21.95" customHeight="1">
      <c r="VEU15262" s="4" t="s">
        <v>596</v>
      </c>
      <c r="VEV15262" s="4">
        <v>174298.32</v>
      </c>
    </row>
    <row r="15263" spans="15011:15026" ht="21.95" customHeight="1">
      <c r="VEW15263" s="4" t="s">
        <v>1307</v>
      </c>
      <c r="VEX15263" s="4">
        <v>732550</v>
      </c>
    </row>
    <row r="15264" spans="15011:15026" ht="21.95" customHeight="1">
      <c r="VEW15264" s="4" t="s">
        <v>596</v>
      </c>
      <c r="VEX15264" s="4">
        <v>174298.32</v>
      </c>
    </row>
    <row r="15265" spans="15027:15042" ht="21.95" customHeight="1">
      <c r="VEY15265" s="4" t="s">
        <v>1307</v>
      </c>
      <c r="VEZ15265" s="4">
        <v>732550</v>
      </c>
    </row>
    <row r="15266" spans="15027:15042" ht="21.95" customHeight="1">
      <c r="VEY15266" s="4" t="s">
        <v>596</v>
      </c>
      <c r="VEZ15266" s="4">
        <v>174298.32</v>
      </c>
    </row>
    <row r="15267" spans="15027:15042" ht="21.95" customHeight="1">
      <c r="VFA15267" s="4" t="s">
        <v>1307</v>
      </c>
      <c r="VFB15267" s="4">
        <v>732550</v>
      </c>
    </row>
    <row r="15268" spans="15027:15042" ht="21.95" customHeight="1">
      <c r="VFA15268" s="4" t="s">
        <v>596</v>
      </c>
      <c r="VFB15268" s="4">
        <v>174298.32</v>
      </c>
    </row>
    <row r="15269" spans="15027:15042" ht="21.95" customHeight="1">
      <c r="VFC15269" s="4" t="s">
        <v>1307</v>
      </c>
      <c r="VFD15269" s="4">
        <v>732550</v>
      </c>
    </row>
    <row r="15270" spans="15027:15042" ht="21.95" customHeight="1">
      <c r="VFC15270" s="4" t="s">
        <v>596</v>
      </c>
      <c r="VFD15270" s="4">
        <v>174298.32</v>
      </c>
    </row>
    <row r="15271" spans="15027:15042" ht="21.95" customHeight="1">
      <c r="VFE15271" s="4" t="s">
        <v>1307</v>
      </c>
      <c r="VFF15271" s="4">
        <v>732550</v>
      </c>
    </row>
    <row r="15272" spans="15027:15042" ht="21.95" customHeight="1">
      <c r="VFE15272" s="4" t="s">
        <v>596</v>
      </c>
      <c r="VFF15272" s="4">
        <v>174298.32</v>
      </c>
    </row>
    <row r="15273" spans="15027:15042" ht="21.95" customHeight="1">
      <c r="VFG15273" s="4" t="s">
        <v>1307</v>
      </c>
      <c r="VFH15273" s="4">
        <v>732550</v>
      </c>
    </row>
    <row r="15274" spans="15027:15042" ht="21.95" customHeight="1">
      <c r="VFG15274" s="4" t="s">
        <v>596</v>
      </c>
      <c r="VFH15274" s="4">
        <v>174298.32</v>
      </c>
    </row>
    <row r="15275" spans="15027:15042" ht="21.95" customHeight="1">
      <c r="VFI15275" s="4" t="s">
        <v>1307</v>
      </c>
      <c r="VFJ15275" s="4">
        <v>732550</v>
      </c>
    </row>
    <row r="15276" spans="15027:15042" ht="21.95" customHeight="1">
      <c r="VFI15276" s="4" t="s">
        <v>596</v>
      </c>
      <c r="VFJ15276" s="4">
        <v>174298.32</v>
      </c>
    </row>
    <row r="15277" spans="15027:15042" ht="21.95" customHeight="1">
      <c r="VFK15277" s="4" t="s">
        <v>1307</v>
      </c>
      <c r="VFL15277" s="4">
        <v>732550</v>
      </c>
    </row>
    <row r="15278" spans="15027:15042" ht="21.95" customHeight="1">
      <c r="VFK15278" s="4" t="s">
        <v>596</v>
      </c>
      <c r="VFL15278" s="4">
        <v>174298.32</v>
      </c>
    </row>
    <row r="15279" spans="15027:15042" ht="21.95" customHeight="1">
      <c r="VFM15279" s="4" t="s">
        <v>1307</v>
      </c>
      <c r="VFN15279" s="4">
        <v>732550</v>
      </c>
    </row>
    <row r="15280" spans="15027:15042" ht="21.95" customHeight="1">
      <c r="VFM15280" s="4" t="s">
        <v>596</v>
      </c>
      <c r="VFN15280" s="4">
        <v>174298.32</v>
      </c>
    </row>
    <row r="15281" spans="15043:15058" ht="21.95" customHeight="1">
      <c r="VFO15281" s="4" t="s">
        <v>1307</v>
      </c>
      <c r="VFP15281" s="4">
        <v>732550</v>
      </c>
    </row>
    <row r="15282" spans="15043:15058" ht="21.95" customHeight="1">
      <c r="VFO15282" s="4" t="s">
        <v>596</v>
      </c>
      <c r="VFP15282" s="4">
        <v>174298.32</v>
      </c>
    </row>
    <row r="15283" spans="15043:15058" ht="21.95" customHeight="1">
      <c r="VFQ15283" s="4" t="s">
        <v>1307</v>
      </c>
      <c r="VFR15283" s="4">
        <v>732550</v>
      </c>
    </row>
    <row r="15284" spans="15043:15058" ht="21.95" customHeight="1">
      <c r="VFQ15284" s="4" t="s">
        <v>596</v>
      </c>
      <c r="VFR15284" s="4">
        <v>174298.32</v>
      </c>
    </row>
    <row r="15285" spans="15043:15058" ht="21.95" customHeight="1">
      <c r="VFS15285" s="4" t="s">
        <v>1307</v>
      </c>
      <c r="VFT15285" s="4">
        <v>732550</v>
      </c>
    </row>
    <row r="15286" spans="15043:15058" ht="21.95" customHeight="1">
      <c r="VFS15286" s="4" t="s">
        <v>596</v>
      </c>
      <c r="VFT15286" s="4">
        <v>174298.32</v>
      </c>
    </row>
    <row r="15287" spans="15043:15058" ht="21.95" customHeight="1">
      <c r="VFU15287" s="4" t="s">
        <v>1307</v>
      </c>
      <c r="VFV15287" s="4">
        <v>732550</v>
      </c>
    </row>
    <row r="15288" spans="15043:15058" ht="21.95" customHeight="1">
      <c r="VFU15288" s="4" t="s">
        <v>596</v>
      </c>
      <c r="VFV15288" s="4">
        <v>174298.32</v>
      </c>
    </row>
    <row r="15289" spans="15043:15058" ht="21.95" customHeight="1">
      <c r="VFW15289" s="4" t="s">
        <v>1307</v>
      </c>
      <c r="VFX15289" s="4">
        <v>732550</v>
      </c>
    </row>
    <row r="15290" spans="15043:15058" ht="21.95" customHeight="1">
      <c r="VFW15290" s="4" t="s">
        <v>596</v>
      </c>
      <c r="VFX15290" s="4">
        <v>174298.32</v>
      </c>
    </row>
    <row r="15291" spans="15043:15058" ht="21.95" customHeight="1">
      <c r="VFY15291" s="4" t="s">
        <v>1307</v>
      </c>
      <c r="VFZ15291" s="4">
        <v>732550</v>
      </c>
    </row>
    <row r="15292" spans="15043:15058" ht="21.95" customHeight="1">
      <c r="VFY15292" s="4" t="s">
        <v>596</v>
      </c>
      <c r="VFZ15292" s="4">
        <v>174298.32</v>
      </c>
    </row>
    <row r="15293" spans="15043:15058" ht="21.95" customHeight="1">
      <c r="VGA15293" s="4" t="s">
        <v>1307</v>
      </c>
      <c r="VGB15293" s="4">
        <v>732550</v>
      </c>
    </row>
    <row r="15294" spans="15043:15058" ht="21.95" customHeight="1">
      <c r="VGA15294" s="4" t="s">
        <v>596</v>
      </c>
      <c r="VGB15294" s="4">
        <v>174298.32</v>
      </c>
    </row>
    <row r="15295" spans="15043:15058" ht="21.95" customHeight="1">
      <c r="VGC15295" s="4" t="s">
        <v>1307</v>
      </c>
      <c r="VGD15295" s="4">
        <v>732550</v>
      </c>
    </row>
    <row r="15296" spans="15043:15058" ht="21.95" customHeight="1">
      <c r="VGC15296" s="4" t="s">
        <v>596</v>
      </c>
      <c r="VGD15296" s="4">
        <v>174298.32</v>
      </c>
    </row>
    <row r="15297" spans="15059:15074" ht="21.95" customHeight="1">
      <c r="VGE15297" s="4" t="s">
        <v>1307</v>
      </c>
      <c r="VGF15297" s="4">
        <v>732550</v>
      </c>
    </row>
    <row r="15298" spans="15059:15074" ht="21.95" customHeight="1">
      <c r="VGE15298" s="4" t="s">
        <v>596</v>
      </c>
      <c r="VGF15298" s="4">
        <v>174298.32</v>
      </c>
    </row>
    <row r="15299" spans="15059:15074" ht="21.95" customHeight="1">
      <c r="VGG15299" s="4" t="s">
        <v>1307</v>
      </c>
      <c r="VGH15299" s="4">
        <v>732550</v>
      </c>
    </row>
    <row r="15300" spans="15059:15074" ht="21.95" customHeight="1">
      <c r="VGG15300" s="4" t="s">
        <v>596</v>
      </c>
      <c r="VGH15300" s="4">
        <v>174298.32</v>
      </c>
    </row>
    <row r="15301" spans="15059:15074" ht="21.95" customHeight="1">
      <c r="VGI15301" s="4" t="s">
        <v>1307</v>
      </c>
      <c r="VGJ15301" s="4">
        <v>732550</v>
      </c>
    </row>
    <row r="15302" spans="15059:15074" ht="21.95" customHeight="1">
      <c r="VGI15302" s="4" t="s">
        <v>596</v>
      </c>
      <c r="VGJ15302" s="4">
        <v>174298.32</v>
      </c>
    </row>
    <row r="15303" spans="15059:15074" ht="21.95" customHeight="1">
      <c r="VGK15303" s="4" t="s">
        <v>1307</v>
      </c>
      <c r="VGL15303" s="4">
        <v>732550</v>
      </c>
    </row>
    <row r="15304" spans="15059:15074" ht="21.95" customHeight="1">
      <c r="VGK15304" s="4" t="s">
        <v>596</v>
      </c>
      <c r="VGL15304" s="4">
        <v>174298.32</v>
      </c>
    </row>
    <row r="15305" spans="15059:15074" ht="21.95" customHeight="1">
      <c r="VGM15305" s="4" t="s">
        <v>1307</v>
      </c>
      <c r="VGN15305" s="4">
        <v>732550</v>
      </c>
    </row>
    <row r="15306" spans="15059:15074" ht="21.95" customHeight="1">
      <c r="VGM15306" s="4" t="s">
        <v>596</v>
      </c>
      <c r="VGN15306" s="4">
        <v>174298.32</v>
      </c>
    </row>
    <row r="15307" spans="15059:15074" ht="21.95" customHeight="1">
      <c r="VGO15307" s="4" t="s">
        <v>1307</v>
      </c>
      <c r="VGP15307" s="4">
        <v>732550</v>
      </c>
    </row>
    <row r="15308" spans="15059:15074" ht="21.95" customHeight="1">
      <c r="VGO15308" s="4" t="s">
        <v>596</v>
      </c>
      <c r="VGP15308" s="4">
        <v>174298.32</v>
      </c>
    </row>
    <row r="15309" spans="15059:15074" ht="21.95" customHeight="1">
      <c r="VGQ15309" s="4" t="s">
        <v>1307</v>
      </c>
      <c r="VGR15309" s="4">
        <v>732550</v>
      </c>
    </row>
    <row r="15310" spans="15059:15074" ht="21.95" customHeight="1">
      <c r="VGQ15310" s="4" t="s">
        <v>596</v>
      </c>
      <c r="VGR15310" s="4">
        <v>174298.32</v>
      </c>
    </row>
    <row r="15311" spans="15059:15074" ht="21.95" customHeight="1">
      <c r="VGS15311" s="4" t="s">
        <v>1307</v>
      </c>
      <c r="VGT15311" s="4">
        <v>732550</v>
      </c>
    </row>
    <row r="15312" spans="15059:15074" ht="21.95" customHeight="1">
      <c r="VGS15312" s="4" t="s">
        <v>596</v>
      </c>
      <c r="VGT15312" s="4">
        <v>174298.32</v>
      </c>
    </row>
    <row r="15313" spans="15075:15090" ht="21.95" customHeight="1">
      <c r="VGU15313" s="4" t="s">
        <v>1307</v>
      </c>
      <c r="VGV15313" s="4">
        <v>732550</v>
      </c>
    </row>
    <row r="15314" spans="15075:15090" ht="21.95" customHeight="1">
      <c r="VGU15314" s="4" t="s">
        <v>596</v>
      </c>
      <c r="VGV15314" s="4">
        <v>174298.32</v>
      </c>
    </row>
    <row r="15315" spans="15075:15090" ht="21.95" customHeight="1">
      <c r="VGW15315" s="4" t="s">
        <v>1307</v>
      </c>
      <c r="VGX15315" s="4">
        <v>732550</v>
      </c>
    </row>
    <row r="15316" spans="15075:15090" ht="21.95" customHeight="1">
      <c r="VGW15316" s="4" t="s">
        <v>596</v>
      </c>
      <c r="VGX15316" s="4">
        <v>174298.32</v>
      </c>
    </row>
    <row r="15317" spans="15075:15090" ht="21.95" customHeight="1">
      <c r="VGY15317" s="4" t="s">
        <v>1307</v>
      </c>
      <c r="VGZ15317" s="4">
        <v>732550</v>
      </c>
    </row>
    <row r="15318" spans="15075:15090" ht="21.95" customHeight="1">
      <c r="VGY15318" s="4" t="s">
        <v>596</v>
      </c>
      <c r="VGZ15318" s="4">
        <v>174298.32</v>
      </c>
    </row>
    <row r="15319" spans="15075:15090" ht="21.95" customHeight="1">
      <c r="VHA15319" s="4" t="s">
        <v>1307</v>
      </c>
      <c r="VHB15319" s="4">
        <v>732550</v>
      </c>
    </row>
    <row r="15320" spans="15075:15090" ht="21.95" customHeight="1">
      <c r="VHA15320" s="4" t="s">
        <v>596</v>
      </c>
      <c r="VHB15320" s="4">
        <v>174298.32</v>
      </c>
    </row>
    <row r="15321" spans="15075:15090" ht="21.95" customHeight="1">
      <c r="VHC15321" s="4" t="s">
        <v>1307</v>
      </c>
      <c r="VHD15321" s="4">
        <v>732550</v>
      </c>
    </row>
    <row r="15322" spans="15075:15090" ht="21.95" customHeight="1">
      <c r="VHC15322" s="4" t="s">
        <v>596</v>
      </c>
      <c r="VHD15322" s="4">
        <v>174298.32</v>
      </c>
    </row>
    <row r="15323" spans="15075:15090" ht="21.95" customHeight="1">
      <c r="VHE15323" s="4" t="s">
        <v>1307</v>
      </c>
      <c r="VHF15323" s="4">
        <v>732550</v>
      </c>
    </row>
    <row r="15324" spans="15075:15090" ht="21.95" customHeight="1">
      <c r="VHE15324" s="4" t="s">
        <v>596</v>
      </c>
      <c r="VHF15324" s="4">
        <v>174298.32</v>
      </c>
    </row>
    <row r="15325" spans="15075:15090" ht="21.95" customHeight="1">
      <c r="VHG15325" s="4" t="s">
        <v>1307</v>
      </c>
      <c r="VHH15325" s="4">
        <v>732550</v>
      </c>
    </row>
    <row r="15326" spans="15075:15090" ht="21.95" customHeight="1">
      <c r="VHG15326" s="4" t="s">
        <v>596</v>
      </c>
      <c r="VHH15326" s="4">
        <v>174298.32</v>
      </c>
    </row>
    <row r="15327" spans="15075:15090" ht="21.95" customHeight="1">
      <c r="VHI15327" s="4" t="s">
        <v>1307</v>
      </c>
      <c r="VHJ15327" s="4">
        <v>732550</v>
      </c>
    </row>
    <row r="15328" spans="15075:15090" ht="21.95" customHeight="1">
      <c r="VHI15328" s="4" t="s">
        <v>596</v>
      </c>
      <c r="VHJ15328" s="4">
        <v>174298.32</v>
      </c>
    </row>
    <row r="15329" spans="15091:15106" ht="21.95" customHeight="1">
      <c r="VHK15329" s="4" t="s">
        <v>1307</v>
      </c>
      <c r="VHL15329" s="4">
        <v>732550</v>
      </c>
    </row>
    <row r="15330" spans="15091:15106" ht="21.95" customHeight="1">
      <c r="VHK15330" s="4" t="s">
        <v>596</v>
      </c>
      <c r="VHL15330" s="4">
        <v>174298.32</v>
      </c>
    </row>
    <row r="15331" spans="15091:15106" ht="21.95" customHeight="1">
      <c r="VHM15331" s="4" t="s">
        <v>1307</v>
      </c>
      <c r="VHN15331" s="4">
        <v>732550</v>
      </c>
    </row>
    <row r="15332" spans="15091:15106" ht="21.95" customHeight="1">
      <c r="VHM15332" s="4" t="s">
        <v>596</v>
      </c>
      <c r="VHN15332" s="4">
        <v>174298.32</v>
      </c>
    </row>
    <row r="15333" spans="15091:15106" ht="21.95" customHeight="1">
      <c r="VHO15333" s="4" t="s">
        <v>1307</v>
      </c>
      <c r="VHP15333" s="4">
        <v>732550</v>
      </c>
    </row>
    <row r="15334" spans="15091:15106" ht="21.95" customHeight="1">
      <c r="VHO15334" s="4" t="s">
        <v>596</v>
      </c>
      <c r="VHP15334" s="4">
        <v>174298.32</v>
      </c>
    </row>
    <row r="15335" spans="15091:15106" ht="21.95" customHeight="1">
      <c r="VHQ15335" s="4" t="s">
        <v>1307</v>
      </c>
      <c r="VHR15335" s="4">
        <v>732550</v>
      </c>
    </row>
    <row r="15336" spans="15091:15106" ht="21.95" customHeight="1">
      <c r="VHQ15336" s="4" t="s">
        <v>596</v>
      </c>
      <c r="VHR15336" s="4">
        <v>174298.32</v>
      </c>
    </row>
    <row r="15337" spans="15091:15106" ht="21.95" customHeight="1">
      <c r="VHS15337" s="4" t="s">
        <v>1307</v>
      </c>
      <c r="VHT15337" s="4">
        <v>732550</v>
      </c>
    </row>
    <row r="15338" spans="15091:15106" ht="21.95" customHeight="1">
      <c r="VHS15338" s="4" t="s">
        <v>596</v>
      </c>
      <c r="VHT15338" s="4">
        <v>174298.32</v>
      </c>
    </row>
    <row r="15339" spans="15091:15106" ht="21.95" customHeight="1">
      <c r="VHU15339" s="4" t="s">
        <v>1307</v>
      </c>
      <c r="VHV15339" s="4">
        <v>732550</v>
      </c>
    </row>
    <row r="15340" spans="15091:15106" ht="21.95" customHeight="1">
      <c r="VHU15340" s="4" t="s">
        <v>596</v>
      </c>
      <c r="VHV15340" s="4">
        <v>174298.32</v>
      </c>
    </row>
    <row r="15341" spans="15091:15106" ht="21.95" customHeight="1">
      <c r="VHW15341" s="4" t="s">
        <v>1307</v>
      </c>
      <c r="VHX15341" s="4">
        <v>732550</v>
      </c>
    </row>
    <row r="15342" spans="15091:15106" ht="21.95" customHeight="1">
      <c r="VHW15342" s="4" t="s">
        <v>596</v>
      </c>
      <c r="VHX15342" s="4">
        <v>174298.32</v>
      </c>
    </row>
    <row r="15343" spans="15091:15106" ht="21.95" customHeight="1">
      <c r="VHY15343" s="4" t="s">
        <v>1307</v>
      </c>
      <c r="VHZ15343" s="4">
        <v>732550</v>
      </c>
    </row>
    <row r="15344" spans="15091:15106" ht="21.95" customHeight="1">
      <c r="VHY15344" s="4" t="s">
        <v>596</v>
      </c>
      <c r="VHZ15344" s="4">
        <v>174298.32</v>
      </c>
    </row>
    <row r="15345" spans="15107:15122" ht="21.95" customHeight="1">
      <c r="VIA15345" s="4" t="s">
        <v>1307</v>
      </c>
      <c r="VIB15345" s="4">
        <v>732550</v>
      </c>
    </row>
    <row r="15346" spans="15107:15122" ht="21.95" customHeight="1">
      <c r="VIA15346" s="4" t="s">
        <v>596</v>
      </c>
      <c r="VIB15346" s="4">
        <v>174298.32</v>
      </c>
    </row>
    <row r="15347" spans="15107:15122" ht="21.95" customHeight="1">
      <c r="VIC15347" s="4" t="s">
        <v>1307</v>
      </c>
      <c r="VID15347" s="4">
        <v>732550</v>
      </c>
    </row>
    <row r="15348" spans="15107:15122" ht="21.95" customHeight="1">
      <c r="VIC15348" s="4" t="s">
        <v>596</v>
      </c>
      <c r="VID15348" s="4">
        <v>174298.32</v>
      </c>
    </row>
    <row r="15349" spans="15107:15122" ht="21.95" customHeight="1">
      <c r="VIE15349" s="4" t="s">
        <v>1307</v>
      </c>
      <c r="VIF15349" s="4">
        <v>732550</v>
      </c>
    </row>
    <row r="15350" spans="15107:15122" ht="21.95" customHeight="1">
      <c r="VIE15350" s="4" t="s">
        <v>596</v>
      </c>
      <c r="VIF15350" s="4">
        <v>174298.32</v>
      </c>
    </row>
    <row r="15351" spans="15107:15122" ht="21.95" customHeight="1">
      <c r="VIG15351" s="4" t="s">
        <v>1307</v>
      </c>
      <c r="VIH15351" s="4">
        <v>732550</v>
      </c>
    </row>
    <row r="15352" spans="15107:15122" ht="21.95" customHeight="1">
      <c r="VIG15352" s="4" t="s">
        <v>596</v>
      </c>
      <c r="VIH15352" s="4">
        <v>174298.32</v>
      </c>
    </row>
    <row r="15353" spans="15107:15122" ht="21.95" customHeight="1">
      <c r="VII15353" s="4" t="s">
        <v>1307</v>
      </c>
      <c r="VIJ15353" s="4">
        <v>732550</v>
      </c>
    </row>
    <row r="15354" spans="15107:15122" ht="21.95" customHeight="1">
      <c r="VII15354" s="4" t="s">
        <v>596</v>
      </c>
      <c r="VIJ15354" s="4">
        <v>174298.32</v>
      </c>
    </row>
    <row r="15355" spans="15107:15122" ht="21.95" customHeight="1">
      <c r="VIK15355" s="4" t="s">
        <v>1307</v>
      </c>
      <c r="VIL15355" s="4">
        <v>732550</v>
      </c>
    </row>
    <row r="15356" spans="15107:15122" ht="21.95" customHeight="1">
      <c r="VIK15356" s="4" t="s">
        <v>596</v>
      </c>
      <c r="VIL15356" s="4">
        <v>174298.32</v>
      </c>
    </row>
    <row r="15357" spans="15107:15122" ht="21.95" customHeight="1">
      <c r="VIM15357" s="4" t="s">
        <v>1307</v>
      </c>
      <c r="VIN15357" s="4">
        <v>732550</v>
      </c>
    </row>
    <row r="15358" spans="15107:15122" ht="21.95" customHeight="1">
      <c r="VIM15358" s="4" t="s">
        <v>596</v>
      </c>
      <c r="VIN15358" s="4">
        <v>174298.32</v>
      </c>
    </row>
    <row r="15359" spans="15107:15122" ht="21.95" customHeight="1">
      <c r="VIO15359" s="4" t="s">
        <v>1307</v>
      </c>
      <c r="VIP15359" s="4">
        <v>732550</v>
      </c>
    </row>
    <row r="15360" spans="15107:15122" ht="21.95" customHeight="1">
      <c r="VIO15360" s="4" t="s">
        <v>596</v>
      </c>
      <c r="VIP15360" s="4">
        <v>174298.32</v>
      </c>
    </row>
    <row r="15361" spans="15123:15138" ht="21.95" customHeight="1">
      <c r="VIQ15361" s="4" t="s">
        <v>1307</v>
      </c>
      <c r="VIR15361" s="4">
        <v>732550</v>
      </c>
    </row>
    <row r="15362" spans="15123:15138" ht="21.95" customHeight="1">
      <c r="VIQ15362" s="4" t="s">
        <v>596</v>
      </c>
      <c r="VIR15362" s="4">
        <v>174298.32</v>
      </c>
    </row>
    <row r="15363" spans="15123:15138" ht="21.95" customHeight="1">
      <c r="VIS15363" s="4" t="s">
        <v>1307</v>
      </c>
      <c r="VIT15363" s="4">
        <v>732550</v>
      </c>
    </row>
    <row r="15364" spans="15123:15138" ht="21.95" customHeight="1">
      <c r="VIS15364" s="4" t="s">
        <v>596</v>
      </c>
      <c r="VIT15364" s="4">
        <v>174298.32</v>
      </c>
    </row>
    <row r="15365" spans="15123:15138" ht="21.95" customHeight="1">
      <c r="VIU15365" s="4" t="s">
        <v>1307</v>
      </c>
      <c r="VIV15365" s="4">
        <v>732550</v>
      </c>
    </row>
    <row r="15366" spans="15123:15138" ht="21.95" customHeight="1">
      <c r="VIU15366" s="4" t="s">
        <v>596</v>
      </c>
      <c r="VIV15366" s="4">
        <v>174298.32</v>
      </c>
    </row>
    <row r="15367" spans="15123:15138" ht="21.95" customHeight="1">
      <c r="VIW15367" s="4" t="s">
        <v>1307</v>
      </c>
      <c r="VIX15367" s="4">
        <v>732550</v>
      </c>
    </row>
    <row r="15368" spans="15123:15138" ht="21.95" customHeight="1">
      <c r="VIW15368" s="4" t="s">
        <v>596</v>
      </c>
      <c r="VIX15368" s="4">
        <v>174298.32</v>
      </c>
    </row>
    <row r="15369" spans="15123:15138" ht="21.95" customHeight="1">
      <c r="VIY15369" s="4" t="s">
        <v>1307</v>
      </c>
      <c r="VIZ15369" s="4">
        <v>732550</v>
      </c>
    </row>
    <row r="15370" spans="15123:15138" ht="21.95" customHeight="1">
      <c r="VIY15370" s="4" t="s">
        <v>596</v>
      </c>
      <c r="VIZ15370" s="4">
        <v>174298.32</v>
      </c>
    </row>
    <row r="15371" spans="15123:15138" ht="21.95" customHeight="1">
      <c r="VJA15371" s="4" t="s">
        <v>1307</v>
      </c>
      <c r="VJB15371" s="4">
        <v>732550</v>
      </c>
    </row>
    <row r="15372" spans="15123:15138" ht="21.95" customHeight="1">
      <c r="VJA15372" s="4" t="s">
        <v>596</v>
      </c>
      <c r="VJB15372" s="4">
        <v>174298.32</v>
      </c>
    </row>
    <row r="15373" spans="15123:15138" ht="21.95" customHeight="1">
      <c r="VJC15373" s="4" t="s">
        <v>1307</v>
      </c>
      <c r="VJD15373" s="4">
        <v>732550</v>
      </c>
    </row>
    <row r="15374" spans="15123:15138" ht="21.95" customHeight="1">
      <c r="VJC15374" s="4" t="s">
        <v>596</v>
      </c>
      <c r="VJD15374" s="4">
        <v>174298.32</v>
      </c>
    </row>
    <row r="15375" spans="15123:15138" ht="21.95" customHeight="1">
      <c r="VJE15375" s="4" t="s">
        <v>1307</v>
      </c>
      <c r="VJF15375" s="4">
        <v>732550</v>
      </c>
    </row>
    <row r="15376" spans="15123:15138" ht="21.95" customHeight="1">
      <c r="VJE15376" s="4" t="s">
        <v>596</v>
      </c>
      <c r="VJF15376" s="4">
        <v>174298.32</v>
      </c>
    </row>
    <row r="15377" spans="15139:15154" ht="21.95" customHeight="1">
      <c r="VJG15377" s="4" t="s">
        <v>1307</v>
      </c>
      <c r="VJH15377" s="4">
        <v>732550</v>
      </c>
    </row>
    <row r="15378" spans="15139:15154" ht="21.95" customHeight="1">
      <c r="VJG15378" s="4" t="s">
        <v>596</v>
      </c>
      <c r="VJH15378" s="4">
        <v>174298.32</v>
      </c>
    </row>
    <row r="15379" spans="15139:15154" ht="21.95" customHeight="1">
      <c r="VJI15379" s="4" t="s">
        <v>1307</v>
      </c>
      <c r="VJJ15379" s="4">
        <v>732550</v>
      </c>
    </row>
    <row r="15380" spans="15139:15154" ht="21.95" customHeight="1">
      <c r="VJI15380" s="4" t="s">
        <v>596</v>
      </c>
      <c r="VJJ15380" s="4">
        <v>174298.32</v>
      </c>
    </row>
    <row r="15381" spans="15139:15154" ht="21.95" customHeight="1">
      <c r="VJK15381" s="4" t="s">
        <v>1307</v>
      </c>
      <c r="VJL15381" s="4">
        <v>732550</v>
      </c>
    </row>
    <row r="15382" spans="15139:15154" ht="21.95" customHeight="1">
      <c r="VJK15382" s="4" t="s">
        <v>596</v>
      </c>
      <c r="VJL15382" s="4">
        <v>174298.32</v>
      </c>
    </row>
    <row r="15383" spans="15139:15154" ht="21.95" customHeight="1">
      <c r="VJM15383" s="4" t="s">
        <v>1307</v>
      </c>
      <c r="VJN15383" s="4">
        <v>732550</v>
      </c>
    </row>
    <row r="15384" spans="15139:15154" ht="21.95" customHeight="1">
      <c r="VJM15384" s="4" t="s">
        <v>596</v>
      </c>
      <c r="VJN15384" s="4">
        <v>174298.32</v>
      </c>
    </row>
    <row r="15385" spans="15139:15154" ht="21.95" customHeight="1">
      <c r="VJO15385" s="4" t="s">
        <v>1307</v>
      </c>
      <c r="VJP15385" s="4">
        <v>732550</v>
      </c>
    </row>
    <row r="15386" spans="15139:15154" ht="21.95" customHeight="1">
      <c r="VJO15386" s="4" t="s">
        <v>596</v>
      </c>
      <c r="VJP15386" s="4">
        <v>174298.32</v>
      </c>
    </row>
    <row r="15387" spans="15139:15154" ht="21.95" customHeight="1">
      <c r="VJQ15387" s="4" t="s">
        <v>1307</v>
      </c>
      <c r="VJR15387" s="4">
        <v>732550</v>
      </c>
    </row>
    <row r="15388" spans="15139:15154" ht="21.95" customHeight="1">
      <c r="VJQ15388" s="4" t="s">
        <v>596</v>
      </c>
      <c r="VJR15388" s="4">
        <v>174298.32</v>
      </c>
    </row>
    <row r="15389" spans="15139:15154" ht="21.95" customHeight="1">
      <c r="VJS15389" s="4" t="s">
        <v>1307</v>
      </c>
      <c r="VJT15389" s="4">
        <v>732550</v>
      </c>
    </row>
    <row r="15390" spans="15139:15154" ht="21.95" customHeight="1">
      <c r="VJS15390" s="4" t="s">
        <v>596</v>
      </c>
      <c r="VJT15390" s="4">
        <v>174298.32</v>
      </c>
    </row>
    <row r="15391" spans="15139:15154" ht="21.95" customHeight="1">
      <c r="VJU15391" s="4" t="s">
        <v>1307</v>
      </c>
      <c r="VJV15391" s="4">
        <v>732550</v>
      </c>
    </row>
    <row r="15392" spans="15139:15154" ht="21.95" customHeight="1">
      <c r="VJU15392" s="4" t="s">
        <v>596</v>
      </c>
      <c r="VJV15392" s="4">
        <v>174298.32</v>
      </c>
    </row>
    <row r="15393" spans="15155:15170" ht="21.95" customHeight="1">
      <c r="VJW15393" s="4" t="s">
        <v>1307</v>
      </c>
      <c r="VJX15393" s="4">
        <v>732550</v>
      </c>
    </row>
    <row r="15394" spans="15155:15170" ht="21.95" customHeight="1">
      <c r="VJW15394" s="4" t="s">
        <v>596</v>
      </c>
      <c r="VJX15394" s="4">
        <v>174298.32</v>
      </c>
    </row>
    <row r="15395" spans="15155:15170" ht="21.95" customHeight="1">
      <c r="VJY15395" s="4" t="s">
        <v>1307</v>
      </c>
      <c r="VJZ15395" s="4">
        <v>732550</v>
      </c>
    </row>
    <row r="15396" spans="15155:15170" ht="21.95" customHeight="1">
      <c r="VJY15396" s="4" t="s">
        <v>596</v>
      </c>
      <c r="VJZ15396" s="4">
        <v>174298.32</v>
      </c>
    </row>
    <row r="15397" spans="15155:15170" ht="21.95" customHeight="1">
      <c r="VKA15397" s="4" t="s">
        <v>1307</v>
      </c>
      <c r="VKB15397" s="4">
        <v>732550</v>
      </c>
    </row>
    <row r="15398" spans="15155:15170" ht="21.95" customHeight="1">
      <c r="VKA15398" s="4" t="s">
        <v>596</v>
      </c>
      <c r="VKB15398" s="4">
        <v>174298.32</v>
      </c>
    </row>
    <row r="15399" spans="15155:15170" ht="21.95" customHeight="1">
      <c r="VKC15399" s="4" t="s">
        <v>1307</v>
      </c>
      <c r="VKD15399" s="4">
        <v>732550</v>
      </c>
    </row>
    <row r="15400" spans="15155:15170" ht="21.95" customHeight="1">
      <c r="VKC15400" s="4" t="s">
        <v>596</v>
      </c>
      <c r="VKD15400" s="4">
        <v>174298.32</v>
      </c>
    </row>
    <row r="15401" spans="15155:15170" ht="21.95" customHeight="1">
      <c r="VKE15401" s="4" t="s">
        <v>1307</v>
      </c>
      <c r="VKF15401" s="4">
        <v>732550</v>
      </c>
    </row>
    <row r="15402" spans="15155:15170" ht="21.95" customHeight="1">
      <c r="VKE15402" s="4" t="s">
        <v>596</v>
      </c>
      <c r="VKF15402" s="4">
        <v>174298.32</v>
      </c>
    </row>
    <row r="15403" spans="15155:15170" ht="21.95" customHeight="1">
      <c r="VKG15403" s="4" t="s">
        <v>1307</v>
      </c>
      <c r="VKH15403" s="4">
        <v>732550</v>
      </c>
    </row>
    <row r="15404" spans="15155:15170" ht="21.95" customHeight="1">
      <c r="VKG15404" s="4" t="s">
        <v>596</v>
      </c>
      <c r="VKH15404" s="4">
        <v>174298.32</v>
      </c>
    </row>
    <row r="15405" spans="15155:15170" ht="21.95" customHeight="1">
      <c r="VKI15405" s="4" t="s">
        <v>1307</v>
      </c>
      <c r="VKJ15405" s="4">
        <v>732550</v>
      </c>
    </row>
    <row r="15406" spans="15155:15170" ht="21.95" customHeight="1">
      <c r="VKI15406" s="4" t="s">
        <v>596</v>
      </c>
      <c r="VKJ15406" s="4">
        <v>174298.32</v>
      </c>
    </row>
    <row r="15407" spans="15155:15170" ht="21.95" customHeight="1">
      <c r="VKK15407" s="4" t="s">
        <v>1307</v>
      </c>
      <c r="VKL15407" s="4">
        <v>732550</v>
      </c>
    </row>
    <row r="15408" spans="15155:15170" ht="21.95" customHeight="1">
      <c r="VKK15408" s="4" t="s">
        <v>596</v>
      </c>
      <c r="VKL15408" s="4">
        <v>174298.32</v>
      </c>
    </row>
    <row r="15409" spans="15171:15186" ht="21.95" customHeight="1">
      <c r="VKM15409" s="4" t="s">
        <v>1307</v>
      </c>
      <c r="VKN15409" s="4">
        <v>732550</v>
      </c>
    </row>
    <row r="15410" spans="15171:15186" ht="21.95" customHeight="1">
      <c r="VKM15410" s="4" t="s">
        <v>596</v>
      </c>
      <c r="VKN15410" s="4">
        <v>174298.32</v>
      </c>
    </row>
    <row r="15411" spans="15171:15186" ht="21.95" customHeight="1">
      <c r="VKO15411" s="4" t="s">
        <v>1307</v>
      </c>
      <c r="VKP15411" s="4">
        <v>732550</v>
      </c>
    </row>
    <row r="15412" spans="15171:15186" ht="21.95" customHeight="1">
      <c r="VKO15412" s="4" t="s">
        <v>596</v>
      </c>
      <c r="VKP15412" s="4">
        <v>174298.32</v>
      </c>
    </row>
    <row r="15413" spans="15171:15186" ht="21.95" customHeight="1">
      <c r="VKQ15413" s="4" t="s">
        <v>1307</v>
      </c>
      <c r="VKR15413" s="4">
        <v>732550</v>
      </c>
    </row>
    <row r="15414" spans="15171:15186" ht="21.95" customHeight="1">
      <c r="VKQ15414" s="4" t="s">
        <v>596</v>
      </c>
      <c r="VKR15414" s="4">
        <v>174298.32</v>
      </c>
    </row>
    <row r="15415" spans="15171:15186" ht="21.95" customHeight="1">
      <c r="VKS15415" s="4" t="s">
        <v>1307</v>
      </c>
      <c r="VKT15415" s="4">
        <v>732550</v>
      </c>
    </row>
    <row r="15416" spans="15171:15186" ht="21.95" customHeight="1">
      <c r="VKS15416" s="4" t="s">
        <v>596</v>
      </c>
      <c r="VKT15416" s="4">
        <v>174298.32</v>
      </c>
    </row>
    <row r="15417" spans="15171:15186" ht="21.95" customHeight="1">
      <c r="VKU15417" s="4" t="s">
        <v>1307</v>
      </c>
      <c r="VKV15417" s="4">
        <v>732550</v>
      </c>
    </row>
    <row r="15418" spans="15171:15186" ht="21.95" customHeight="1">
      <c r="VKU15418" s="4" t="s">
        <v>596</v>
      </c>
      <c r="VKV15418" s="4">
        <v>174298.32</v>
      </c>
    </row>
    <row r="15419" spans="15171:15186" ht="21.95" customHeight="1">
      <c r="VKW15419" s="4" t="s">
        <v>1307</v>
      </c>
      <c r="VKX15419" s="4">
        <v>732550</v>
      </c>
    </row>
    <row r="15420" spans="15171:15186" ht="21.95" customHeight="1">
      <c r="VKW15420" s="4" t="s">
        <v>596</v>
      </c>
      <c r="VKX15420" s="4">
        <v>174298.32</v>
      </c>
    </row>
    <row r="15421" spans="15171:15186" ht="21.95" customHeight="1">
      <c r="VKY15421" s="4" t="s">
        <v>1307</v>
      </c>
      <c r="VKZ15421" s="4">
        <v>732550</v>
      </c>
    </row>
    <row r="15422" spans="15171:15186" ht="21.95" customHeight="1">
      <c r="VKY15422" s="4" t="s">
        <v>596</v>
      </c>
      <c r="VKZ15422" s="4">
        <v>174298.32</v>
      </c>
    </row>
    <row r="15423" spans="15171:15186" ht="21.95" customHeight="1">
      <c r="VLA15423" s="4" t="s">
        <v>1307</v>
      </c>
      <c r="VLB15423" s="4">
        <v>732550</v>
      </c>
    </row>
    <row r="15424" spans="15171:15186" ht="21.95" customHeight="1">
      <c r="VLA15424" s="4" t="s">
        <v>596</v>
      </c>
      <c r="VLB15424" s="4">
        <v>174298.32</v>
      </c>
    </row>
    <row r="15425" spans="15187:15202" ht="21.95" customHeight="1">
      <c r="VLC15425" s="4" t="s">
        <v>1307</v>
      </c>
      <c r="VLD15425" s="4">
        <v>732550</v>
      </c>
    </row>
    <row r="15426" spans="15187:15202" ht="21.95" customHeight="1">
      <c r="VLC15426" s="4" t="s">
        <v>596</v>
      </c>
      <c r="VLD15426" s="4">
        <v>174298.32</v>
      </c>
    </row>
    <row r="15427" spans="15187:15202" ht="21.95" customHeight="1">
      <c r="VLE15427" s="4" t="s">
        <v>1307</v>
      </c>
      <c r="VLF15427" s="4">
        <v>732550</v>
      </c>
    </row>
    <row r="15428" spans="15187:15202" ht="21.95" customHeight="1">
      <c r="VLE15428" s="4" t="s">
        <v>596</v>
      </c>
      <c r="VLF15428" s="4">
        <v>174298.32</v>
      </c>
    </row>
    <row r="15429" spans="15187:15202" ht="21.95" customHeight="1">
      <c r="VLG15429" s="4" t="s">
        <v>1307</v>
      </c>
      <c r="VLH15429" s="4">
        <v>732550</v>
      </c>
    </row>
    <row r="15430" spans="15187:15202" ht="21.95" customHeight="1">
      <c r="VLG15430" s="4" t="s">
        <v>596</v>
      </c>
      <c r="VLH15430" s="4">
        <v>174298.32</v>
      </c>
    </row>
    <row r="15431" spans="15187:15202" ht="21.95" customHeight="1">
      <c r="VLI15431" s="4" t="s">
        <v>1307</v>
      </c>
      <c r="VLJ15431" s="4">
        <v>732550</v>
      </c>
    </row>
    <row r="15432" spans="15187:15202" ht="21.95" customHeight="1">
      <c r="VLI15432" s="4" t="s">
        <v>596</v>
      </c>
      <c r="VLJ15432" s="4">
        <v>174298.32</v>
      </c>
    </row>
    <row r="15433" spans="15187:15202" ht="21.95" customHeight="1">
      <c r="VLK15433" s="4" t="s">
        <v>1307</v>
      </c>
      <c r="VLL15433" s="4">
        <v>732550</v>
      </c>
    </row>
    <row r="15434" spans="15187:15202" ht="21.95" customHeight="1">
      <c r="VLK15434" s="4" t="s">
        <v>596</v>
      </c>
      <c r="VLL15434" s="4">
        <v>174298.32</v>
      </c>
    </row>
    <row r="15435" spans="15187:15202" ht="21.95" customHeight="1">
      <c r="VLM15435" s="4" t="s">
        <v>1307</v>
      </c>
      <c r="VLN15435" s="4">
        <v>732550</v>
      </c>
    </row>
    <row r="15436" spans="15187:15202" ht="21.95" customHeight="1">
      <c r="VLM15436" s="4" t="s">
        <v>596</v>
      </c>
      <c r="VLN15436" s="4">
        <v>174298.32</v>
      </c>
    </row>
    <row r="15437" spans="15187:15202" ht="21.95" customHeight="1">
      <c r="VLO15437" s="4" t="s">
        <v>1307</v>
      </c>
      <c r="VLP15437" s="4">
        <v>732550</v>
      </c>
    </row>
    <row r="15438" spans="15187:15202" ht="21.95" customHeight="1">
      <c r="VLO15438" s="4" t="s">
        <v>596</v>
      </c>
      <c r="VLP15438" s="4">
        <v>174298.32</v>
      </c>
    </row>
    <row r="15439" spans="15187:15202" ht="21.95" customHeight="1">
      <c r="VLQ15439" s="4" t="s">
        <v>1307</v>
      </c>
      <c r="VLR15439" s="4">
        <v>732550</v>
      </c>
    </row>
    <row r="15440" spans="15187:15202" ht="21.95" customHeight="1">
      <c r="VLQ15440" s="4" t="s">
        <v>596</v>
      </c>
      <c r="VLR15440" s="4">
        <v>174298.32</v>
      </c>
    </row>
    <row r="15441" spans="15203:15218" ht="21.95" customHeight="1">
      <c r="VLS15441" s="4" t="s">
        <v>1307</v>
      </c>
      <c r="VLT15441" s="4">
        <v>732550</v>
      </c>
    </row>
    <row r="15442" spans="15203:15218" ht="21.95" customHeight="1">
      <c r="VLS15442" s="4" t="s">
        <v>596</v>
      </c>
      <c r="VLT15442" s="4">
        <v>174298.32</v>
      </c>
    </row>
    <row r="15443" spans="15203:15218" ht="21.95" customHeight="1">
      <c r="VLU15443" s="4" t="s">
        <v>1307</v>
      </c>
      <c r="VLV15443" s="4">
        <v>732550</v>
      </c>
    </row>
    <row r="15444" spans="15203:15218" ht="21.95" customHeight="1">
      <c r="VLU15444" s="4" t="s">
        <v>596</v>
      </c>
      <c r="VLV15444" s="4">
        <v>174298.32</v>
      </c>
    </row>
    <row r="15445" spans="15203:15218" ht="21.95" customHeight="1">
      <c r="VLW15445" s="4" t="s">
        <v>1307</v>
      </c>
      <c r="VLX15445" s="4">
        <v>732550</v>
      </c>
    </row>
    <row r="15446" spans="15203:15218" ht="21.95" customHeight="1">
      <c r="VLW15446" s="4" t="s">
        <v>596</v>
      </c>
      <c r="VLX15446" s="4">
        <v>174298.32</v>
      </c>
    </row>
    <row r="15447" spans="15203:15218" ht="21.95" customHeight="1">
      <c r="VLY15447" s="4" t="s">
        <v>1307</v>
      </c>
      <c r="VLZ15447" s="4">
        <v>732550</v>
      </c>
    </row>
    <row r="15448" spans="15203:15218" ht="21.95" customHeight="1">
      <c r="VLY15448" s="4" t="s">
        <v>596</v>
      </c>
      <c r="VLZ15448" s="4">
        <v>174298.32</v>
      </c>
    </row>
    <row r="15449" spans="15203:15218" ht="21.95" customHeight="1">
      <c r="VMA15449" s="4" t="s">
        <v>1307</v>
      </c>
      <c r="VMB15449" s="4">
        <v>732550</v>
      </c>
    </row>
    <row r="15450" spans="15203:15218" ht="21.95" customHeight="1">
      <c r="VMA15450" s="4" t="s">
        <v>596</v>
      </c>
      <c r="VMB15450" s="4">
        <v>174298.32</v>
      </c>
    </row>
    <row r="15451" spans="15203:15218" ht="21.95" customHeight="1">
      <c r="VMC15451" s="4" t="s">
        <v>1307</v>
      </c>
      <c r="VMD15451" s="4">
        <v>732550</v>
      </c>
    </row>
    <row r="15452" spans="15203:15218" ht="21.95" customHeight="1">
      <c r="VMC15452" s="4" t="s">
        <v>596</v>
      </c>
      <c r="VMD15452" s="4">
        <v>174298.32</v>
      </c>
    </row>
    <row r="15453" spans="15203:15218" ht="21.95" customHeight="1">
      <c r="VME15453" s="4" t="s">
        <v>1307</v>
      </c>
      <c r="VMF15453" s="4">
        <v>732550</v>
      </c>
    </row>
    <row r="15454" spans="15203:15218" ht="21.95" customHeight="1">
      <c r="VME15454" s="4" t="s">
        <v>596</v>
      </c>
      <c r="VMF15454" s="4">
        <v>174298.32</v>
      </c>
    </row>
    <row r="15455" spans="15203:15218" ht="21.95" customHeight="1">
      <c r="VMG15455" s="4" t="s">
        <v>1307</v>
      </c>
      <c r="VMH15455" s="4">
        <v>732550</v>
      </c>
    </row>
    <row r="15456" spans="15203:15218" ht="21.95" customHeight="1">
      <c r="VMG15456" s="4" t="s">
        <v>596</v>
      </c>
      <c r="VMH15456" s="4">
        <v>174298.32</v>
      </c>
    </row>
    <row r="15457" spans="15219:15234" ht="21.95" customHeight="1">
      <c r="VMI15457" s="4" t="s">
        <v>1307</v>
      </c>
      <c r="VMJ15457" s="4">
        <v>732550</v>
      </c>
    </row>
    <row r="15458" spans="15219:15234" ht="21.95" customHeight="1">
      <c r="VMI15458" s="4" t="s">
        <v>596</v>
      </c>
      <c r="VMJ15458" s="4">
        <v>174298.32</v>
      </c>
    </row>
    <row r="15459" spans="15219:15234" ht="21.95" customHeight="1">
      <c r="VMK15459" s="4" t="s">
        <v>1307</v>
      </c>
      <c r="VML15459" s="4">
        <v>732550</v>
      </c>
    </row>
    <row r="15460" spans="15219:15234" ht="21.95" customHeight="1">
      <c r="VMK15460" s="4" t="s">
        <v>596</v>
      </c>
      <c r="VML15460" s="4">
        <v>174298.32</v>
      </c>
    </row>
    <row r="15461" spans="15219:15234" ht="21.95" customHeight="1">
      <c r="VMM15461" s="4" t="s">
        <v>1307</v>
      </c>
      <c r="VMN15461" s="4">
        <v>732550</v>
      </c>
    </row>
    <row r="15462" spans="15219:15234" ht="21.95" customHeight="1">
      <c r="VMM15462" s="4" t="s">
        <v>596</v>
      </c>
      <c r="VMN15462" s="4">
        <v>174298.32</v>
      </c>
    </row>
    <row r="15463" spans="15219:15234" ht="21.95" customHeight="1">
      <c r="VMO15463" s="4" t="s">
        <v>1307</v>
      </c>
      <c r="VMP15463" s="4">
        <v>732550</v>
      </c>
    </row>
    <row r="15464" spans="15219:15234" ht="21.95" customHeight="1">
      <c r="VMO15464" s="4" t="s">
        <v>596</v>
      </c>
      <c r="VMP15464" s="4">
        <v>174298.32</v>
      </c>
    </row>
    <row r="15465" spans="15219:15234" ht="21.95" customHeight="1">
      <c r="VMQ15465" s="4" t="s">
        <v>1307</v>
      </c>
      <c r="VMR15465" s="4">
        <v>732550</v>
      </c>
    </row>
    <row r="15466" spans="15219:15234" ht="21.95" customHeight="1">
      <c r="VMQ15466" s="4" t="s">
        <v>596</v>
      </c>
      <c r="VMR15466" s="4">
        <v>174298.32</v>
      </c>
    </row>
    <row r="15467" spans="15219:15234" ht="21.95" customHeight="1">
      <c r="VMS15467" s="4" t="s">
        <v>1307</v>
      </c>
      <c r="VMT15467" s="4">
        <v>732550</v>
      </c>
    </row>
    <row r="15468" spans="15219:15234" ht="21.95" customHeight="1">
      <c r="VMS15468" s="4" t="s">
        <v>596</v>
      </c>
      <c r="VMT15468" s="4">
        <v>174298.32</v>
      </c>
    </row>
    <row r="15469" spans="15219:15234" ht="21.95" customHeight="1">
      <c r="VMU15469" s="4" t="s">
        <v>1307</v>
      </c>
      <c r="VMV15469" s="4">
        <v>732550</v>
      </c>
    </row>
    <row r="15470" spans="15219:15234" ht="21.95" customHeight="1">
      <c r="VMU15470" s="4" t="s">
        <v>596</v>
      </c>
      <c r="VMV15470" s="4">
        <v>174298.32</v>
      </c>
    </row>
    <row r="15471" spans="15219:15234" ht="21.95" customHeight="1">
      <c r="VMW15471" s="4" t="s">
        <v>1307</v>
      </c>
      <c r="VMX15471" s="4">
        <v>732550</v>
      </c>
    </row>
    <row r="15472" spans="15219:15234" ht="21.95" customHeight="1">
      <c r="VMW15472" s="4" t="s">
        <v>596</v>
      </c>
      <c r="VMX15472" s="4">
        <v>174298.32</v>
      </c>
    </row>
    <row r="15473" spans="15235:15250" ht="21.95" customHeight="1">
      <c r="VMY15473" s="4" t="s">
        <v>1307</v>
      </c>
      <c r="VMZ15473" s="4">
        <v>732550</v>
      </c>
    </row>
    <row r="15474" spans="15235:15250" ht="21.95" customHeight="1">
      <c r="VMY15474" s="4" t="s">
        <v>596</v>
      </c>
      <c r="VMZ15474" s="4">
        <v>174298.32</v>
      </c>
    </row>
    <row r="15475" spans="15235:15250" ht="21.95" customHeight="1">
      <c r="VNA15475" s="4" t="s">
        <v>1307</v>
      </c>
      <c r="VNB15475" s="4">
        <v>732550</v>
      </c>
    </row>
    <row r="15476" spans="15235:15250" ht="21.95" customHeight="1">
      <c r="VNA15476" s="4" t="s">
        <v>596</v>
      </c>
      <c r="VNB15476" s="4">
        <v>174298.32</v>
      </c>
    </row>
    <row r="15477" spans="15235:15250" ht="21.95" customHeight="1">
      <c r="VNC15477" s="4" t="s">
        <v>1307</v>
      </c>
      <c r="VND15477" s="4">
        <v>732550</v>
      </c>
    </row>
    <row r="15478" spans="15235:15250" ht="21.95" customHeight="1">
      <c r="VNC15478" s="4" t="s">
        <v>596</v>
      </c>
      <c r="VND15478" s="4">
        <v>174298.32</v>
      </c>
    </row>
    <row r="15479" spans="15235:15250" ht="21.95" customHeight="1">
      <c r="VNE15479" s="4" t="s">
        <v>1307</v>
      </c>
      <c r="VNF15479" s="4">
        <v>732550</v>
      </c>
    </row>
    <row r="15480" spans="15235:15250" ht="21.95" customHeight="1">
      <c r="VNE15480" s="4" t="s">
        <v>596</v>
      </c>
      <c r="VNF15480" s="4">
        <v>174298.32</v>
      </c>
    </row>
    <row r="15481" spans="15235:15250" ht="21.95" customHeight="1">
      <c r="VNG15481" s="4" t="s">
        <v>1307</v>
      </c>
      <c r="VNH15481" s="4">
        <v>732550</v>
      </c>
    </row>
    <row r="15482" spans="15235:15250" ht="21.95" customHeight="1">
      <c r="VNG15482" s="4" t="s">
        <v>596</v>
      </c>
      <c r="VNH15482" s="4">
        <v>174298.32</v>
      </c>
    </row>
    <row r="15483" spans="15235:15250" ht="21.95" customHeight="1">
      <c r="VNI15483" s="4" t="s">
        <v>1307</v>
      </c>
      <c r="VNJ15483" s="4">
        <v>732550</v>
      </c>
    </row>
    <row r="15484" spans="15235:15250" ht="21.95" customHeight="1">
      <c r="VNI15484" s="4" t="s">
        <v>596</v>
      </c>
      <c r="VNJ15484" s="4">
        <v>174298.32</v>
      </c>
    </row>
    <row r="15485" spans="15235:15250" ht="21.95" customHeight="1">
      <c r="VNK15485" s="4" t="s">
        <v>1307</v>
      </c>
      <c r="VNL15485" s="4">
        <v>732550</v>
      </c>
    </row>
    <row r="15486" spans="15235:15250" ht="21.95" customHeight="1">
      <c r="VNK15486" s="4" t="s">
        <v>596</v>
      </c>
      <c r="VNL15486" s="4">
        <v>174298.32</v>
      </c>
    </row>
    <row r="15487" spans="15235:15250" ht="21.95" customHeight="1">
      <c r="VNM15487" s="4" t="s">
        <v>1307</v>
      </c>
      <c r="VNN15487" s="4">
        <v>732550</v>
      </c>
    </row>
    <row r="15488" spans="15235:15250" ht="21.95" customHeight="1">
      <c r="VNM15488" s="4" t="s">
        <v>596</v>
      </c>
      <c r="VNN15488" s="4">
        <v>174298.32</v>
      </c>
    </row>
    <row r="15489" spans="15251:15266" ht="21.95" customHeight="1">
      <c r="VNO15489" s="4" t="s">
        <v>1307</v>
      </c>
      <c r="VNP15489" s="4">
        <v>732550</v>
      </c>
    </row>
    <row r="15490" spans="15251:15266" ht="21.95" customHeight="1">
      <c r="VNO15490" s="4" t="s">
        <v>596</v>
      </c>
      <c r="VNP15490" s="4">
        <v>174298.32</v>
      </c>
    </row>
    <row r="15491" spans="15251:15266" ht="21.95" customHeight="1">
      <c r="VNQ15491" s="4" t="s">
        <v>1307</v>
      </c>
      <c r="VNR15491" s="4">
        <v>732550</v>
      </c>
    </row>
    <row r="15492" spans="15251:15266" ht="21.95" customHeight="1">
      <c r="VNQ15492" s="4" t="s">
        <v>596</v>
      </c>
      <c r="VNR15492" s="4">
        <v>174298.32</v>
      </c>
    </row>
    <row r="15493" spans="15251:15266" ht="21.95" customHeight="1">
      <c r="VNS15493" s="4" t="s">
        <v>1307</v>
      </c>
      <c r="VNT15493" s="4">
        <v>732550</v>
      </c>
    </row>
    <row r="15494" spans="15251:15266" ht="21.95" customHeight="1">
      <c r="VNS15494" s="4" t="s">
        <v>596</v>
      </c>
      <c r="VNT15494" s="4">
        <v>174298.32</v>
      </c>
    </row>
    <row r="15495" spans="15251:15266" ht="21.95" customHeight="1">
      <c r="VNU15495" s="4" t="s">
        <v>1307</v>
      </c>
      <c r="VNV15495" s="4">
        <v>732550</v>
      </c>
    </row>
    <row r="15496" spans="15251:15266" ht="21.95" customHeight="1">
      <c r="VNU15496" s="4" t="s">
        <v>596</v>
      </c>
      <c r="VNV15496" s="4">
        <v>174298.32</v>
      </c>
    </row>
    <row r="15497" spans="15251:15266" ht="21.95" customHeight="1">
      <c r="VNW15497" s="4" t="s">
        <v>1307</v>
      </c>
      <c r="VNX15497" s="4">
        <v>732550</v>
      </c>
    </row>
    <row r="15498" spans="15251:15266" ht="21.95" customHeight="1">
      <c r="VNW15498" s="4" t="s">
        <v>596</v>
      </c>
      <c r="VNX15498" s="4">
        <v>174298.32</v>
      </c>
    </row>
    <row r="15499" spans="15251:15266" ht="21.95" customHeight="1">
      <c r="VNY15499" s="4" t="s">
        <v>1307</v>
      </c>
      <c r="VNZ15499" s="4">
        <v>732550</v>
      </c>
    </row>
    <row r="15500" spans="15251:15266" ht="21.95" customHeight="1">
      <c r="VNY15500" s="4" t="s">
        <v>596</v>
      </c>
      <c r="VNZ15500" s="4">
        <v>174298.32</v>
      </c>
    </row>
    <row r="15501" spans="15251:15266" ht="21.95" customHeight="1">
      <c r="VOA15501" s="4" t="s">
        <v>1307</v>
      </c>
      <c r="VOB15501" s="4">
        <v>732550</v>
      </c>
    </row>
    <row r="15502" spans="15251:15266" ht="21.95" customHeight="1">
      <c r="VOA15502" s="4" t="s">
        <v>596</v>
      </c>
      <c r="VOB15502" s="4">
        <v>174298.32</v>
      </c>
    </row>
    <row r="15503" spans="15251:15266" ht="21.95" customHeight="1">
      <c r="VOC15503" s="4" t="s">
        <v>1307</v>
      </c>
      <c r="VOD15503" s="4">
        <v>732550</v>
      </c>
    </row>
    <row r="15504" spans="15251:15266" ht="21.95" customHeight="1">
      <c r="VOC15504" s="4" t="s">
        <v>596</v>
      </c>
      <c r="VOD15504" s="4">
        <v>174298.32</v>
      </c>
    </row>
    <row r="15505" spans="15267:15282" ht="21.95" customHeight="1">
      <c r="VOE15505" s="4" t="s">
        <v>1307</v>
      </c>
      <c r="VOF15505" s="4">
        <v>732550</v>
      </c>
    </row>
    <row r="15506" spans="15267:15282" ht="21.95" customHeight="1">
      <c r="VOE15506" s="4" t="s">
        <v>596</v>
      </c>
      <c r="VOF15506" s="4">
        <v>174298.32</v>
      </c>
    </row>
    <row r="15507" spans="15267:15282" ht="21.95" customHeight="1">
      <c r="VOG15507" s="4" t="s">
        <v>1307</v>
      </c>
      <c r="VOH15507" s="4">
        <v>732550</v>
      </c>
    </row>
    <row r="15508" spans="15267:15282" ht="21.95" customHeight="1">
      <c r="VOG15508" s="4" t="s">
        <v>596</v>
      </c>
      <c r="VOH15508" s="4">
        <v>174298.32</v>
      </c>
    </row>
    <row r="15509" spans="15267:15282" ht="21.95" customHeight="1">
      <c r="VOI15509" s="4" t="s">
        <v>1307</v>
      </c>
      <c r="VOJ15509" s="4">
        <v>732550</v>
      </c>
    </row>
    <row r="15510" spans="15267:15282" ht="21.95" customHeight="1">
      <c r="VOI15510" s="4" t="s">
        <v>596</v>
      </c>
      <c r="VOJ15510" s="4">
        <v>174298.32</v>
      </c>
    </row>
    <row r="15511" spans="15267:15282" ht="21.95" customHeight="1">
      <c r="VOK15511" s="4" t="s">
        <v>1307</v>
      </c>
      <c r="VOL15511" s="4">
        <v>732550</v>
      </c>
    </row>
    <row r="15512" spans="15267:15282" ht="21.95" customHeight="1">
      <c r="VOK15512" s="4" t="s">
        <v>596</v>
      </c>
      <c r="VOL15512" s="4">
        <v>174298.32</v>
      </c>
    </row>
    <row r="15513" spans="15267:15282" ht="21.95" customHeight="1">
      <c r="VOM15513" s="4" t="s">
        <v>1307</v>
      </c>
      <c r="VON15513" s="4">
        <v>732550</v>
      </c>
    </row>
    <row r="15514" spans="15267:15282" ht="21.95" customHeight="1">
      <c r="VOM15514" s="4" t="s">
        <v>596</v>
      </c>
      <c r="VON15514" s="4">
        <v>174298.32</v>
      </c>
    </row>
    <row r="15515" spans="15267:15282" ht="21.95" customHeight="1">
      <c r="VOO15515" s="4" t="s">
        <v>1307</v>
      </c>
      <c r="VOP15515" s="4">
        <v>732550</v>
      </c>
    </row>
    <row r="15516" spans="15267:15282" ht="21.95" customHeight="1">
      <c r="VOO15516" s="4" t="s">
        <v>596</v>
      </c>
      <c r="VOP15516" s="4">
        <v>174298.32</v>
      </c>
    </row>
    <row r="15517" spans="15267:15282" ht="21.95" customHeight="1">
      <c r="VOQ15517" s="4" t="s">
        <v>1307</v>
      </c>
      <c r="VOR15517" s="4">
        <v>732550</v>
      </c>
    </row>
    <row r="15518" spans="15267:15282" ht="21.95" customHeight="1">
      <c r="VOQ15518" s="4" t="s">
        <v>596</v>
      </c>
      <c r="VOR15518" s="4">
        <v>174298.32</v>
      </c>
    </row>
    <row r="15519" spans="15267:15282" ht="21.95" customHeight="1">
      <c r="VOS15519" s="4" t="s">
        <v>1307</v>
      </c>
      <c r="VOT15519" s="4">
        <v>732550</v>
      </c>
    </row>
    <row r="15520" spans="15267:15282" ht="21.95" customHeight="1">
      <c r="VOS15520" s="4" t="s">
        <v>596</v>
      </c>
      <c r="VOT15520" s="4">
        <v>174298.32</v>
      </c>
    </row>
    <row r="15521" spans="15283:15298" ht="21.95" customHeight="1">
      <c r="VOU15521" s="4" t="s">
        <v>1307</v>
      </c>
      <c r="VOV15521" s="4">
        <v>732550</v>
      </c>
    </row>
    <row r="15522" spans="15283:15298" ht="21.95" customHeight="1">
      <c r="VOU15522" s="4" t="s">
        <v>596</v>
      </c>
      <c r="VOV15522" s="4">
        <v>174298.32</v>
      </c>
    </row>
    <row r="15523" spans="15283:15298" ht="21.95" customHeight="1">
      <c r="VOW15523" s="4" t="s">
        <v>1307</v>
      </c>
      <c r="VOX15523" s="4">
        <v>732550</v>
      </c>
    </row>
    <row r="15524" spans="15283:15298" ht="21.95" customHeight="1">
      <c r="VOW15524" s="4" t="s">
        <v>596</v>
      </c>
      <c r="VOX15524" s="4">
        <v>174298.32</v>
      </c>
    </row>
    <row r="15525" spans="15283:15298" ht="21.95" customHeight="1">
      <c r="VOY15525" s="4" t="s">
        <v>1307</v>
      </c>
      <c r="VOZ15525" s="4">
        <v>732550</v>
      </c>
    </row>
    <row r="15526" spans="15283:15298" ht="21.95" customHeight="1">
      <c r="VOY15526" s="4" t="s">
        <v>596</v>
      </c>
      <c r="VOZ15526" s="4">
        <v>174298.32</v>
      </c>
    </row>
    <row r="15527" spans="15283:15298" ht="21.95" customHeight="1">
      <c r="VPA15527" s="4" t="s">
        <v>1307</v>
      </c>
      <c r="VPB15527" s="4">
        <v>732550</v>
      </c>
    </row>
    <row r="15528" spans="15283:15298" ht="21.95" customHeight="1">
      <c r="VPA15528" s="4" t="s">
        <v>596</v>
      </c>
      <c r="VPB15528" s="4">
        <v>174298.32</v>
      </c>
    </row>
    <row r="15529" spans="15283:15298" ht="21.95" customHeight="1">
      <c r="VPC15529" s="4" t="s">
        <v>1307</v>
      </c>
      <c r="VPD15529" s="4">
        <v>732550</v>
      </c>
    </row>
    <row r="15530" spans="15283:15298" ht="21.95" customHeight="1">
      <c r="VPC15530" s="4" t="s">
        <v>596</v>
      </c>
      <c r="VPD15530" s="4">
        <v>174298.32</v>
      </c>
    </row>
    <row r="15531" spans="15283:15298" ht="21.95" customHeight="1">
      <c r="VPE15531" s="4" t="s">
        <v>1307</v>
      </c>
      <c r="VPF15531" s="4">
        <v>732550</v>
      </c>
    </row>
    <row r="15532" spans="15283:15298" ht="21.95" customHeight="1">
      <c r="VPE15532" s="4" t="s">
        <v>596</v>
      </c>
      <c r="VPF15532" s="4">
        <v>174298.32</v>
      </c>
    </row>
    <row r="15533" spans="15283:15298" ht="21.95" customHeight="1">
      <c r="VPG15533" s="4" t="s">
        <v>1307</v>
      </c>
      <c r="VPH15533" s="4">
        <v>732550</v>
      </c>
    </row>
    <row r="15534" spans="15283:15298" ht="21.95" customHeight="1">
      <c r="VPG15534" s="4" t="s">
        <v>596</v>
      </c>
      <c r="VPH15534" s="4">
        <v>174298.32</v>
      </c>
    </row>
    <row r="15535" spans="15283:15298" ht="21.95" customHeight="1">
      <c r="VPI15535" s="4" t="s">
        <v>1307</v>
      </c>
      <c r="VPJ15535" s="4">
        <v>732550</v>
      </c>
    </row>
    <row r="15536" spans="15283:15298" ht="21.95" customHeight="1">
      <c r="VPI15536" s="4" t="s">
        <v>596</v>
      </c>
      <c r="VPJ15536" s="4">
        <v>174298.32</v>
      </c>
    </row>
    <row r="15537" spans="15299:15314" ht="21.95" customHeight="1">
      <c r="VPK15537" s="4" t="s">
        <v>1307</v>
      </c>
      <c r="VPL15537" s="4">
        <v>732550</v>
      </c>
    </row>
    <row r="15538" spans="15299:15314" ht="21.95" customHeight="1">
      <c r="VPK15538" s="4" t="s">
        <v>596</v>
      </c>
      <c r="VPL15538" s="4">
        <v>174298.32</v>
      </c>
    </row>
    <row r="15539" spans="15299:15314" ht="21.95" customHeight="1">
      <c r="VPM15539" s="4" t="s">
        <v>1307</v>
      </c>
      <c r="VPN15539" s="4">
        <v>732550</v>
      </c>
    </row>
    <row r="15540" spans="15299:15314" ht="21.95" customHeight="1">
      <c r="VPM15540" s="4" t="s">
        <v>596</v>
      </c>
      <c r="VPN15540" s="4">
        <v>174298.32</v>
      </c>
    </row>
    <row r="15541" spans="15299:15314" ht="21.95" customHeight="1">
      <c r="VPO15541" s="4" t="s">
        <v>1307</v>
      </c>
      <c r="VPP15541" s="4">
        <v>732550</v>
      </c>
    </row>
    <row r="15542" spans="15299:15314" ht="21.95" customHeight="1">
      <c r="VPO15542" s="4" t="s">
        <v>596</v>
      </c>
      <c r="VPP15542" s="4">
        <v>174298.32</v>
      </c>
    </row>
    <row r="15543" spans="15299:15314" ht="21.95" customHeight="1">
      <c r="VPQ15543" s="4" t="s">
        <v>1307</v>
      </c>
      <c r="VPR15543" s="4">
        <v>732550</v>
      </c>
    </row>
    <row r="15544" spans="15299:15314" ht="21.95" customHeight="1">
      <c r="VPQ15544" s="4" t="s">
        <v>596</v>
      </c>
      <c r="VPR15544" s="4">
        <v>174298.32</v>
      </c>
    </row>
    <row r="15545" spans="15299:15314" ht="21.95" customHeight="1">
      <c r="VPS15545" s="4" t="s">
        <v>1307</v>
      </c>
      <c r="VPT15545" s="4">
        <v>732550</v>
      </c>
    </row>
    <row r="15546" spans="15299:15314" ht="21.95" customHeight="1">
      <c r="VPS15546" s="4" t="s">
        <v>596</v>
      </c>
      <c r="VPT15546" s="4">
        <v>174298.32</v>
      </c>
    </row>
    <row r="15547" spans="15299:15314" ht="21.95" customHeight="1">
      <c r="VPU15547" s="4" t="s">
        <v>1307</v>
      </c>
      <c r="VPV15547" s="4">
        <v>732550</v>
      </c>
    </row>
    <row r="15548" spans="15299:15314" ht="21.95" customHeight="1">
      <c r="VPU15548" s="4" t="s">
        <v>596</v>
      </c>
      <c r="VPV15548" s="4">
        <v>174298.32</v>
      </c>
    </row>
    <row r="15549" spans="15299:15314" ht="21.95" customHeight="1">
      <c r="VPW15549" s="4" t="s">
        <v>1307</v>
      </c>
      <c r="VPX15549" s="4">
        <v>732550</v>
      </c>
    </row>
    <row r="15550" spans="15299:15314" ht="21.95" customHeight="1">
      <c r="VPW15550" s="4" t="s">
        <v>596</v>
      </c>
      <c r="VPX15550" s="4">
        <v>174298.32</v>
      </c>
    </row>
    <row r="15551" spans="15299:15314" ht="21.95" customHeight="1">
      <c r="VPY15551" s="4" t="s">
        <v>1307</v>
      </c>
      <c r="VPZ15551" s="4">
        <v>732550</v>
      </c>
    </row>
    <row r="15552" spans="15299:15314" ht="21.95" customHeight="1">
      <c r="VPY15552" s="4" t="s">
        <v>596</v>
      </c>
      <c r="VPZ15552" s="4">
        <v>174298.32</v>
      </c>
    </row>
    <row r="15553" spans="15315:15330" ht="21.95" customHeight="1">
      <c r="VQA15553" s="4" t="s">
        <v>1307</v>
      </c>
      <c r="VQB15553" s="4">
        <v>732550</v>
      </c>
    </row>
    <row r="15554" spans="15315:15330" ht="21.95" customHeight="1">
      <c r="VQA15554" s="4" t="s">
        <v>596</v>
      </c>
      <c r="VQB15554" s="4">
        <v>174298.32</v>
      </c>
    </row>
    <row r="15555" spans="15315:15330" ht="21.95" customHeight="1">
      <c r="VQC15555" s="4" t="s">
        <v>1307</v>
      </c>
      <c r="VQD15555" s="4">
        <v>732550</v>
      </c>
    </row>
    <row r="15556" spans="15315:15330" ht="21.95" customHeight="1">
      <c r="VQC15556" s="4" t="s">
        <v>596</v>
      </c>
      <c r="VQD15556" s="4">
        <v>174298.32</v>
      </c>
    </row>
    <row r="15557" spans="15315:15330" ht="21.95" customHeight="1">
      <c r="VQE15557" s="4" t="s">
        <v>1307</v>
      </c>
      <c r="VQF15557" s="4">
        <v>732550</v>
      </c>
    </row>
    <row r="15558" spans="15315:15330" ht="21.95" customHeight="1">
      <c r="VQE15558" s="4" t="s">
        <v>596</v>
      </c>
      <c r="VQF15558" s="4">
        <v>174298.32</v>
      </c>
    </row>
    <row r="15559" spans="15315:15330" ht="21.95" customHeight="1">
      <c r="VQG15559" s="4" t="s">
        <v>1307</v>
      </c>
      <c r="VQH15559" s="4">
        <v>732550</v>
      </c>
    </row>
    <row r="15560" spans="15315:15330" ht="21.95" customHeight="1">
      <c r="VQG15560" s="4" t="s">
        <v>596</v>
      </c>
      <c r="VQH15560" s="4">
        <v>174298.32</v>
      </c>
    </row>
    <row r="15561" spans="15315:15330" ht="21.95" customHeight="1">
      <c r="VQI15561" s="4" t="s">
        <v>1307</v>
      </c>
      <c r="VQJ15561" s="4">
        <v>732550</v>
      </c>
    </row>
    <row r="15562" spans="15315:15330" ht="21.95" customHeight="1">
      <c r="VQI15562" s="4" t="s">
        <v>596</v>
      </c>
      <c r="VQJ15562" s="4">
        <v>174298.32</v>
      </c>
    </row>
    <row r="15563" spans="15315:15330" ht="21.95" customHeight="1">
      <c r="VQK15563" s="4" t="s">
        <v>1307</v>
      </c>
      <c r="VQL15563" s="4">
        <v>732550</v>
      </c>
    </row>
    <row r="15564" spans="15315:15330" ht="21.95" customHeight="1">
      <c r="VQK15564" s="4" t="s">
        <v>596</v>
      </c>
      <c r="VQL15564" s="4">
        <v>174298.32</v>
      </c>
    </row>
    <row r="15565" spans="15315:15330" ht="21.95" customHeight="1">
      <c r="VQM15565" s="4" t="s">
        <v>1307</v>
      </c>
      <c r="VQN15565" s="4">
        <v>732550</v>
      </c>
    </row>
    <row r="15566" spans="15315:15330" ht="21.95" customHeight="1">
      <c r="VQM15566" s="4" t="s">
        <v>596</v>
      </c>
      <c r="VQN15566" s="4">
        <v>174298.32</v>
      </c>
    </row>
    <row r="15567" spans="15315:15330" ht="21.95" customHeight="1">
      <c r="VQO15567" s="4" t="s">
        <v>1307</v>
      </c>
      <c r="VQP15567" s="4">
        <v>732550</v>
      </c>
    </row>
    <row r="15568" spans="15315:15330" ht="21.95" customHeight="1">
      <c r="VQO15568" s="4" t="s">
        <v>596</v>
      </c>
      <c r="VQP15568" s="4">
        <v>174298.32</v>
      </c>
    </row>
    <row r="15569" spans="15331:15346" ht="21.95" customHeight="1">
      <c r="VQQ15569" s="4" t="s">
        <v>1307</v>
      </c>
      <c r="VQR15569" s="4">
        <v>732550</v>
      </c>
    </row>
    <row r="15570" spans="15331:15346" ht="21.95" customHeight="1">
      <c r="VQQ15570" s="4" t="s">
        <v>596</v>
      </c>
      <c r="VQR15570" s="4">
        <v>174298.32</v>
      </c>
    </row>
    <row r="15571" spans="15331:15346" ht="21.95" customHeight="1">
      <c r="VQS15571" s="4" t="s">
        <v>1307</v>
      </c>
      <c r="VQT15571" s="4">
        <v>732550</v>
      </c>
    </row>
    <row r="15572" spans="15331:15346" ht="21.95" customHeight="1">
      <c r="VQS15572" s="4" t="s">
        <v>596</v>
      </c>
      <c r="VQT15572" s="4">
        <v>174298.32</v>
      </c>
    </row>
    <row r="15573" spans="15331:15346" ht="21.95" customHeight="1">
      <c r="VQU15573" s="4" t="s">
        <v>1307</v>
      </c>
      <c r="VQV15573" s="4">
        <v>732550</v>
      </c>
    </row>
    <row r="15574" spans="15331:15346" ht="21.95" customHeight="1">
      <c r="VQU15574" s="4" t="s">
        <v>596</v>
      </c>
      <c r="VQV15574" s="4">
        <v>174298.32</v>
      </c>
    </row>
    <row r="15575" spans="15331:15346" ht="21.95" customHeight="1">
      <c r="VQW15575" s="4" t="s">
        <v>1307</v>
      </c>
      <c r="VQX15575" s="4">
        <v>732550</v>
      </c>
    </row>
    <row r="15576" spans="15331:15346" ht="21.95" customHeight="1">
      <c r="VQW15576" s="4" t="s">
        <v>596</v>
      </c>
      <c r="VQX15576" s="4">
        <v>174298.32</v>
      </c>
    </row>
    <row r="15577" spans="15331:15346" ht="21.95" customHeight="1">
      <c r="VQY15577" s="4" t="s">
        <v>1307</v>
      </c>
      <c r="VQZ15577" s="4">
        <v>732550</v>
      </c>
    </row>
    <row r="15578" spans="15331:15346" ht="21.95" customHeight="1">
      <c r="VQY15578" s="4" t="s">
        <v>596</v>
      </c>
      <c r="VQZ15578" s="4">
        <v>174298.32</v>
      </c>
    </row>
    <row r="15579" spans="15331:15346" ht="21.95" customHeight="1">
      <c r="VRA15579" s="4" t="s">
        <v>1307</v>
      </c>
      <c r="VRB15579" s="4">
        <v>732550</v>
      </c>
    </row>
    <row r="15580" spans="15331:15346" ht="21.95" customHeight="1">
      <c r="VRA15580" s="4" t="s">
        <v>596</v>
      </c>
      <c r="VRB15580" s="4">
        <v>174298.32</v>
      </c>
    </row>
    <row r="15581" spans="15331:15346" ht="21.95" customHeight="1">
      <c r="VRC15581" s="4" t="s">
        <v>1307</v>
      </c>
      <c r="VRD15581" s="4">
        <v>732550</v>
      </c>
    </row>
    <row r="15582" spans="15331:15346" ht="21.95" customHeight="1">
      <c r="VRC15582" s="4" t="s">
        <v>596</v>
      </c>
      <c r="VRD15582" s="4">
        <v>174298.32</v>
      </c>
    </row>
    <row r="15583" spans="15331:15346" ht="21.95" customHeight="1">
      <c r="VRE15583" s="4" t="s">
        <v>1307</v>
      </c>
      <c r="VRF15583" s="4">
        <v>732550</v>
      </c>
    </row>
    <row r="15584" spans="15331:15346" ht="21.95" customHeight="1">
      <c r="VRE15584" s="4" t="s">
        <v>596</v>
      </c>
      <c r="VRF15584" s="4">
        <v>174298.32</v>
      </c>
    </row>
    <row r="15585" spans="15347:15362" ht="21.95" customHeight="1">
      <c r="VRG15585" s="4" t="s">
        <v>1307</v>
      </c>
      <c r="VRH15585" s="4">
        <v>732550</v>
      </c>
    </row>
    <row r="15586" spans="15347:15362" ht="21.95" customHeight="1">
      <c r="VRG15586" s="4" t="s">
        <v>596</v>
      </c>
      <c r="VRH15586" s="4">
        <v>174298.32</v>
      </c>
    </row>
    <row r="15587" spans="15347:15362" ht="21.95" customHeight="1">
      <c r="VRI15587" s="4" t="s">
        <v>1307</v>
      </c>
      <c r="VRJ15587" s="4">
        <v>732550</v>
      </c>
    </row>
    <row r="15588" spans="15347:15362" ht="21.95" customHeight="1">
      <c r="VRI15588" s="4" t="s">
        <v>596</v>
      </c>
      <c r="VRJ15588" s="4">
        <v>174298.32</v>
      </c>
    </row>
    <row r="15589" spans="15347:15362" ht="21.95" customHeight="1">
      <c r="VRK15589" s="4" t="s">
        <v>1307</v>
      </c>
      <c r="VRL15589" s="4">
        <v>732550</v>
      </c>
    </row>
    <row r="15590" spans="15347:15362" ht="21.95" customHeight="1">
      <c r="VRK15590" s="4" t="s">
        <v>596</v>
      </c>
      <c r="VRL15590" s="4">
        <v>174298.32</v>
      </c>
    </row>
    <row r="15591" spans="15347:15362" ht="21.95" customHeight="1">
      <c r="VRM15591" s="4" t="s">
        <v>1307</v>
      </c>
      <c r="VRN15591" s="4">
        <v>732550</v>
      </c>
    </row>
    <row r="15592" spans="15347:15362" ht="21.95" customHeight="1">
      <c r="VRM15592" s="4" t="s">
        <v>596</v>
      </c>
      <c r="VRN15592" s="4">
        <v>174298.32</v>
      </c>
    </row>
    <row r="15593" spans="15347:15362" ht="21.95" customHeight="1">
      <c r="VRO15593" s="4" t="s">
        <v>1307</v>
      </c>
      <c r="VRP15593" s="4">
        <v>732550</v>
      </c>
    </row>
    <row r="15594" spans="15347:15362" ht="21.95" customHeight="1">
      <c r="VRO15594" s="4" t="s">
        <v>596</v>
      </c>
      <c r="VRP15594" s="4">
        <v>174298.32</v>
      </c>
    </row>
    <row r="15595" spans="15347:15362" ht="21.95" customHeight="1">
      <c r="VRQ15595" s="4" t="s">
        <v>1307</v>
      </c>
      <c r="VRR15595" s="4">
        <v>732550</v>
      </c>
    </row>
    <row r="15596" spans="15347:15362" ht="21.95" customHeight="1">
      <c r="VRQ15596" s="4" t="s">
        <v>596</v>
      </c>
      <c r="VRR15596" s="4">
        <v>174298.32</v>
      </c>
    </row>
    <row r="15597" spans="15347:15362" ht="21.95" customHeight="1">
      <c r="VRS15597" s="4" t="s">
        <v>1307</v>
      </c>
      <c r="VRT15597" s="4">
        <v>732550</v>
      </c>
    </row>
    <row r="15598" spans="15347:15362" ht="21.95" customHeight="1">
      <c r="VRS15598" s="4" t="s">
        <v>596</v>
      </c>
      <c r="VRT15598" s="4">
        <v>174298.32</v>
      </c>
    </row>
    <row r="15599" spans="15347:15362" ht="21.95" customHeight="1">
      <c r="VRU15599" s="4" t="s">
        <v>1307</v>
      </c>
      <c r="VRV15599" s="4">
        <v>732550</v>
      </c>
    </row>
    <row r="15600" spans="15347:15362" ht="21.95" customHeight="1">
      <c r="VRU15600" s="4" t="s">
        <v>596</v>
      </c>
      <c r="VRV15600" s="4">
        <v>174298.32</v>
      </c>
    </row>
    <row r="15601" spans="15363:15378" ht="21.95" customHeight="1">
      <c r="VRW15601" s="4" t="s">
        <v>1307</v>
      </c>
      <c r="VRX15601" s="4">
        <v>732550</v>
      </c>
    </row>
    <row r="15602" spans="15363:15378" ht="21.95" customHeight="1">
      <c r="VRW15602" s="4" t="s">
        <v>596</v>
      </c>
      <c r="VRX15602" s="4">
        <v>174298.32</v>
      </c>
    </row>
    <row r="15603" spans="15363:15378" ht="21.95" customHeight="1">
      <c r="VRY15603" s="4" t="s">
        <v>1307</v>
      </c>
      <c r="VRZ15603" s="4">
        <v>732550</v>
      </c>
    </row>
    <row r="15604" spans="15363:15378" ht="21.95" customHeight="1">
      <c r="VRY15604" s="4" t="s">
        <v>596</v>
      </c>
      <c r="VRZ15604" s="4">
        <v>174298.32</v>
      </c>
    </row>
    <row r="15605" spans="15363:15378" ht="21.95" customHeight="1">
      <c r="VSA15605" s="4" t="s">
        <v>1307</v>
      </c>
      <c r="VSB15605" s="4">
        <v>732550</v>
      </c>
    </row>
    <row r="15606" spans="15363:15378" ht="21.95" customHeight="1">
      <c r="VSA15606" s="4" t="s">
        <v>596</v>
      </c>
      <c r="VSB15606" s="4">
        <v>174298.32</v>
      </c>
    </row>
    <row r="15607" spans="15363:15378" ht="21.95" customHeight="1">
      <c r="VSC15607" s="4" t="s">
        <v>1307</v>
      </c>
      <c r="VSD15607" s="4">
        <v>732550</v>
      </c>
    </row>
    <row r="15608" spans="15363:15378" ht="21.95" customHeight="1">
      <c r="VSC15608" s="4" t="s">
        <v>596</v>
      </c>
      <c r="VSD15608" s="4">
        <v>174298.32</v>
      </c>
    </row>
    <row r="15609" spans="15363:15378" ht="21.95" customHeight="1">
      <c r="VSE15609" s="4" t="s">
        <v>1307</v>
      </c>
      <c r="VSF15609" s="4">
        <v>732550</v>
      </c>
    </row>
    <row r="15610" spans="15363:15378" ht="21.95" customHeight="1">
      <c r="VSE15610" s="4" t="s">
        <v>596</v>
      </c>
      <c r="VSF15610" s="4">
        <v>174298.32</v>
      </c>
    </row>
    <row r="15611" spans="15363:15378" ht="21.95" customHeight="1">
      <c r="VSG15611" s="4" t="s">
        <v>1307</v>
      </c>
      <c r="VSH15611" s="4">
        <v>732550</v>
      </c>
    </row>
    <row r="15612" spans="15363:15378" ht="21.95" customHeight="1">
      <c r="VSG15612" s="4" t="s">
        <v>596</v>
      </c>
      <c r="VSH15612" s="4">
        <v>174298.32</v>
      </c>
    </row>
    <row r="15613" spans="15363:15378" ht="21.95" customHeight="1">
      <c r="VSI15613" s="4" t="s">
        <v>1307</v>
      </c>
      <c r="VSJ15613" s="4">
        <v>732550</v>
      </c>
    </row>
    <row r="15614" spans="15363:15378" ht="21.95" customHeight="1">
      <c r="VSI15614" s="4" t="s">
        <v>596</v>
      </c>
      <c r="VSJ15614" s="4">
        <v>174298.32</v>
      </c>
    </row>
    <row r="15615" spans="15363:15378" ht="21.95" customHeight="1">
      <c r="VSK15615" s="4" t="s">
        <v>1307</v>
      </c>
      <c r="VSL15615" s="4">
        <v>732550</v>
      </c>
    </row>
    <row r="15616" spans="15363:15378" ht="21.95" customHeight="1">
      <c r="VSK15616" s="4" t="s">
        <v>596</v>
      </c>
      <c r="VSL15616" s="4">
        <v>174298.32</v>
      </c>
    </row>
    <row r="15617" spans="15379:15394" ht="21.95" customHeight="1">
      <c r="VSM15617" s="4" t="s">
        <v>1307</v>
      </c>
      <c r="VSN15617" s="4">
        <v>732550</v>
      </c>
    </row>
    <row r="15618" spans="15379:15394" ht="21.95" customHeight="1">
      <c r="VSM15618" s="4" t="s">
        <v>596</v>
      </c>
      <c r="VSN15618" s="4">
        <v>174298.32</v>
      </c>
    </row>
    <row r="15619" spans="15379:15394" ht="21.95" customHeight="1">
      <c r="VSO15619" s="4" t="s">
        <v>1307</v>
      </c>
      <c r="VSP15619" s="4">
        <v>732550</v>
      </c>
    </row>
    <row r="15620" spans="15379:15394" ht="21.95" customHeight="1">
      <c r="VSO15620" s="4" t="s">
        <v>596</v>
      </c>
      <c r="VSP15620" s="4">
        <v>174298.32</v>
      </c>
    </row>
    <row r="15621" spans="15379:15394" ht="21.95" customHeight="1">
      <c r="VSQ15621" s="4" t="s">
        <v>1307</v>
      </c>
      <c r="VSR15621" s="4">
        <v>732550</v>
      </c>
    </row>
    <row r="15622" spans="15379:15394" ht="21.95" customHeight="1">
      <c r="VSQ15622" s="4" t="s">
        <v>596</v>
      </c>
      <c r="VSR15622" s="4">
        <v>174298.32</v>
      </c>
    </row>
    <row r="15623" spans="15379:15394" ht="21.95" customHeight="1">
      <c r="VSS15623" s="4" t="s">
        <v>1307</v>
      </c>
      <c r="VST15623" s="4">
        <v>732550</v>
      </c>
    </row>
    <row r="15624" spans="15379:15394" ht="21.95" customHeight="1">
      <c r="VSS15624" s="4" t="s">
        <v>596</v>
      </c>
      <c r="VST15624" s="4">
        <v>174298.32</v>
      </c>
    </row>
    <row r="15625" spans="15379:15394" ht="21.95" customHeight="1">
      <c r="VSU15625" s="4" t="s">
        <v>1307</v>
      </c>
      <c r="VSV15625" s="4">
        <v>732550</v>
      </c>
    </row>
    <row r="15626" spans="15379:15394" ht="21.95" customHeight="1">
      <c r="VSU15626" s="4" t="s">
        <v>596</v>
      </c>
      <c r="VSV15626" s="4">
        <v>174298.32</v>
      </c>
    </row>
    <row r="15627" spans="15379:15394" ht="21.95" customHeight="1">
      <c r="VSW15627" s="4" t="s">
        <v>1307</v>
      </c>
      <c r="VSX15627" s="4">
        <v>732550</v>
      </c>
    </row>
    <row r="15628" spans="15379:15394" ht="21.95" customHeight="1">
      <c r="VSW15628" s="4" t="s">
        <v>596</v>
      </c>
      <c r="VSX15628" s="4">
        <v>174298.32</v>
      </c>
    </row>
    <row r="15629" spans="15379:15394" ht="21.95" customHeight="1">
      <c r="VSY15629" s="4" t="s">
        <v>1307</v>
      </c>
      <c r="VSZ15629" s="4">
        <v>732550</v>
      </c>
    </row>
    <row r="15630" spans="15379:15394" ht="21.95" customHeight="1">
      <c r="VSY15630" s="4" t="s">
        <v>596</v>
      </c>
      <c r="VSZ15630" s="4">
        <v>174298.32</v>
      </c>
    </row>
    <row r="15631" spans="15379:15394" ht="21.95" customHeight="1">
      <c r="VTA15631" s="4" t="s">
        <v>1307</v>
      </c>
      <c r="VTB15631" s="4">
        <v>732550</v>
      </c>
    </row>
    <row r="15632" spans="15379:15394" ht="21.95" customHeight="1">
      <c r="VTA15632" s="4" t="s">
        <v>596</v>
      </c>
      <c r="VTB15632" s="4">
        <v>174298.32</v>
      </c>
    </row>
    <row r="15633" spans="15395:15410" ht="21.95" customHeight="1">
      <c r="VTC15633" s="4" t="s">
        <v>1307</v>
      </c>
      <c r="VTD15633" s="4">
        <v>732550</v>
      </c>
    </row>
    <row r="15634" spans="15395:15410" ht="21.95" customHeight="1">
      <c r="VTC15634" s="4" t="s">
        <v>596</v>
      </c>
      <c r="VTD15634" s="4">
        <v>174298.32</v>
      </c>
    </row>
    <row r="15635" spans="15395:15410" ht="21.95" customHeight="1">
      <c r="VTE15635" s="4" t="s">
        <v>1307</v>
      </c>
      <c r="VTF15635" s="4">
        <v>732550</v>
      </c>
    </row>
    <row r="15636" spans="15395:15410" ht="21.95" customHeight="1">
      <c r="VTE15636" s="4" t="s">
        <v>596</v>
      </c>
      <c r="VTF15636" s="4">
        <v>174298.32</v>
      </c>
    </row>
    <row r="15637" spans="15395:15410" ht="21.95" customHeight="1">
      <c r="VTG15637" s="4" t="s">
        <v>1307</v>
      </c>
      <c r="VTH15637" s="4">
        <v>732550</v>
      </c>
    </row>
    <row r="15638" spans="15395:15410" ht="21.95" customHeight="1">
      <c r="VTG15638" s="4" t="s">
        <v>596</v>
      </c>
      <c r="VTH15638" s="4">
        <v>174298.32</v>
      </c>
    </row>
    <row r="15639" spans="15395:15410" ht="21.95" customHeight="1">
      <c r="VTI15639" s="4" t="s">
        <v>1307</v>
      </c>
      <c r="VTJ15639" s="4">
        <v>732550</v>
      </c>
    </row>
    <row r="15640" spans="15395:15410" ht="21.95" customHeight="1">
      <c r="VTI15640" s="4" t="s">
        <v>596</v>
      </c>
      <c r="VTJ15640" s="4">
        <v>174298.32</v>
      </c>
    </row>
    <row r="15641" spans="15395:15410" ht="21.95" customHeight="1">
      <c r="VTK15641" s="4" t="s">
        <v>1307</v>
      </c>
      <c r="VTL15641" s="4">
        <v>732550</v>
      </c>
    </row>
    <row r="15642" spans="15395:15410" ht="21.95" customHeight="1">
      <c r="VTK15642" s="4" t="s">
        <v>596</v>
      </c>
      <c r="VTL15642" s="4">
        <v>174298.32</v>
      </c>
    </row>
    <row r="15643" spans="15395:15410" ht="21.95" customHeight="1">
      <c r="VTM15643" s="4" t="s">
        <v>1307</v>
      </c>
      <c r="VTN15643" s="4">
        <v>732550</v>
      </c>
    </row>
    <row r="15644" spans="15395:15410" ht="21.95" customHeight="1">
      <c r="VTM15644" s="4" t="s">
        <v>596</v>
      </c>
      <c r="VTN15644" s="4">
        <v>174298.32</v>
      </c>
    </row>
    <row r="15645" spans="15395:15410" ht="21.95" customHeight="1">
      <c r="VTO15645" s="4" t="s">
        <v>1307</v>
      </c>
      <c r="VTP15645" s="4">
        <v>732550</v>
      </c>
    </row>
    <row r="15646" spans="15395:15410" ht="21.95" customHeight="1">
      <c r="VTO15646" s="4" t="s">
        <v>596</v>
      </c>
      <c r="VTP15646" s="4">
        <v>174298.32</v>
      </c>
    </row>
    <row r="15647" spans="15395:15410" ht="21.95" customHeight="1">
      <c r="VTQ15647" s="4" t="s">
        <v>1307</v>
      </c>
      <c r="VTR15647" s="4">
        <v>732550</v>
      </c>
    </row>
    <row r="15648" spans="15395:15410" ht="21.95" customHeight="1">
      <c r="VTQ15648" s="4" t="s">
        <v>596</v>
      </c>
      <c r="VTR15648" s="4">
        <v>174298.32</v>
      </c>
    </row>
    <row r="15649" spans="15411:15426" ht="21.95" customHeight="1">
      <c r="VTS15649" s="4" t="s">
        <v>1307</v>
      </c>
      <c r="VTT15649" s="4">
        <v>732550</v>
      </c>
    </row>
    <row r="15650" spans="15411:15426" ht="21.95" customHeight="1">
      <c r="VTS15650" s="4" t="s">
        <v>596</v>
      </c>
      <c r="VTT15650" s="4">
        <v>174298.32</v>
      </c>
    </row>
    <row r="15651" spans="15411:15426" ht="21.95" customHeight="1">
      <c r="VTU15651" s="4" t="s">
        <v>1307</v>
      </c>
      <c r="VTV15651" s="4">
        <v>732550</v>
      </c>
    </row>
    <row r="15652" spans="15411:15426" ht="21.95" customHeight="1">
      <c r="VTU15652" s="4" t="s">
        <v>596</v>
      </c>
      <c r="VTV15652" s="4">
        <v>174298.32</v>
      </c>
    </row>
    <row r="15653" spans="15411:15426" ht="21.95" customHeight="1">
      <c r="VTW15653" s="4" t="s">
        <v>1307</v>
      </c>
      <c r="VTX15653" s="4">
        <v>732550</v>
      </c>
    </row>
    <row r="15654" spans="15411:15426" ht="21.95" customHeight="1">
      <c r="VTW15654" s="4" t="s">
        <v>596</v>
      </c>
      <c r="VTX15654" s="4">
        <v>174298.32</v>
      </c>
    </row>
    <row r="15655" spans="15411:15426" ht="21.95" customHeight="1">
      <c r="VTY15655" s="4" t="s">
        <v>1307</v>
      </c>
      <c r="VTZ15655" s="4">
        <v>732550</v>
      </c>
    </row>
    <row r="15656" spans="15411:15426" ht="21.95" customHeight="1">
      <c r="VTY15656" s="4" t="s">
        <v>596</v>
      </c>
      <c r="VTZ15656" s="4">
        <v>174298.32</v>
      </c>
    </row>
    <row r="15657" spans="15411:15426" ht="21.95" customHeight="1">
      <c r="VUA15657" s="4" t="s">
        <v>1307</v>
      </c>
      <c r="VUB15657" s="4">
        <v>732550</v>
      </c>
    </row>
    <row r="15658" spans="15411:15426" ht="21.95" customHeight="1">
      <c r="VUA15658" s="4" t="s">
        <v>596</v>
      </c>
      <c r="VUB15658" s="4">
        <v>174298.32</v>
      </c>
    </row>
    <row r="15659" spans="15411:15426" ht="21.95" customHeight="1">
      <c r="VUC15659" s="4" t="s">
        <v>1307</v>
      </c>
      <c r="VUD15659" s="4">
        <v>732550</v>
      </c>
    </row>
    <row r="15660" spans="15411:15426" ht="21.95" customHeight="1">
      <c r="VUC15660" s="4" t="s">
        <v>596</v>
      </c>
      <c r="VUD15660" s="4">
        <v>174298.32</v>
      </c>
    </row>
    <row r="15661" spans="15411:15426" ht="21.95" customHeight="1">
      <c r="VUE15661" s="4" t="s">
        <v>1307</v>
      </c>
      <c r="VUF15661" s="4">
        <v>732550</v>
      </c>
    </row>
    <row r="15662" spans="15411:15426" ht="21.95" customHeight="1">
      <c r="VUE15662" s="4" t="s">
        <v>596</v>
      </c>
      <c r="VUF15662" s="4">
        <v>174298.32</v>
      </c>
    </row>
    <row r="15663" spans="15411:15426" ht="21.95" customHeight="1">
      <c r="VUG15663" s="4" t="s">
        <v>1307</v>
      </c>
      <c r="VUH15663" s="4">
        <v>732550</v>
      </c>
    </row>
    <row r="15664" spans="15411:15426" ht="21.95" customHeight="1">
      <c r="VUG15664" s="4" t="s">
        <v>596</v>
      </c>
      <c r="VUH15664" s="4">
        <v>174298.32</v>
      </c>
    </row>
    <row r="15665" spans="15427:15442" ht="21.95" customHeight="1">
      <c r="VUI15665" s="4" t="s">
        <v>1307</v>
      </c>
      <c r="VUJ15665" s="4">
        <v>732550</v>
      </c>
    </row>
    <row r="15666" spans="15427:15442" ht="21.95" customHeight="1">
      <c r="VUI15666" s="4" t="s">
        <v>596</v>
      </c>
      <c r="VUJ15666" s="4">
        <v>174298.32</v>
      </c>
    </row>
    <row r="15667" spans="15427:15442" ht="21.95" customHeight="1">
      <c r="VUK15667" s="4" t="s">
        <v>1307</v>
      </c>
      <c r="VUL15667" s="4">
        <v>732550</v>
      </c>
    </row>
    <row r="15668" spans="15427:15442" ht="21.95" customHeight="1">
      <c r="VUK15668" s="4" t="s">
        <v>596</v>
      </c>
      <c r="VUL15668" s="4">
        <v>174298.32</v>
      </c>
    </row>
    <row r="15669" spans="15427:15442" ht="21.95" customHeight="1">
      <c r="VUM15669" s="4" t="s">
        <v>1307</v>
      </c>
      <c r="VUN15669" s="4">
        <v>732550</v>
      </c>
    </row>
    <row r="15670" spans="15427:15442" ht="21.95" customHeight="1">
      <c r="VUM15670" s="4" t="s">
        <v>596</v>
      </c>
      <c r="VUN15670" s="4">
        <v>174298.32</v>
      </c>
    </row>
    <row r="15671" spans="15427:15442" ht="21.95" customHeight="1">
      <c r="VUO15671" s="4" t="s">
        <v>1307</v>
      </c>
      <c r="VUP15671" s="4">
        <v>732550</v>
      </c>
    </row>
    <row r="15672" spans="15427:15442" ht="21.95" customHeight="1">
      <c r="VUO15672" s="4" t="s">
        <v>596</v>
      </c>
      <c r="VUP15672" s="4">
        <v>174298.32</v>
      </c>
    </row>
    <row r="15673" spans="15427:15442" ht="21.95" customHeight="1">
      <c r="VUQ15673" s="4" t="s">
        <v>1307</v>
      </c>
      <c r="VUR15673" s="4">
        <v>732550</v>
      </c>
    </row>
    <row r="15674" spans="15427:15442" ht="21.95" customHeight="1">
      <c r="VUQ15674" s="4" t="s">
        <v>596</v>
      </c>
      <c r="VUR15674" s="4">
        <v>174298.32</v>
      </c>
    </row>
    <row r="15675" spans="15427:15442" ht="21.95" customHeight="1">
      <c r="VUS15675" s="4" t="s">
        <v>1307</v>
      </c>
      <c r="VUT15675" s="4">
        <v>732550</v>
      </c>
    </row>
    <row r="15676" spans="15427:15442" ht="21.95" customHeight="1">
      <c r="VUS15676" s="4" t="s">
        <v>596</v>
      </c>
      <c r="VUT15676" s="4">
        <v>174298.32</v>
      </c>
    </row>
    <row r="15677" spans="15427:15442" ht="21.95" customHeight="1">
      <c r="VUU15677" s="4" t="s">
        <v>1307</v>
      </c>
      <c r="VUV15677" s="4">
        <v>732550</v>
      </c>
    </row>
    <row r="15678" spans="15427:15442" ht="21.95" customHeight="1">
      <c r="VUU15678" s="4" t="s">
        <v>596</v>
      </c>
      <c r="VUV15678" s="4">
        <v>174298.32</v>
      </c>
    </row>
    <row r="15679" spans="15427:15442" ht="21.95" customHeight="1">
      <c r="VUW15679" s="4" t="s">
        <v>1307</v>
      </c>
      <c r="VUX15679" s="4">
        <v>732550</v>
      </c>
    </row>
    <row r="15680" spans="15427:15442" ht="21.95" customHeight="1">
      <c r="VUW15680" s="4" t="s">
        <v>596</v>
      </c>
      <c r="VUX15680" s="4">
        <v>174298.32</v>
      </c>
    </row>
    <row r="15681" spans="15443:15458" ht="21.95" customHeight="1">
      <c r="VUY15681" s="4" t="s">
        <v>1307</v>
      </c>
      <c r="VUZ15681" s="4">
        <v>732550</v>
      </c>
    </row>
    <row r="15682" spans="15443:15458" ht="21.95" customHeight="1">
      <c r="VUY15682" s="4" t="s">
        <v>596</v>
      </c>
      <c r="VUZ15682" s="4">
        <v>174298.32</v>
      </c>
    </row>
    <row r="15683" spans="15443:15458" ht="21.95" customHeight="1">
      <c r="VVA15683" s="4" t="s">
        <v>1307</v>
      </c>
      <c r="VVB15683" s="4">
        <v>732550</v>
      </c>
    </row>
    <row r="15684" spans="15443:15458" ht="21.95" customHeight="1">
      <c r="VVA15684" s="4" t="s">
        <v>596</v>
      </c>
      <c r="VVB15684" s="4">
        <v>174298.32</v>
      </c>
    </row>
    <row r="15685" spans="15443:15458" ht="21.95" customHeight="1">
      <c r="VVC15685" s="4" t="s">
        <v>1307</v>
      </c>
      <c r="VVD15685" s="4">
        <v>732550</v>
      </c>
    </row>
    <row r="15686" spans="15443:15458" ht="21.95" customHeight="1">
      <c r="VVC15686" s="4" t="s">
        <v>596</v>
      </c>
      <c r="VVD15686" s="4">
        <v>174298.32</v>
      </c>
    </row>
    <row r="15687" spans="15443:15458" ht="21.95" customHeight="1">
      <c r="VVE15687" s="4" t="s">
        <v>1307</v>
      </c>
      <c r="VVF15687" s="4">
        <v>732550</v>
      </c>
    </row>
    <row r="15688" spans="15443:15458" ht="21.95" customHeight="1">
      <c r="VVE15688" s="4" t="s">
        <v>596</v>
      </c>
      <c r="VVF15688" s="4">
        <v>174298.32</v>
      </c>
    </row>
    <row r="15689" spans="15443:15458" ht="21.95" customHeight="1">
      <c r="VVG15689" s="4" t="s">
        <v>1307</v>
      </c>
      <c r="VVH15689" s="4">
        <v>732550</v>
      </c>
    </row>
    <row r="15690" spans="15443:15458" ht="21.95" customHeight="1">
      <c r="VVG15690" s="4" t="s">
        <v>596</v>
      </c>
      <c r="VVH15690" s="4">
        <v>174298.32</v>
      </c>
    </row>
    <row r="15691" spans="15443:15458" ht="21.95" customHeight="1">
      <c r="VVI15691" s="4" t="s">
        <v>1307</v>
      </c>
      <c r="VVJ15691" s="4">
        <v>732550</v>
      </c>
    </row>
    <row r="15692" spans="15443:15458" ht="21.95" customHeight="1">
      <c r="VVI15692" s="4" t="s">
        <v>596</v>
      </c>
      <c r="VVJ15692" s="4">
        <v>174298.32</v>
      </c>
    </row>
    <row r="15693" spans="15443:15458" ht="21.95" customHeight="1">
      <c r="VVK15693" s="4" t="s">
        <v>1307</v>
      </c>
      <c r="VVL15693" s="4">
        <v>732550</v>
      </c>
    </row>
    <row r="15694" spans="15443:15458" ht="21.95" customHeight="1">
      <c r="VVK15694" s="4" t="s">
        <v>596</v>
      </c>
      <c r="VVL15694" s="4">
        <v>174298.32</v>
      </c>
    </row>
    <row r="15695" spans="15443:15458" ht="21.95" customHeight="1">
      <c r="VVM15695" s="4" t="s">
        <v>1307</v>
      </c>
      <c r="VVN15695" s="4">
        <v>732550</v>
      </c>
    </row>
    <row r="15696" spans="15443:15458" ht="21.95" customHeight="1">
      <c r="VVM15696" s="4" t="s">
        <v>596</v>
      </c>
      <c r="VVN15696" s="4">
        <v>174298.32</v>
      </c>
    </row>
    <row r="15697" spans="15459:15474" ht="21.95" customHeight="1">
      <c r="VVO15697" s="4" t="s">
        <v>1307</v>
      </c>
      <c r="VVP15697" s="4">
        <v>732550</v>
      </c>
    </row>
    <row r="15698" spans="15459:15474" ht="21.95" customHeight="1">
      <c r="VVO15698" s="4" t="s">
        <v>596</v>
      </c>
      <c r="VVP15698" s="4">
        <v>174298.32</v>
      </c>
    </row>
    <row r="15699" spans="15459:15474" ht="21.95" customHeight="1">
      <c r="VVQ15699" s="4" t="s">
        <v>1307</v>
      </c>
      <c r="VVR15699" s="4">
        <v>732550</v>
      </c>
    </row>
    <row r="15700" spans="15459:15474" ht="21.95" customHeight="1">
      <c r="VVQ15700" s="4" t="s">
        <v>596</v>
      </c>
      <c r="VVR15700" s="4">
        <v>174298.32</v>
      </c>
    </row>
    <row r="15701" spans="15459:15474" ht="21.95" customHeight="1">
      <c r="VVS15701" s="4" t="s">
        <v>1307</v>
      </c>
      <c r="VVT15701" s="4">
        <v>732550</v>
      </c>
    </row>
    <row r="15702" spans="15459:15474" ht="21.95" customHeight="1">
      <c r="VVS15702" s="4" t="s">
        <v>596</v>
      </c>
      <c r="VVT15702" s="4">
        <v>174298.32</v>
      </c>
    </row>
    <row r="15703" spans="15459:15474" ht="21.95" customHeight="1">
      <c r="VVU15703" s="4" t="s">
        <v>1307</v>
      </c>
      <c r="VVV15703" s="4">
        <v>732550</v>
      </c>
    </row>
    <row r="15704" spans="15459:15474" ht="21.95" customHeight="1">
      <c r="VVU15704" s="4" t="s">
        <v>596</v>
      </c>
      <c r="VVV15704" s="4">
        <v>174298.32</v>
      </c>
    </row>
    <row r="15705" spans="15459:15474" ht="21.95" customHeight="1">
      <c r="VVW15705" s="4" t="s">
        <v>1307</v>
      </c>
      <c r="VVX15705" s="4">
        <v>732550</v>
      </c>
    </row>
    <row r="15706" spans="15459:15474" ht="21.95" customHeight="1">
      <c r="VVW15706" s="4" t="s">
        <v>596</v>
      </c>
      <c r="VVX15706" s="4">
        <v>174298.32</v>
      </c>
    </row>
    <row r="15707" spans="15459:15474" ht="21.95" customHeight="1">
      <c r="VVY15707" s="4" t="s">
        <v>1307</v>
      </c>
      <c r="VVZ15707" s="4">
        <v>732550</v>
      </c>
    </row>
    <row r="15708" spans="15459:15474" ht="21.95" customHeight="1">
      <c r="VVY15708" s="4" t="s">
        <v>596</v>
      </c>
      <c r="VVZ15708" s="4">
        <v>174298.32</v>
      </c>
    </row>
    <row r="15709" spans="15459:15474" ht="21.95" customHeight="1">
      <c r="VWA15709" s="4" t="s">
        <v>1307</v>
      </c>
      <c r="VWB15709" s="4">
        <v>732550</v>
      </c>
    </row>
    <row r="15710" spans="15459:15474" ht="21.95" customHeight="1">
      <c r="VWA15710" s="4" t="s">
        <v>596</v>
      </c>
      <c r="VWB15710" s="4">
        <v>174298.32</v>
      </c>
    </row>
    <row r="15711" spans="15459:15474" ht="21.95" customHeight="1">
      <c r="VWC15711" s="4" t="s">
        <v>1307</v>
      </c>
      <c r="VWD15711" s="4">
        <v>732550</v>
      </c>
    </row>
    <row r="15712" spans="15459:15474" ht="21.95" customHeight="1">
      <c r="VWC15712" s="4" t="s">
        <v>596</v>
      </c>
      <c r="VWD15712" s="4">
        <v>174298.32</v>
      </c>
    </row>
    <row r="15713" spans="15475:15490" ht="21.95" customHeight="1">
      <c r="VWE15713" s="4" t="s">
        <v>1307</v>
      </c>
      <c r="VWF15713" s="4">
        <v>732550</v>
      </c>
    </row>
    <row r="15714" spans="15475:15490" ht="21.95" customHeight="1">
      <c r="VWE15714" s="4" t="s">
        <v>596</v>
      </c>
      <c r="VWF15714" s="4">
        <v>174298.32</v>
      </c>
    </row>
    <row r="15715" spans="15475:15490" ht="21.95" customHeight="1">
      <c r="VWG15715" s="4" t="s">
        <v>1307</v>
      </c>
      <c r="VWH15715" s="4">
        <v>732550</v>
      </c>
    </row>
    <row r="15716" spans="15475:15490" ht="21.95" customHeight="1">
      <c r="VWG15716" s="4" t="s">
        <v>596</v>
      </c>
      <c r="VWH15716" s="4">
        <v>174298.32</v>
      </c>
    </row>
    <row r="15717" spans="15475:15490" ht="21.95" customHeight="1">
      <c r="VWI15717" s="4" t="s">
        <v>1307</v>
      </c>
      <c r="VWJ15717" s="4">
        <v>732550</v>
      </c>
    </row>
    <row r="15718" spans="15475:15490" ht="21.95" customHeight="1">
      <c r="VWI15718" s="4" t="s">
        <v>596</v>
      </c>
      <c r="VWJ15718" s="4">
        <v>174298.32</v>
      </c>
    </row>
    <row r="15719" spans="15475:15490" ht="21.95" customHeight="1">
      <c r="VWK15719" s="4" t="s">
        <v>1307</v>
      </c>
      <c r="VWL15719" s="4">
        <v>732550</v>
      </c>
    </row>
    <row r="15720" spans="15475:15490" ht="21.95" customHeight="1">
      <c r="VWK15720" s="4" t="s">
        <v>596</v>
      </c>
      <c r="VWL15720" s="4">
        <v>174298.32</v>
      </c>
    </row>
    <row r="15721" spans="15475:15490" ht="21.95" customHeight="1">
      <c r="VWM15721" s="4" t="s">
        <v>1307</v>
      </c>
      <c r="VWN15721" s="4">
        <v>732550</v>
      </c>
    </row>
    <row r="15722" spans="15475:15490" ht="21.95" customHeight="1">
      <c r="VWM15722" s="4" t="s">
        <v>596</v>
      </c>
      <c r="VWN15722" s="4">
        <v>174298.32</v>
      </c>
    </row>
    <row r="15723" spans="15475:15490" ht="21.95" customHeight="1">
      <c r="VWO15723" s="4" t="s">
        <v>1307</v>
      </c>
      <c r="VWP15723" s="4">
        <v>732550</v>
      </c>
    </row>
    <row r="15724" spans="15475:15490" ht="21.95" customHeight="1">
      <c r="VWO15724" s="4" t="s">
        <v>596</v>
      </c>
      <c r="VWP15724" s="4">
        <v>174298.32</v>
      </c>
    </row>
    <row r="15725" spans="15475:15490" ht="21.95" customHeight="1">
      <c r="VWQ15725" s="4" t="s">
        <v>1307</v>
      </c>
      <c r="VWR15725" s="4">
        <v>732550</v>
      </c>
    </row>
    <row r="15726" spans="15475:15490" ht="21.95" customHeight="1">
      <c r="VWQ15726" s="4" t="s">
        <v>596</v>
      </c>
      <c r="VWR15726" s="4">
        <v>174298.32</v>
      </c>
    </row>
    <row r="15727" spans="15475:15490" ht="21.95" customHeight="1">
      <c r="VWS15727" s="4" t="s">
        <v>1307</v>
      </c>
      <c r="VWT15727" s="4">
        <v>732550</v>
      </c>
    </row>
    <row r="15728" spans="15475:15490" ht="21.95" customHeight="1">
      <c r="VWS15728" s="4" t="s">
        <v>596</v>
      </c>
      <c r="VWT15728" s="4">
        <v>174298.32</v>
      </c>
    </row>
    <row r="15729" spans="15491:15506" ht="21.95" customHeight="1">
      <c r="VWU15729" s="4" t="s">
        <v>1307</v>
      </c>
      <c r="VWV15729" s="4">
        <v>732550</v>
      </c>
    </row>
    <row r="15730" spans="15491:15506" ht="21.95" customHeight="1">
      <c r="VWU15730" s="4" t="s">
        <v>596</v>
      </c>
      <c r="VWV15730" s="4">
        <v>174298.32</v>
      </c>
    </row>
    <row r="15731" spans="15491:15506" ht="21.95" customHeight="1">
      <c r="VWW15731" s="4" t="s">
        <v>1307</v>
      </c>
      <c r="VWX15731" s="4">
        <v>732550</v>
      </c>
    </row>
    <row r="15732" spans="15491:15506" ht="21.95" customHeight="1">
      <c r="VWW15732" s="4" t="s">
        <v>596</v>
      </c>
      <c r="VWX15732" s="4">
        <v>174298.32</v>
      </c>
    </row>
    <row r="15733" spans="15491:15506" ht="21.95" customHeight="1">
      <c r="VWY15733" s="4" t="s">
        <v>1307</v>
      </c>
      <c r="VWZ15733" s="4">
        <v>732550</v>
      </c>
    </row>
    <row r="15734" spans="15491:15506" ht="21.95" customHeight="1">
      <c r="VWY15734" s="4" t="s">
        <v>596</v>
      </c>
      <c r="VWZ15734" s="4">
        <v>174298.32</v>
      </c>
    </row>
    <row r="15735" spans="15491:15506" ht="21.95" customHeight="1">
      <c r="VXA15735" s="4" t="s">
        <v>1307</v>
      </c>
      <c r="VXB15735" s="4">
        <v>732550</v>
      </c>
    </row>
    <row r="15736" spans="15491:15506" ht="21.95" customHeight="1">
      <c r="VXA15736" s="4" t="s">
        <v>596</v>
      </c>
      <c r="VXB15736" s="4">
        <v>174298.32</v>
      </c>
    </row>
    <row r="15737" spans="15491:15506" ht="21.95" customHeight="1">
      <c r="VXC15737" s="4" t="s">
        <v>1307</v>
      </c>
      <c r="VXD15737" s="4">
        <v>732550</v>
      </c>
    </row>
    <row r="15738" spans="15491:15506" ht="21.95" customHeight="1">
      <c r="VXC15738" s="4" t="s">
        <v>596</v>
      </c>
      <c r="VXD15738" s="4">
        <v>174298.32</v>
      </c>
    </row>
    <row r="15739" spans="15491:15506" ht="21.95" customHeight="1">
      <c r="VXE15739" s="4" t="s">
        <v>1307</v>
      </c>
      <c r="VXF15739" s="4">
        <v>732550</v>
      </c>
    </row>
    <row r="15740" spans="15491:15506" ht="21.95" customHeight="1">
      <c r="VXE15740" s="4" t="s">
        <v>596</v>
      </c>
      <c r="VXF15740" s="4">
        <v>174298.32</v>
      </c>
    </row>
    <row r="15741" spans="15491:15506" ht="21.95" customHeight="1">
      <c r="VXG15741" s="4" t="s">
        <v>1307</v>
      </c>
      <c r="VXH15741" s="4">
        <v>732550</v>
      </c>
    </row>
    <row r="15742" spans="15491:15506" ht="21.95" customHeight="1">
      <c r="VXG15742" s="4" t="s">
        <v>596</v>
      </c>
      <c r="VXH15742" s="4">
        <v>174298.32</v>
      </c>
    </row>
    <row r="15743" spans="15491:15506" ht="21.95" customHeight="1">
      <c r="VXI15743" s="4" t="s">
        <v>1307</v>
      </c>
      <c r="VXJ15743" s="4">
        <v>732550</v>
      </c>
    </row>
    <row r="15744" spans="15491:15506" ht="21.95" customHeight="1">
      <c r="VXI15744" s="4" t="s">
        <v>596</v>
      </c>
      <c r="VXJ15744" s="4">
        <v>174298.32</v>
      </c>
    </row>
    <row r="15745" spans="15507:15522" ht="21.95" customHeight="1">
      <c r="VXK15745" s="4" t="s">
        <v>1307</v>
      </c>
      <c r="VXL15745" s="4">
        <v>732550</v>
      </c>
    </row>
    <row r="15746" spans="15507:15522" ht="21.95" customHeight="1">
      <c r="VXK15746" s="4" t="s">
        <v>596</v>
      </c>
      <c r="VXL15746" s="4">
        <v>174298.32</v>
      </c>
    </row>
    <row r="15747" spans="15507:15522" ht="21.95" customHeight="1">
      <c r="VXM15747" s="4" t="s">
        <v>1307</v>
      </c>
      <c r="VXN15747" s="4">
        <v>732550</v>
      </c>
    </row>
    <row r="15748" spans="15507:15522" ht="21.95" customHeight="1">
      <c r="VXM15748" s="4" t="s">
        <v>596</v>
      </c>
      <c r="VXN15748" s="4">
        <v>174298.32</v>
      </c>
    </row>
    <row r="15749" spans="15507:15522" ht="21.95" customHeight="1">
      <c r="VXO15749" s="4" t="s">
        <v>1307</v>
      </c>
      <c r="VXP15749" s="4">
        <v>732550</v>
      </c>
    </row>
    <row r="15750" spans="15507:15522" ht="21.95" customHeight="1">
      <c r="VXO15750" s="4" t="s">
        <v>596</v>
      </c>
      <c r="VXP15750" s="4">
        <v>174298.32</v>
      </c>
    </row>
    <row r="15751" spans="15507:15522" ht="21.95" customHeight="1">
      <c r="VXQ15751" s="4" t="s">
        <v>1307</v>
      </c>
      <c r="VXR15751" s="4">
        <v>732550</v>
      </c>
    </row>
    <row r="15752" spans="15507:15522" ht="21.95" customHeight="1">
      <c r="VXQ15752" s="4" t="s">
        <v>596</v>
      </c>
      <c r="VXR15752" s="4">
        <v>174298.32</v>
      </c>
    </row>
    <row r="15753" spans="15507:15522" ht="21.95" customHeight="1">
      <c r="VXS15753" s="4" t="s">
        <v>1307</v>
      </c>
      <c r="VXT15753" s="4">
        <v>732550</v>
      </c>
    </row>
    <row r="15754" spans="15507:15522" ht="21.95" customHeight="1">
      <c r="VXS15754" s="4" t="s">
        <v>596</v>
      </c>
      <c r="VXT15754" s="4">
        <v>174298.32</v>
      </c>
    </row>
    <row r="15755" spans="15507:15522" ht="21.95" customHeight="1">
      <c r="VXU15755" s="4" t="s">
        <v>1307</v>
      </c>
      <c r="VXV15755" s="4">
        <v>732550</v>
      </c>
    </row>
    <row r="15756" spans="15507:15522" ht="21.95" customHeight="1">
      <c r="VXU15756" s="4" t="s">
        <v>596</v>
      </c>
      <c r="VXV15756" s="4">
        <v>174298.32</v>
      </c>
    </row>
    <row r="15757" spans="15507:15522" ht="21.95" customHeight="1">
      <c r="VXW15757" s="4" t="s">
        <v>1307</v>
      </c>
      <c r="VXX15757" s="4">
        <v>732550</v>
      </c>
    </row>
    <row r="15758" spans="15507:15522" ht="21.95" customHeight="1">
      <c r="VXW15758" s="4" t="s">
        <v>596</v>
      </c>
      <c r="VXX15758" s="4">
        <v>174298.32</v>
      </c>
    </row>
    <row r="15759" spans="15507:15522" ht="21.95" customHeight="1">
      <c r="VXY15759" s="4" t="s">
        <v>1307</v>
      </c>
      <c r="VXZ15759" s="4">
        <v>732550</v>
      </c>
    </row>
    <row r="15760" spans="15507:15522" ht="21.95" customHeight="1">
      <c r="VXY15760" s="4" t="s">
        <v>596</v>
      </c>
      <c r="VXZ15760" s="4">
        <v>174298.32</v>
      </c>
    </row>
    <row r="15761" spans="15523:15538" ht="21.95" customHeight="1">
      <c r="VYA15761" s="4" t="s">
        <v>1307</v>
      </c>
      <c r="VYB15761" s="4">
        <v>732550</v>
      </c>
    </row>
    <row r="15762" spans="15523:15538" ht="21.95" customHeight="1">
      <c r="VYA15762" s="4" t="s">
        <v>596</v>
      </c>
      <c r="VYB15762" s="4">
        <v>174298.32</v>
      </c>
    </row>
    <row r="15763" spans="15523:15538" ht="21.95" customHeight="1">
      <c r="VYC15763" s="4" t="s">
        <v>1307</v>
      </c>
      <c r="VYD15763" s="4">
        <v>732550</v>
      </c>
    </row>
    <row r="15764" spans="15523:15538" ht="21.95" customHeight="1">
      <c r="VYC15764" s="4" t="s">
        <v>596</v>
      </c>
      <c r="VYD15764" s="4">
        <v>174298.32</v>
      </c>
    </row>
    <row r="15765" spans="15523:15538" ht="21.95" customHeight="1">
      <c r="VYE15765" s="4" t="s">
        <v>1307</v>
      </c>
      <c r="VYF15765" s="4">
        <v>732550</v>
      </c>
    </row>
    <row r="15766" spans="15523:15538" ht="21.95" customHeight="1">
      <c r="VYE15766" s="4" t="s">
        <v>596</v>
      </c>
      <c r="VYF15766" s="4">
        <v>174298.32</v>
      </c>
    </row>
    <row r="15767" spans="15523:15538" ht="21.95" customHeight="1">
      <c r="VYG15767" s="4" t="s">
        <v>1307</v>
      </c>
      <c r="VYH15767" s="4">
        <v>732550</v>
      </c>
    </row>
    <row r="15768" spans="15523:15538" ht="21.95" customHeight="1">
      <c r="VYG15768" s="4" t="s">
        <v>596</v>
      </c>
      <c r="VYH15768" s="4">
        <v>174298.32</v>
      </c>
    </row>
    <row r="15769" spans="15523:15538" ht="21.95" customHeight="1">
      <c r="VYI15769" s="4" t="s">
        <v>1307</v>
      </c>
      <c r="VYJ15769" s="4">
        <v>732550</v>
      </c>
    </row>
    <row r="15770" spans="15523:15538" ht="21.95" customHeight="1">
      <c r="VYI15770" s="4" t="s">
        <v>596</v>
      </c>
      <c r="VYJ15770" s="4">
        <v>174298.32</v>
      </c>
    </row>
    <row r="15771" spans="15523:15538" ht="21.95" customHeight="1">
      <c r="VYK15771" s="4" t="s">
        <v>1307</v>
      </c>
      <c r="VYL15771" s="4">
        <v>732550</v>
      </c>
    </row>
    <row r="15772" spans="15523:15538" ht="21.95" customHeight="1">
      <c r="VYK15772" s="4" t="s">
        <v>596</v>
      </c>
      <c r="VYL15772" s="4">
        <v>174298.32</v>
      </c>
    </row>
    <row r="15773" spans="15523:15538" ht="21.95" customHeight="1">
      <c r="VYM15773" s="4" t="s">
        <v>1307</v>
      </c>
      <c r="VYN15773" s="4">
        <v>732550</v>
      </c>
    </row>
    <row r="15774" spans="15523:15538" ht="21.95" customHeight="1">
      <c r="VYM15774" s="4" t="s">
        <v>596</v>
      </c>
      <c r="VYN15774" s="4">
        <v>174298.32</v>
      </c>
    </row>
    <row r="15775" spans="15523:15538" ht="21.95" customHeight="1">
      <c r="VYO15775" s="4" t="s">
        <v>1307</v>
      </c>
      <c r="VYP15775" s="4">
        <v>732550</v>
      </c>
    </row>
    <row r="15776" spans="15523:15538" ht="21.95" customHeight="1">
      <c r="VYO15776" s="4" t="s">
        <v>596</v>
      </c>
      <c r="VYP15776" s="4">
        <v>174298.32</v>
      </c>
    </row>
    <row r="15777" spans="15539:15554" ht="21.95" customHeight="1">
      <c r="VYQ15777" s="4" t="s">
        <v>1307</v>
      </c>
      <c r="VYR15777" s="4">
        <v>732550</v>
      </c>
    </row>
    <row r="15778" spans="15539:15554" ht="21.95" customHeight="1">
      <c r="VYQ15778" s="4" t="s">
        <v>596</v>
      </c>
      <c r="VYR15778" s="4">
        <v>174298.32</v>
      </c>
    </row>
    <row r="15779" spans="15539:15554" ht="21.95" customHeight="1">
      <c r="VYS15779" s="4" t="s">
        <v>1307</v>
      </c>
      <c r="VYT15779" s="4">
        <v>732550</v>
      </c>
    </row>
    <row r="15780" spans="15539:15554" ht="21.95" customHeight="1">
      <c r="VYS15780" s="4" t="s">
        <v>596</v>
      </c>
      <c r="VYT15780" s="4">
        <v>174298.32</v>
      </c>
    </row>
    <row r="15781" spans="15539:15554" ht="21.95" customHeight="1">
      <c r="VYU15781" s="4" t="s">
        <v>1307</v>
      </c>
      <c r="VYV15781" s="4">
        <v>732550</v>
      </c>
    </row>
    <row r="15782" spans="15539:15554" ht="21.95" customHeight="1">
      <c r="VYU15782" s="4" t="s">
        <v>596</v>
      </c>
      <c r="VYV15782" s="4">
        <v>174298.32</v>
      </c>
    </row>
    <row r="15783" spans="15539:15554" ht="21.95" customHeight="1">
      <c r="VYW15783" s="4" t="s">
        <v>1307</v>
      </c>
      <c r="VYX15783" s="4">
        <v>732550</v>
      </c>
    </row>
    <row r="15784" spans="15539:15554" ht="21.95" customHeight="1">
      <c r="VYW15784" s="4" t="s">
        <v>596</v>
      </c>
      <c r="VYX15784" s="4">
        <v>174298.32</v>
      </c>
    </row>
    <row r="15785" spans="15539:15554" ht="21.95" customHeight="1">
      <c r="VYY15785" s="4" t="s">
        <v>1307</v>
      </c>
      <c r="VYZ15785" s="4">
        <v>732550</v>
      </c>
    </row>
    <row r="15786" spans="15539:15554" ht="21.95" customHeight="1">
      <c r="VYY15786" s="4" t="s">
        <v>596</v>
      </c>
      <c r="VYZ15786" s="4">
        <v>174298.32</v>
      </c>
    </row>
    <row r="15787" spans="15539:15554" ht="21.95" customHeight="1">
      <c r="VZA15787" s="4" t="s">
        <v>1307</v>
      </c>
      <c r="VZB15787" s="4">
        <v>732550</v>
      </c>
    </row>
    <row r="15788" spans="15539:15554" ht="21.95" customHeight="1">
      <c r="VZA15788" s="4" t="s">
        <v>596</v>
      </c>
      <c r="VZB15788" s="4">
        <v>174298.32</v>
      </c>
    </row>
    <row r="15789" spans="15539:15554" ht="21.95" customHeight="1">
      <c r="VZC15789" s="4" t="s">
        <v>1307</v>
      </c>
      <c r="VZD15789" s="4">
        <v>732550</v>
      </c>
    </row>
    <row r="15790" spans="15539:15554" ht="21.95" customHeight="1">
      <c r="VZC15790" s="4" t="s">
        <v>596</v>
      </c>
      <c r="VZD15790" s="4">
        <v>174298.32</v>
      </c>
    </row>
    <row r="15791" spans="15539:15554" ht="21.95" customHeight="1">
      <c r="VZE15791" s="4" t="s">
        <v>1307</v>
      </c>
      <c r="VZF15791" s="4">
        <v>732550</v>
      </c>
    </row>
    <row r="15792" spans="15539:15554" ht="21.95" customHeight="1">
      <c r="VZE15792" s="4" t="s">
        <v>596</v>
      </c>
      <c r="VZF15792" s="4">
        <v>174298.32</v>
      </c>
    </row>
    <row r="15793" spans="15555:15570" ht="21.95" customHeight="1">
      <c r="VZG15793" s="4" t="s">
        <v>1307</v>
      </c>
      <c r="VZH15793" s="4">
        <v>732550</v>
      </c>
    </row>
    <row r="15794" spans="15555:15570" ht="21.95" customHeight="1">
      <c r="VZG15794" s="4" t="s">
        <v>596</v>
      </c>
      <c r="VZH15794" s="4">
        <v>174298.32</v>
      </c>
    </row>
    <row r="15795" spans="15555:15570" ht="21.95" customHeight="1">
      <c r="VZI15795" s="4" t="s">
        <v>1307</v>
      </c>
      <c r="VZJ15795" s="4">
        <v>732550</v>
      </c>
    </row>
    <row r="15796" spans="15555:15570" ht="21.95" customHeight="1">
      <c r="VZI15796" s="4" t="s">
        <v>596</v>
      </c>
      <c r="VZJ15796" s="4">
        <v>174298.32</v>
      </c>
    </row>
    <row r="15797" spans="15555:15570" ht="21.95" customHeight="1">
      <c r="VZK15797" s="4" t="s">
        <v>1307</v>
      </c>
      <c r="VZL15797" s="4">
        <v>732550</v>
      </c>
    </row>
    <row r="15798" spans="15555:15570" ht="21.95" customHeight="1">
      <c r="VZK15798" s="4" t="s">
        <v>596</v>
      </c>
      <c r="VZL15798" s="4">
        <v>174298.32</v>
      </c>
    </row>
    <row r="15799" spans="15555:15570" ht="21.95" customHeight="1">
      <c r="VZM15799" s="4" t="s">
        <v>1307</v>
      </c>
      <c r="VZN15799" s="4">
        <v>732550</v>
      </c>
    </row>
    <row r="15800" spans="15555:15570" ht="21.95" customHeight="1">
      <c r="VZM15800" s="4" t="s">
        <v>596</v>
      </c>
      <c r="VZN15800" s="4">
        <v>174298.32</v>
      </c>
    </row>
    <row r="15801" spans="15555:15570" ht="21.95" customHeight="1">
      <c r="VZO15801" s="4" t="s">
        <v>1307</v>
      </c>
      <c r="VZP15801" s="4">
        <v>732550</v>
      </c>
    </row>
    <row r="15802" spans="15555:15570" ht="21.95" customHeight="1">
      <c r="VZO15802" s="4" t="s">
        <v>596</v>
      </c>
      <c r="VZP15802" s="4">
        <v>174298.32</v>
      </c>
    </row>
    <row r="15803" spans="15555:15570" ht="21.95" customHeight="1">
      <c r="VZQ15803" s="4" t="s">
        <v>1307</v>
      </c>
      <c r="VZR15803" s="4">
        <v>732550</v>
      </c>
    </row>
    <row r="15804" spans="15555:15570" ht="21.95" customHeight="1">
      <c r="VZQ15804" s="4" t="s">
        <v>596</v>
      </c>
      <c r="VZR15804" s="4">
        <v>174298.32</v>
      </c>
    </row>
    <row r="15805" spans="15555:15570" ht="21.95" customHeight="1">
      <c r="VZS15805" s="4" t="s">
        <v>1307</v>
      </c>
      <c r="VZT15805" s="4">
        <v>732550</v>
      </c>
    </row>
    <row r="15806" spans="15555:15570" ht="21.95" customHeight="1">
      <c r="VZS15806" s="4" t="s">
        <v>596</v>
      </c>
      <c r="VZT15806" s="4">
        <v>174298.32</v>
      </c>
    </row>
    <row r="15807" spans="15555:15570" ht="21.95" customHeight="1">
      <c r="VZU15807" s="4" t="s">
        <v>1307</v>
      </c>
      <c r="VZV15807" s="4">
        <v>732550</v>
      </c>
    </row>
    <row r="15808" spans="15555:15570" ht="21.95" customHeight="1">
      <c r="VZU15808" s="4" t="s">
        <v>596</v>
      </c>
      <c r="VZV15808" s="4">
        <v>174298.32</v>
      </c>
    </row>
    <row r="15809" spans="15571:15586" ht="21.95" customHeight="1">
      <c r="VZW15809" s="4" t="s">
        <v>1307</v>
      </c>
      <c r="VZX15809" s="4">
        <v>732550</v>
      </c>
    </row>
    <row r="15810" spans="15571:15586" ht="21.95" customHeight="1">
      <c r="VZW15810" s="4" t="s">
        <v>596</v>
      </c>
      <c r="VZX15810" s="4">
        <v>174298.32</v>
      </c>
    </row>
    <row r="15811" spans="15571:15586" ht="21.95" customHeight="1">
      <c r="VZY15811" s="4" t="s">
        <v>1307</v>
      </c>
      <c r="VZZ15811" s="4">
        <v>732550</v>
      </c>
    </row>
    <row r="15812" spans="15571:15586" ht="21.95" customHeight="1">
      <c r="VZY15812" s="4" t="s">
        <v>596</v>
      </c>
      <c r="VZZ15812" s="4">
        <v>174298.32</v>
      </c>
    </row>
    <row r="15813" spans="15571:15586" ht="21.95" customHeight="1">
      <c r="WAA15813" s="4" t="s">
        <v>1307</v>
      </c>
      <c r="WAB15813" s="4">
        <v>732550</v>
      </c>
    </row>
    <row r="15814" spans="15571:15586" ht="21.95" customHeight="1">
      <c r="WAA15814" s="4" t="s">
        <v>596</v>
      </c>
      <c r="WAB15814" s="4">
        <v>174298.32</v>
      </c>
    </row>
    <row r="15815" spans="15571:15586" ht="21.95" customHeight="1">
      <c r="WAC15815" s="4" t="s">
        <v>1307</v>
      </c>
      <c r="WAD15815" s="4">
        <v>732550</v>
      </c>
    </row>
    <row r="15816" spans="15571:15586" ht="21.95" customHeight="1">
      <c r="WAC15816" s="4" t="s">
        <v>596</v>
      </c>
      <c r="WAD15816" s="4">
        <v>174298.32</v>
      </c>
    </row>
    <row r="15817" spans="15571:15586" ht="21.95" customHeight="1">
      <c r="WAE15817" s="4" t="s">
        <v>1307</v>
      </c>
      <c r="WAF15817" s="4">
        <v>732550</v>
      </c>
    </row>
    <row r="15818" spans="15571:15586" ht="21.95" customHeight="1">
      <c r="WAE15818" s="4" t="s">
        <v>596</v>
      </c>
      <c r="WAF15818" s="4">
        <v>174298.32</v>
      </c>
    </row>
    <row r="15819" spans="15571:15586" ht="21.95" customHeight="1">
      <c r="WAG15819" s="4" t="s">
        <v>1307</v>
      </c>
      <c r="WAH15819" s="4">
        <v>732550</v>
      </c>
    </row>
    <row r="15820" spans="15571:15586" ht="21.95" customHeight="1">
      <c r="WAG15820" s="4" t="s">
        <v>596</v>
      </c>
      <c r="WAH15820" s="4">
        <v>174298.32</v>
      </c>
    </row>
    <row r="15821" spans="15571:15586" ht="21.95" customHeight="1">
      <c r="WAI15821" s="4" t="s">
        <v>1307</v>
      </c>
      <c r="WAJ15821" s="4">
        <v>732550</v>
      </c>
    </row>
    <row r="15822" spans="15571:15586" ht="21.95" customHeight="1">
      <c r="WAI15822" s="4" t="s">
        <v>596</v>
      </c>
      <c r="WAJ15822" s="4">
        <v>174298.32</v>
      </c>
    </row>
    <row r="15823" spans="15571:15586" ht="21.95" customHeight="1">
      <c r="WAK15823" s="4" t="s">
        <v>1307</v>
      </c>
      <c r="WAL15823" s="4">
        <v>732550</v>
      </c>
    </row>
    <row r="15824" spans="15571:15586" ht="21.95" customHeight="1">
      <c r="WAK15824" s="4" t="s">
        <v>596</v>
      </c>
      <c r="WAL15824" s="4">
        <v>174298.32</v>
      </c>
    </row>
    <row r="15825" spans="15587:15602" ht="21.95" customHeight="1">
      <c r="WAM15825" s="4" t="s">
        <v>1307</v>
      </c>
      <c r="WAN15825" s="4">
        <v>732550</v>
      </c>
    </row>
    <row r="15826" spans="15587:15602" ht="21.95" customHeight="1">
      <c r="WAM15826" s="4" t="s">
        <v>596</v>
      </c>
      <c r="WAN15826" s="4">
        <v>174298.32</v>
      </c>
    </row>
    <row r="15827" spans="15587:15602" ht="21.95" customHeight="1">
      <c r="WAO15827" s="4" t="s">
        <v>1307</v>
      </c>
      <c r="WAP15827" s="4">
        <v>732550</v>
      </c>
    </row>
    <row r="15828" spans="15587:15602" ht="21.95" customHeight="1">
      <c r="WAO15828" s="4" t="s">
        <v>596</v>
      </c>
      <c r="WAP15828" s="4">
        <v>174298.32</v>
      </c>
    </row>
    <row r="15829" spans="15587:15602" ht="21.95" customHeight="1">
      <c r="WAQ15829" s="4" t="s">
        <v>1307</v>
      </c>
      <c r="WAR15829" s="4">
        <v>732550</v>
      </c>
    </row>
    <row r="15830" spans="15587:15602" ht="21.95" customHeight="1">
      <c r="WAQ15830" s="4" t="s">
        <v>596</v>
      </c>
      <c r="WAR15830" s="4">
        <v>174298.32</v>
      </c>
    </row>
    <row r="15831" spans="15587:15602" ht="21.95" customHeight="1">
      <c r="WAS15831" s="4" t="s">
        <v>1307</v>
      </c>
      <c r="WAT15831" s="4">
        <v>732550</v>
      </c>
    </row>
    <row r="15832" spans="15587:15602" ht="21.95" customHeight="1">
      <c r="WAS15832" s="4" t="s">
        <v>596</v>
      </c>
      <c r="WAT15832" s="4">
        <v>174298.32</v>
      </c>
    </row>
    <row r="15833" spans="15587:15602" ht="21.95" customHeight="1">
      <c r="WAU15833" s="4" t="s">
        <v>1307</v>
      </c>
      <c r="WAV15833" s="4">
        <v>732550</v>
      </c>
    </row>
    <row r="15834" spans="15587:15602" ht="21.95" customHeight="1">
      <c r="WAU15834" s="4" t="s">
        <v>596</v>
      </c>
      <c r="WAV15834" s="4">
        <v>174298.32</v>
      </c>
    </row>
    <row r="15835" spans="15587:15602" ht="21.95" customHeight="1">
      <c r="WAW15835" s="4" t="s">
        <v>1307</v>
      </c>
      <c r="WAX15835" s="4">
        <v>732550</v>
      </c>
    </row>
    <row r="15836" spans="15587:15602" ht="21.95" customHeight="1">
      <c r="WAW15836" s="4" t="s">
        <v>596</v>
      </c>
      <c r="WAX15836" s="4">
        <v>174298.32</v>
      </c>
    </row>
    <row r="15837" spans="15587:15602" ht="21.95" customHeight="1">
      <c r="WAY15837" s="4" t="s">
        <v>1307</v>
      </c>
      <c r="WAZ15837" s="4">
        <v>732550</v>
      </c>
    </row>
    <row r="15838" spans="15587:15602" ht="21.95" customHeight="1">
      <c r="WAY15838" s="4" t="s">
        <v>596</v>
      </c>
      <c r="WAZ15838" s="4">
        <v>174298.32</v>
      </c>
    </row>
    <row r="15839" spans="15587:15602" ht="21.95" customHeight="1">
      <c r="WBA15839" s="4" t="s">
        <v>1307</v>
      </c>
      <c r="WBB15839" s="4">
        <v>732550</v>
      </c>
    </row>
    <row r="15840" spans="15587:15602" ht="21.95" customHeight="1">
      <c r="WBA15840" s="4" t="s">
        <v>596</v>
      </c>
      <c r="WBB15840" s="4">
        <v>174298.32</v>
      </c>
    </row>
    <row r="15841" spans="15603:15618" ht="21.95" customHeight="1">
      <c r="WBC15841" s="4" t="s">
        <v>1307</v>
      </c>
      <c r="WBD15841" s="4">
        <v>732550</v>
      </c>
    </row>
    <row r="15842" spans="15603:15618" ht="21.95" customHeight="1">
      <c r="WBC15842" s="4" t="s">
        <v>596</v>
      </c>
      <c r="WBD15842" s="4">
        <v>174298.32</v>
      </c>
    </row>
    <row r="15843" spans="15603:15618" ht="21.95" customHeight="1">
      <c r="WBE15843" s="4" t="s">
        <v>1307</v>
      </c>
      <c r="WBF15843" s="4">
        <v>732550</v>
      </c>
    </row>
    <row r="15844" spans="15603:15618" ht="21.95" customHeight="1">
      <c r="WBE15844" s="4" t="s">
        <v>596</v>
      </c>
      <c r="WBF15844" s="4">
        <v>174298.32</v>
      </c>
    </row>
    <row r="15845" spans="15603:15618" ht="21.95" customHeight="1">
      <c r="WBG15845" s="4" t="s">
        <v>1307</v>
      </c>
      <c r="WBH15845" s="4">
        <v>732550</v>
      </c>
    </row>
    <row r="15846" spans="15603:15618" ht="21.95" customHeight="1">
      <c r="WBG15846" s="4" t="s">
        <v>596</v>
      </c>
      <c r="WBH15846" s="4">
        <v>174298.32</v>
      </c>
    </row>
    <row r="15847" spans="15603:15618" ht="21.95" customHeight="1">
      <c r="WBI15847" s="4" t="s">
        <v>1307</v>
      </c>
      <c r="WBJ15847" s="4">
        <v>732550</v>
      </c>
    </row>
    <row r="15848" spans="15603:15618" ht="21.95" customHeight="1">
      <c r="WBI15848" s="4" t="s">
        <v>596</v>
      </c>
      <c r="WBJ15848" s="4">
        <v>174298.32</v>
      </c>
    </row>
    <row r="15849" spans="15603:15618" ht="21.95" customHeight="1">
      <c r="WBK15849" s="4" t="s">
        <v>1307</v>
      </c>
      <c r="WBL15849" s="4">
        <v>732550</v>
      </c>
    </row>
    <row r="15850" spans="15603:15618" ht="21.95" customHeight="1">
      <c r="WBK15850" s="4" t="s">
        <v>596</v>
      </c>
      <c r="WBL15850" s="4">
        <v>174298.32</v>
      </c>
    </row>
    <row r="15851" spans="15603:15618" ht="21.95" customHeight="1">
      <c r="WBM15851" s="4" t="s">
        <v>1307</v>
      </c>
      <c r="WBN15851" s="4">
        <v>732550</v>
      </c>
    </row>
    <row r="15852" spans="15603:15618" ht="21.95" customHeight="1">
      <c r="WBM15852" s="4" t="s">
        <v>596</v>
      </c>
      <c r="WBN15852" s="4">
        <v>174298.32</v>
      </c>
    </row>
    <row r="15853" spans="15603:15618" ht="21.95" customHeight="1">
      <c r="WBO15853" s="4" t="s">
        <v>1307</v>
      </c>
      <c r="WBP15853" s="4">
        <v>732550</v>
      </c>
    </row>
    <row r="15854" spans="15603:15618" ht="21.95" customHeight="1">
      <c r="WBO15854" s="4" t="s">
        <v>596</v>
      </c>
      <c r="WBP15854" s="4">
        <v>174298.32</v>
      </c>
    </row>
    <row r="15855" spans="15603:15618" ht="21.95" customHeight="1">
      <c r="WBQ15855" s="4" t="s">
        <v>1307</v>
      </c>
      <c r="WBR15855" s="4">
        <v>732550</v>
      </c>
    </row>
    <row r="15856" spans="15603:15618" ht="21.95" customHeight="1">
      <c r="WBQ15856" s="4" t="s">
        <v>596</v>
      </c>
      <c r="WBR15856" s="4">
        <v>174298.32</v>
      </c>
    </row>
    <row r="15857" spans="15619:15634" ht="21.95" customHeight="1">
      <c r="WBS15857" s="4" t="s">
        <v>1307</v>
      </c>
      <c r="WBT15857" s="4">
        <v>732550</v>
      </c>
    </row>
    <row r="15858" spans="15619:15634" ht="21.95" customHeight="1">
      <c r="WBS15858" s="4" t="s">
        <v>596</v>
      </c>
      <c r="WBT15858" s="4">
        <v>174298.32</v>
      </c>
    </row>
    <row r="15859" spans="15619:15634" ht="21.95" customHeight="1">
      <c r="WBU15859" s="4" t="s">
        <v>1307</v>
      </c>
      <c r="WBV15859" s="4">
        <v>732550</v>
      </c>
    </row>
    <row r="15860" spans="15619:15634" ht="21.95" customHeight="1">
      <c r="WBU15860" s="4" t="s">
        <v>596</v>
      </c>
      <c r="WBV15860" s="4">
        <v>174298.32</v>
      </c>
    </row>
    <row r="15861" spans="15619:15634" ht="21.95" customHeight="1">
      <c r="WBW15861" s="4" t="s">
        <v>1307</v>
      </c>
      <c r="WBX15861" s="4">
        <v>732550</v>
      </c>
    </row>
    <row r="15862" spans="15619:15634" ht="21.95" customHeight="1">
      <c r="WBW15862" s="4" t="s">
        <v>596</v>
      </c>
      <c r="WBX15862" s="4">
        <v>174298.32</v>
      </c>
    </row>
    <row r="15863" spans="15619:15634" ht="21.95" customHeight="1">
      <c r="WBY15863" s="4" t="s">
        <v>1307</v>
      </c>
      <c r="WBZ15863" s="4">
        <v>732550</v>
      </c>
    </row>
    <row r="15864" spans="15619:15634" ht="21.95" customHeight="1">
      <c r="WBY15864" s="4" t="s">
        <v>596</v>
      </c>
      <c r="WBZ15864" s="4">
        <v>174298.32</v>
      </c>
    </row>
    <row r="15865" spans="15619:15634" ht="21.95" customHeight="1">
      <c r="WCA15865" s="4" t="s">
        <v>1307</v>
      </c>
      <c r="WCB15865" s="4">
        <v>732550</v>
      </c>
    </row>
    <row r="15866" spans="15619:15634" ht="21.95" customHeight="1">
      <c r="WCA15866" s="4" t="s">
        <v>596</v>
      </c>
      <c r="WCB15866" s="4">
        <v>174298.32</v>
      </c>
    </row>
    <row r="15867" spans="15619:15634" ht="21.95" customHeight="1">
      <c r="WCC15867" s="4" t="s">
        <v>1307</v>
      </c>
      <c r="WCD15867" s="4">
        <v>732550</v>
      </c>
    </row>
    <row r="15868" spans="15619:15634" ht="21.95" customHeight="1">
      <c r="WCC15868" s="4" t="s">
        <v>596</v>
      </c>
      <c r="WCD15868" s="4">
        <v>174298.32</v>
      </c>
    </row>
    <row r="15869" spans="15619:15634" ht="21.95" customHeight="1">
      <c r="WCE15869" s="4" t="s">
        <v>1307</v>
      </c>
      <c r="WCF15869" s="4">
        <v>732550</v>
      </c>
    </row>
    <row r="15870" spans="15619:15634" ht="21.95" customHeight="1">
      <c r="WCE15870" s="4" t="s">
        <v>596</v>
      </c>
      <c r="WCF15870" s="4">
        <v>174298.32</v>
      </c>
    </row>
    <row r="15871" spans="15619:15634" ht="21.95" customHeight="1">
      <c r="WCG15871" s="4" t="s">
        <v>1307</v>
      </c>
      <c r="WCH15871" s="4">
        <v>732550</v>
      </c>
    </row>
    <row r="15872" spans="15619:15634" ht="21.95" customHeight="1">
      <c r="WCG15872" s="4" t="s">
        <v>596</v>
      </c>
      <c r="WCH15872" s="4">
        <v>174298.32</v>
      </c>
    </row>
    <row r="15873" spans="15635:15650" ht="21.95" customHeight="1">
      <c r="WCI15873" s="4" t="s">
        <v>1307</v>
      </c>
      <c r="WCJ15873" s="4">
        <v>732550</v>
      </c>
    </row>
    <row r="15874" spans="15635:15650" ht="21.95" customHeight="1">
      <c r="WCI15874" s="4" t="s">
        <v>596</v>
      </c>
      <c r="WCJ15874" s="4">
        <v>174298.32</v>
      </c>
    </row>
    <row r="15875" spans="15635:15650" ht="21.95" customHeight="1">
      <c r="WCK15875" s="4" t="s">
        <v>1307</v>
      </c>
      <c r="WCL15875" s="4">
        <v>732550</v>
      </c>
    </row>
    <row r="15876" spans="15635:15650" ht="21.95" customHeight="1">
      <c r="WCK15876" s="4" t="s">
        <v>596</v>
      </c>
      <c r="WCL15876" s="4">
        <v>174298.32</v>
      </c>
    </row>
    <row r="15877" spans="15635:15650" ht="21.95" customHeight="1">
      <c r="WCM15877" s="4" t="s">
        <v>1307</v>
      </c>
      <c r="WCN15877" s="4">
        <v>732550</v>
      </c>
    </row>
    <row r="15878" spans="15635:15650" ht="21.95" customHeight="1">
      <c r="WCM15878" s="4" t="s">
        <v>596</v>
      </c>
      <c r="WCN15878" s="4">
        <v>174298.32</v>
      </c>
    </row>
    <row r="15879" spans="15635:15650" ht="21.95" customHeight="1">
      <c r="WCO15879" s="4" t="s">
        <v>1307</v>
      </c>
      <c r="WCP15879" s="4">
        <v>732550</v>
      </c>
    </row>
    <row r="15880" spans="15635:15650" ht="21.95" customHeight="1">
      <c r="WCO15880" s="4" t="s">
        <v>596</v>
      </c>
      <c r="WCP15880" s="4">
        <v>174298.32</v>
      </c>
    </row>
    <row r="15881" spans="15635:15650" ht="21.95" customHeight="1">
      <c r="WCQ15881" s="4" t="s">
        <v>1307</v>
      </c>
      <c r="WCR15881" s="4">
        <v>732550</v>
      </c>
    </row>
    <row r="15882" spans="15635:15650" ht="21.95" customHeight="1">
      <c r="WCQ15882" s="4" t="s">
        <v>596</v>
      </c>
      <c r="WCR15882" s="4">
        <v>174298.32</v>
      </c>
    </row>
    <row r="15883" spans="15635:15650" ht="21.95" customHeight="1">
      <c r="WCS15883" s="4" t="s">
        <v>1307</v>
      </c>
      <c r="WCT15883" s="4">
        <v>732550</v>
      </c>
    </row>
    <row r="15884" spans="15635:15650" ht="21.95" customHeight="1">
      <c r="WCS15884" s="4" t="s">
        <v>596</v>
      </c>
      <c r="WCT15884" s="4">
        <v>174298.32</v>
      </c>
    </row>
    <row r="15885" spans="15635:15650" ht="21.95" customHeight="1">
      <c r="WCU15885" s="4" t="s">
        <v>1307</v>
      </c>
      <c r="WCV15885" s="4">
        <v>732550</v>
      </c>
    </row>
    <row r="15886" spans="15635:15650" ht="21.95" customHeight="1">
      <c r="WCU15886" s="4" t="s">
        <v>596</v>
      </c>
      <c r="WCV15886" s="4">
        <v>174298.32</v>
      </c>
    </row>
    <row r="15887" spans="15635:15650" ht="21.95" customHeight="1">
      <c r="WCW15887" s="4" t="s">
        <v>1307</v>
      </c>
      <c r="WCX15887" s="4">
        <v>732550</v>
      </c>
    </row>
    <row r="15888" spans="15635:15650" ht="21.95" customHeight="1">
      <c r="WCW15888" s="4" t="s">
        <v>596</v>
      </c>
      <c r="WCX15888" s="4">
        <v>174298.32</v>
      </c>
    </row>
    <row r="15889" spans="15651:15666" ht="21.95" customHeight="1">
      <c r="WCY15889" s="4" t="s">
        <v>1307</v>
      </c>
      <c r="WCZ15889" s="4">
        <v>732550</v>
      </c>
    </row>
    <row r="15890" spans="15651:15666" ht="21.95" customHeight="1">
      <c r="WCY15890" s="4" t="s">
        <v>596</v>
      </c>
      <c r="WCZ15890" s="4">
        <v>174298.32</v>
      </c>
    </row>
    <row r="15891" spans="15651:15666" ht="21.95" customHeight="1">
      <c r="WDA15891" s="4" t="s">
        <v>1307</v>
      </c>
      <c r="WDB15891" s="4">
        <v>732550</v>
      </c>
    </row>
    <row r="15892" spans="15651:15666" ht="21.95" customHeight="1">
      <c r="WDA15892" s="4" t="s">
        <v>596</v>
      </c>
      <c r="WDB15892" s="4">
        <v>174298.32</v>
      </c>
    </row>
    <row r="15893" spans="15651:15666" ht="21.95" customHeight="1">
      <c r="WDC15893" s="4" t="s">
        <v>1307</v>
      </c>
      <c r="WDD15893" s="4">
        <v>732550</v>
      </c>
    </row>
    <row r="15894" spans="15651:15666" ht="21.95" customHeight="1">
      <c r="WDC15894" s="4" t="s">
        <v>596</v>
      </c>
      <c r="WDD15894" s="4">
        <v>174298.32</v>
      </c>
    </row>
    <row r="15895" spans="15651:15666" ht="21.95" customHeight="1">
      <c r="WDE15895" s="4" t="s">
        <v>1307</v>
      </c>
      <c r="WDF15895" s="4">
        <v>732550</v>
      </c>
    </row>
    <row r="15896" spans="15651:15666" ht="21.95" customHeight="1">
      <c r="WDE15896" s="4" t="s">
        <v>596</v>
      </c>
      <c r="WDF15896" s="4">
        <v>174298.32</v>
      </c>
    </row>
    <row r="15897" spans="15651:15666" ht="21.95" customHeight="1">
      <c r="WDG15897" s="4" t="s">
        <v>1307</v>
      </c>
      <c r="WDH15897" s="4">
        <v>732550</v>
      </c>
    </row>
    <row r="15898" spans="15651:15666" ht="21.95" customHeight="1">
      <c r="WDG15898" s="4" t="s">
        <v>596</v>
      </c>
      <c r="WDH15898" s="4">
        <v>174298.32</v>
      </c>
    </row>
    <row r="15899" spans="15651:15666" ht="21.95" customHeight="1">
      <c r="WDI15899" s="4" t="s">
        <v>1307</v>
      </c>
      <c r="WDJ15899" s="4">
        <v>732550</v>
      </c>
    </row>
    <row r="15900" spans="15651:15666" ht="21.95" customHeight="1">
      <c r="WDI15900" s="4" t="s">
        <v>596</v>
      </c>
      <c r="WDJ15900" s="4">
        <v>174298.32</v>
      </c>
    </row>
    <row r="15901" spans="15651:15666" ht="21.95" customHeight="1">
      <c r="WDK15901" s="4" t="s">
        <v>1307</v>
      </c>
      <c r="WDL15901" s="4">
        <v>732550</v>
      </c>
    </row>
    <row r="15902" spans="15651:15666" ht="21.95" customHeight="1">
      <c r="WDK15902" s="4" t="s">
        <v>596</v>
      </c>
      <c r="WDL15902" s="4">
        <v>174298.32</v>
      </c>
    </row>
    <row r="15903" spans="15651:15666" ht="21.95" customHeight="1">
      <c r="WDM15903" s="4" t="s">
        <v>1307</v>
      </c>
      <c r="WDN15903" s="4">
        <v>732550</v>
      </c>
    </row>
    <row r="15904" spans="15651:15666" ht="21.95" customHeight="1">
      <c r="WDM15904" s="4" t="s">
        <v>596</v>
      </c>
      <c r="WDN15904" s="4">
        <v>174298.32</v>
      </c>
    </row>
    <row r="15905" spans="15667:15682" ht="21.95" customHeight="1">
      <c r="WDO15905" s="4" t="s">
        <v>1307</v>
      </c>
      <c r="WDP15905" s="4">
        <v>732550</v>
      </c>
    </row>
    <row r="15906" spans="15667:15682" ht="21.95" customHeight="1">
      <c r="WDO15906" s="4" t="s">
        <v>596</v>
      </c>
      <c r="WDP15906" s="4">
        <v>174298.32</v>
      </c>
    </row>
    <row r="15907" spans="15667:15682" ht="21.95" customHeight="1">
      <c r="WDQ15907" s="4" t="s">
        <v>1307</v>
      </c>
      <c r="WDR15907" s="4">
        <v>732550</v>
      </c>
    </row>
    <row r="15908" spans="15667:15682" ht="21.95" customHeight="1">
      <c r="WDQ15908" s="4" t="s">
        <v>596</v>
      </c>
      <c r="WDR15908" s="4">
        <v>174298.32</v>
      </c>
    </row>
    <row r="15909" spans="15667:15682" ht="21.95" customHeight="1">
      <c r="WDS15909" s="4" t="s">
        <v>1307</v>
      </c>
      <c r="WDT15909" s="4">
        <v>732550</v>
      </c>
    </row>
    <row r="15910" spans="15667:15682" ht="21.95" customHeight="1">
      <c r="WDS15910" s="4" t="s">
        <v>596</v>
      </c>
      <c r="WDT15910" s="4">
        <v>174298.32</v>
      </c>
    </row>
    <row r="15911" spans="15667:15682" ht="21.95" customHeight="1">
      <c r="WDU15911" s="4" t="s">
        <v>1307</v>
      </c>
      <c r="WDV15911" s="4">
        <v>732550</v>
      </c>
    </row>
    <row r="15912" spans="15667:15682" ht="21.95" customHeight="1">
      <c r="WDU15912" s="4" t="s">
        <v>596</v>
      </c>
      <c r="WDV15912" s="4">
        <v>174298.32</v>
      </c>
    </row>
    <row r="15913" spans="15667:15682" ht="21.95" customHeight="1">
      <c r="WDW15913" s="4" t="s">
        <v>1307</v>
      </c>
      <c r="WDX15913" s="4">
        <v>732550</v>
      </c>
    </row>
    <row r="15914" spans="15667:15682" ht="21.95" customHeight="1">
      <c r="WDW15914" s="4" t="s">
        <v>596</v>
      </c>
      <c r="WDX15914" s="4">
        <v>174298.32</v>
      </c>
    </row>
    <row r="15915" spans="15667:15682" ht="21.95" customHeight="1">
      <c r="WDY15915" s="4" t="s">
        <v>1307</v>
      </c>
      <c r="WDZ15915" s="4">
        <v>732550</v>
      </c>
    </row>
    <row r="15916" spans="15667:15682" ht="21.95" customHeight="1">
      <c r="WDY15916" s="4" t="s">
        <v>596</v>
      </c>
      <c r="WDZ15916" s="4">
        <v>174298.32</v>
      </c>
    </row>
    <row r="15917" spans="15667:15682" ht="21.95" customHeight="1">
      <c r="WEA15917" s="4" t="s">
        <v>1307</v>
      </c>
      <c r="WEB15917" s="4">
        <v>732550</v>
      </c>
    </row>
    <row r="15918" spans="15667:15682" ht="21.95" customHeight="1">
      <c r="WEA15918" s="4" t="s">
        <v>596</v>
      </c>
      <c r="WEB15918" s="4">
        <v>174298.32</v>
      </c>
    </row>
    <row r="15919" spans="15667:15682" ht="21.95" customHeight="1">
      <c r="WEC15919" s="4" t="s">
        <v>1307</v>
      </c>
      <c r="WED15919" s="4">
        <v>732550</v>
      </c>
    </row>
    <row r="15920" spans="15667:15682" ht="21.95" customHeight="1">
      <c r="WEC15920" s="4" t="s">
        <v>596</v>
      </c>
      <c r="WED15920" s="4">
        <v>174298.32</v>
      </c>
    </row>
    <row r="15921" spans="15683:15698" ht="21.95" customHeight="1">
      <c r="WEE15921" s="4" t="s">
        <v>1307</v>
      </c>
      <c r="WEF15921" s="4">
        <v>732550</v>
      </c>
    </row>
    <row r="15922" spans="15683:15698" ht="21.95" customHeight="1">
      <c r="WEE15922" s="4" t="s">
        <v>596</v>
      </c>
      <c r="WEF15922" s="4">
        <v>174298.32</v>
      </c>
    </row>
    <row r="15923" spans="15683:15698" ht="21.95" customHeight="1">
      <c r="WEG15923" s="4" t="s">
        <v>1307</v>
      </c>
      <c r="WEH15923" s="4">
        <v>732550</v>
      </c>
    </row>
    <row r="15924" spans="15683:15698" ht="21.95" customHeight="1">
      <c r="WEG15924" s="4" t="s">
        <v>596</v>
      </c>
      <c r="WEH15924" s="4">
        <v>174298.32</v>
      </c>
    </row>
    <row r="15925" spans="15683:15698" ht="21.95" customHeight="1">
      <c r="WEI15925" s="4" t="s">
        <v>1307</v>
      </c>
      <c r="WEJ15925" s="4">
        <v>732550</v>
      </c>
    </row>
    <row r="15926" spans="15683:15698" ht="21.95" customHeight="1">
      <c r="WEI15926" s="4" t="s">
        <v>596</v>
      </c>
      <c r="WEJ15926" s="4">
        <v>174298.32</v>
      </c>
    </row>
    <row r="15927" spans="15683:15698" ht="21.95" customHeight="1">
      <c r="WEK15927" s="4" t="s">
        <v>1307</v>
      </c>
      <c r="WEL15927" s="4">
        <v>732550</v>
      </c>
    </row>
    <row r="15928" spans="15683:15698" ht="21.95" customHeight="1">
      <c r="WEK15928" s="4" t="s">
        <v>596</v>
      </c>
      <c r="WEL15928" s="4">
        <v>174298.32</v>
      </c>
    </row>
    <row r="15929" spans="15683:15698" ht="21.95" customHeight="1">
      <c r="WEM15929" s="4" t="s">
        <v>1307</v>
      </c>
      <c r="WEN15929" s="4">
        <v>732550</v>
      </c>
    </row>
    <row r="15930" spans="15683:15698" ht="21.95" customHeight="1">
      <c r="WEM15930" s="4" t="s">
        <v>596</v>
      </c>
      <c r="WEN15930" s="4">
        <v>174298.32</v>
      </c>
    </row>
    <row r="15931" spans="15683:15698" ht="21.95" customHeight="1">
      <c r="WEO15931" s="4" t="s">
        <v>1307</v>
      </c>
      <c r="WEP15931" s="4">
        <v>732550</v>
      </c>
    </row>
    <row r="15932" spans="15683:15698" ht="21.95" customHeight="1">
      <c r="WEO15932" s="4" t="s">
        <v>596</v>
      </c>
      <c r="WEP15932" s="4">
        <v>174298.32</v>
      </c>
    </row>
    <row r="15933" spans="15683:15698" ht="21.95" customHeight="1">
      <c r="WEQ15933" s="4" t="s">
        <v>1307</v>
      </c>
      <c r="WER15933" s="4">
        <v>732550</v>
      </c>
    </row>
    <row r="15934" spans="15683:15698" ht="21.95" customHeight="1">
      <c r="WEQ15934" s="4" t="s">
        <v>596</v>
      </c>
      <c r="WER15934" s="4">
        <v>174298.32</v>
      </c>
    </row>
    <row r="15935" spans="15683:15698" ht="21.95" customHeight="1">
      <c r="WES15935" s="4" t="s">
        <v>1307</v>
      </c>
      <c r="WET15935" s="4">
        <v>732550</v>
      </c>
    </row>
    <row r="15936" spans="15683:15698" ht="21.95" customHeight="1">
      <c r="WES15936" s="4" t="s">
        <v>596</v>
      </c>
      <c r="WET15936" s="4">
        <v>174298.32</v>
      </c>
    </row>
    <row r="15937" spans="15699:15714" ht="21.95" customHeight="1">
      <c r="WEU15937" s="4" t="s">
        <v>1307</v>
      </c>
      <c r="WEV15937" s="4">
        <v>732550</v>
      </c>
    </row>
    <row r="15938" spans="15699:15714" ht="21.95" customHeight="1">
      <c r="WEU15938" s="4" t="s">
        <v>596</v>
      </c>
      <c r="WEV15938" s="4">
        <v>174298.32</v>
      </c>
    </row>
    <row r="15939" spans="15699:15714" ht="21.95" customHeight="1">
      <c r="WEW15939" s="4" t="s">
        <v>1307</v>
      </c>
      <c r="WEX15939" s="4">
        <v>732550</v>
      </c>
    </row>
    <row r="15940" spans="15699:15714" ht="21.95" customHeight="1">
      <c r="WEW15940" s="4" t="s">
        <v>596</v>
      </c>
      <c r="WEX15940" s="4">
        <v>174298.32</v>
      </c>
    </row>
    <row r="15941" spans="15699:15714" ht="21.95" customHeight="1">
      <c r="WEY15941" s="4" t="s">
        <v>1307</v>
      </c>
      <c r="WEZ15941" s="4">
        <v>732550</v>
      </c>
    </row>
    <row r="15942" spans="15699:15714" ht="21.95" customHeight="1">
      <c r="WEY15942" s="4" t="s">
        <v>596</v>
      </c>
      <c r="WEZ15942" s="4">
        <v>174298.32</v>
      </c>
    </row>
    <row r="15943" spans="15699:15714" ht="21.95" customHeight="1">
      <c r="WFA15943" s="4" t="s">
        <v>1307</v>
      </c>
      <c r="WFB15943" s="4">
        <v>732550</v>
      </c>
    </row>
    <row r="15944" spans="15699:15714" ht="21.95" customHeight="1">
      <c r="WFA15944" s="4" t="s">
        <v>596</v>
      </c>
      <c r="WFB15944" s="4">
        <v>174298.32</v>
      </c>
    </row>
    <row r="15945" spans="15699:15714" ht="21.95" customHeight="1">
      <c r="WFC15945" s="4" t="s">
        <v>1307</v>
      </c>
      <c r="WFD15945" s="4">
        <v>732550</v>
      </c>
    </row>
    <row r="15946" spans="15699:15714" ht="21.95" customHeight="1">
      <c r="WFC15946" s="4" t="s">
        <v>596</v>
      </c>
      <c r="WFD15946" s="4">
        <v>174298.32</v>
      </c>
    </row>
    <row r="15947" spans="15699:15714" ht="21.95" customHeight="1">
      <c r="WFE15947" s="4" t="s">
        <v>1307</v>
      </c>
      <c r="WFF15947" s="4">
        <v>732550</v>
      </c>
    </row>
    <row r="15948" spans="15699:15714" ht="21.95" customHeight="1">
      <c r="WFE15948" s="4" t="s">
        <v>596</v>
      </c>
      <c r="WFF15948" s="4">
        <v>174298.32</v>
      </c>
    </row>
    <row r="15949" spans="15699:15714" ht="21.95" customHeight="1">
      <c r="WFG15949" s="4" t="s">
        <v>1307</v>
      </c>
      <c r="WFH15949" s="4">
        <v>732550</v>
      </c>
    </row>
    <row r="15950" spans="15699:15714" ht="21.95" customHeight="1">
      <c r="WFG15950" s="4" t="s">
        <v>596</v>
      </c>
      <c r="WFH15950" s="4">
        <v>174298.32</v>
      </c>
    </row>
    <row r="15951" spans="15699:15714" ht="21.95" customHeight="1">
      <c r="WFI15951" s="4" t="s">
        <v>1307</v>
      </c>
      <c r="WFJ15951" s="4">
        <v>732550</v>
      </c>
    </row>
    <row r="15952" spans="15699:15714" ht="21.95" customHeight="1">
      <c r="WFI15952" s="4" t="s">
        <v>596</v>
      </c>
      <c r="WFJ15952" s="4">
        <v>174298.32</v>
      </c>
    </row>
    <row r="15953" spans="15715:15730" ht="21.95" customHeight="1">
      <c r="WFK15953" s="4" t="s">
        <v>1307</v>
      </c>
      <c r="WFL15953" s="4">
        <v>732550</v>
      </c>
    </row>
    <row r="15954" spans="15715:15730" ht="21.95" customHeight="1">
      <c r="WFK15954" s="4" t="s">
        <v>596</v>
      </c>
      <c r="WFL15954" s="4">
        <v>174298.32</v>
      </c>
    </row>
    <row r="15955" spans="15715:15730" ht="21.95" customHeight="1">
      <c r="WFM15955" s="4" t="s">
        <v>1307</v>
      </c>
      <c r="WFN15955" s="4">
        <v>732550</v>
      </c>
    </row>
    <row r="15956" spans="15715:15730" ht="21.95" customHeight="1">
      <c r="WFM15956" s="4" t="s">
        <v>596</v>
      </c>
      <c r="WFN15956" s="4">
        <v>174298.32</v>
      </c>
    </row>
    <row r="15957" spans="15715:15730" ht="21.95" customHeight="1">
      <c r="WFO15957" s="4" t="s">
        <v>1307</v>
      </c>
      <c r="WFP15957" s="4">
        <v>732550</v>
      </c>
    </row>
    <row r="15958" spans="15715:15730" ht="21.95" customHeight="1">
      <c r="WFO15958" s="4" t="s">
        <v>596</v>
      </c>
      <c r="WFP15958" s="4">
        <v>174298.32</v>
      </c>
    </row>
    <row r="15959" spans="15715:15730" ht="21.95" customHeight="1">
      <c r="WFQ15959" s="4" t="s">
        <v>1307</v>
      </c>
      <c r="WFR15959" s="4">
        <v>732550</v>
      </c>
    </row>
    <row r="15960" spans="15715:15730" ht="21.95" customHeight="1">
      <c r="WFQ15960" s="4" t="s">
        <v>596</v>
      </c>
      <c r="WFR15960" s="4">
        <v>174298.32</v>
      </c>
    </row>
    <row r="15961" spans="15715:15730" ht="21.95" customHeight="1">
      <c r="WFS15961" s="4" t="s">
        <v>1307</v>
      </c>
      <c r="WFT15961" s="4">
        <v>732550</v>
      </c>
    </row>
    <row r="15962" spans="15715:15730" ht="21.95" customHeight="1">
      <c r="WFS15962" s="4" t="s">
        <v>596</v>
      </c>
      <c r="WFT15962" s="4">
        <v>174298.32</v>
      </c>
    </row>
    <row r="15963" spans="15715:15730" ht="21.95" customHeight="1">
      <c r="WFU15963" s="4" t="s">
        <v>1307</v>
      </c>
      <c r="WFV15963" s="4">
        <v>732550</v>
      </c>
    </row>
    <row r="15964" spans="15715:15730" ht="21.95" customHeight="1">
      <c r="WFU15964" s="4" t="s">
        <v>596</v>
      </c>
      <c r="WFV15964" s="4">
        <v>174298.32</v>
      </c>
    </row>
    <row r="15965" spans="15715:15730" ht="21.95" customHeight="1">
      <c r="WFW15965" s="4" t="s">
        <v>1307</v>
      </c>
      <c r="WFX15965" s="4">
        <v>732550</v>
      </c>
    </row>
    <row r="15966" spans="15715:15730" ht="21.95" customHeight="1">
      <c r="WFW15966" s="4" t="s">
        <v>596</v>
      </c>
      <c r="WFX15966" s="4">
        <v>174298.32</v>
      </c>
    </row>
    <row r="15967" spans="15715:15730" ht="21.95" customHeight="1">
      <c r="WFY15967" s="4" t="s">
        <v>1307</v>
      </c>
      <c r="WFZ15967" s="4">
        <v>732550</v>
      </c>
    </row>
    <row r="15968" spans="15715:15730" ht="21.95" customHeight="1">
      <c r="WFY15968" s="4" t="s">
        <v>596</v>
      </c>
      <c r="WFZ15968" s="4">
        <v>174298.32</v>
      </c>
    </row>
    <row r="15969" spans="15731:15746" ht="21.95" customHeight="1">
      <c r="WGA15969" s="4" t="s">
        <v>1307</v>
      </c>
      <c r="WGB15969" s="4">
        <v>732550</v>
      </c>
    </row>
    <row r="15970" spans="15731:15746" ht="21.95" customHeight="1">
      <c r="WGA15970" s="4" t="s">
        <v>596</v>
      </c>
      <c r="WGB15970" s="4">
        <v>174298.32</v>
      </c>
    </row>
    <row r="15971" spans="15731:15746" ht="21.95" customHeight="1">
      <c r="WGC15971" s="4" t="s">
        <v>1307</v>
      </c>
      <c r="WGD15971" s="4">
        <v>732550</v>
      </c>
    </row>
    <row r="15972" spans="15731:15746" ht="21.95" customHeight="1">
      <c r="WGC15972" s="4" t="s">
        <v>596</v>
      </c>
      <c r="WGD15972" s="4">
        <v>174298.32</v>
      </c>
    </row>
    <row r="15973" spans="15731:15746" ht="21.95" customHeight="1">
      <c r="WGE15973" s="4" t="s">
        <v>1307</v>
      </c>
      <c r="WGF15973" s="4">
        <v>732550</v>
      </c>
    </row>
    <row r="15974" spans="15731:15746" ht="21.95" customHeight="1">
      <c r="WGE15974" s="4" t="s">
        <v>596</v>
      </c>
      <c r="WGF15974" s="4">
        <v>174298.32</v>
      </c>
    </row>
    <row r="15975" spans="15731:15746" ht="21.95" customHeight="1">
      <c r="WGG15975" s="4" t="s">
        <v>1307</v>
      </c>
      <c r="WGH15975" s="4">
        <v>732550</v>
      </c>
    </row>
    <row r="15976" spans="15731:15746" ht="21.95" customHeight="1">
      <c r="WGG15976" s="4" t="s">
        <v>596</v>
      </c>
      <c r="WGH15976" s="4">
        <v>174298.32</v>
      </c>
    </row>
    <row r="15977" spans="15731:15746" ht="21.95" customHeight="1">
      <c r="WGI15977" s="4" t="s">
        <v>1307</v>
      </c>
      <c r="WGJ15977" s="4">
        <v>732550</v>
      </c>
    </row>
    <row r="15978" spans="15731:15746" ht="21.95" customHeight="1">
      <c r="WGI15978" s="4" t="s">
        <v>596</v>
      </c>
      <c r="WGJ15978" s="4">
        <v>174298.32</v>
      </c>
    </row>
    <row r="15979" spans="15731:15746" ht="21.95" customHeight="1">
      <c r="WGK15979" s="4" t="s">
        <v>1307</v>
      </c>
      <c r="WGL15979" s="4">
        <v>732550</v>
      </c>
    </row>
    <row r="15980" spans="15731:15746" ht="21.95" customHeight="1">
      <c r="WGK15980" s="4" t="s">
        <v>596</v>
      </c>
      <c r="WGL15980" s="4">
        <v>174298.32</v>
      </c>
    </row>
    <row r="15981" spans="15731:15746" ht="21.95" customHeight="1">
      <c r="WGM15981" s="4" t="s">
        <v>1307</v>
      </c>
      <c r="WGN15981" s="4">
        <v>732550</v>
      </c>
    </row>
    <row r="15982" spans="15731:15746" ht="21.95" customHeight="1">
      <c r="WGM15982" s="4" t="s">
        <v>596</v>
      </c>
      <c r="WGN15982" s="4">
        <v>174298.32</v>
      </c>
    </row>
    <row r="15983" spans="15731:15746" ht="21.95" customHeight="1">
      <c r="WGO15983" s="4" t="s">
        <v>1307</v>
      </c>
      <c r="WGP15983" s="4">
        <v>732550</v>
      </c>
    </row>
    <row r="15984" spans="15731:15746" ht="21.95" customHeight="1">
      <c r="WGO15984" s="4" t="s">
        <v>596</v>
      </c>
      <c r="WGP15984" s="4">
        <v>174298.32</v>
      </c>
    </row>
    <row r="15985" spans="15747:15762" ht="21.95" customHeight="1">
      <c r="WGQ15985" s="4" t="s">
        <v>1307</v>
      </c>
      <c r="WGR15985" s="4">
        <v>732550</v>
      </c>
    </row>
    <row r="15986" spans="15747:15762" ht="21.95" customHeight="1">
      <c r="WGQ15986" s="4" t="s">
        <v>596</v>
      </c>
      <c r="WGR15986" s="4">
        <v>174298.32</v>
      </c>
    </row>
    <row r="15987" spans="15747:15762" ht="21.95" customHeight="1">
      <c r="WGS15987" s="4" t="s">
        <v>1307</v>
      </c>
      <c r="WGT15987" s="4">
        <v>732550</v>
      </c>
    </row>
    <row r="15988" spans="15747:15762" ht="21.95" customHeight="1">
      <c r="WGS15988" s="4" t="s">
        <v>596</v>
      </c>
      <c r="WGT15988" s="4">
        <v>174298.32</v>
      </c>
    </row>
    <row r="15989" spans="15747:15762" ht="21.95" customHeight="1">
      <c r="WGU15989" s="4" t="s">
        <v>1307</v>
      </c>
      <c r="WGV15989" s="4">
        <v>732550</v>
      </c>
    </row>
    <row r="15990" spans="15747:15762" ht="21.95" customHeight="1">
      <c r="WGU15990" s="4" t="s">
        <v>596</v>
      </c>
      <c r="WGV15990" s="4">
        <v>174298.32</v>
      </c>
    </row>
    <row r="15991" spans="15747:15762" ht="21.95" customHeight="1">
      <c r="WGW15991" s="4" t="s">
        <v>1307</v>
      </c>
      <c r="WGX15991" s="4">
        <v>732550</v>
      </c>
    </row>
    <row r="15992" spans="15747:15762" ht="21.95" customHeight="1">
      <c r="WGW15992" s="4" t="s">
        <v>596</v>
      </c>
      <c r="WGX15992" s="4">
        <v>174298.32</v>
      </c>
    </row>
    <row r="15993" spans="15747:15762" ht="21.95" customHeight="1">
      <c r="WGY15993" s="4" t="s">
        <v>1307</v>
      </c>
      <c r="WGZ15993" s="4">
        <v>732550</v>
      </c>
    </row>
    <row r="15994" spans="15747:15762" ht="21.95" customHeight="1">
      <c r="WGY15994" s="4" t="s">
        <v>596</v>
      </c>
      <c r="WGZ15994" s="4">
        <v>174298.32</v>
      </c>
    </row>
    <row r="15995" spans="15747:15762" ht="21.95" customHeight="1">
      <c r="WHA15995" s="4" t="s">
        <v>1307</v>
      </c>
      <c r="WHB15995" s="4">
        <v>732550</v>
      </c>
    </row>
    <row r="15996" spans="15747:15762" ht="21.95" customHeight="1">
      <c r="WHA15996" s="4" t="s">
        <v>596</v>
      </c>
      <c r="WHB15996" s="4">
        <v>174298.32</v>
      </c>
    </row>
    <row r="15997" spans="15747:15762" ht="21.95" customHeight="1">
      <c r="WHC15997" s="4" t="s">
        <v>1307</v>
      </c>
      <c r="WHD15997" s="4">
        <v>732550</v>
      </c>
    </row>
    <row r="15998" spans="15747:15762" ht="21.95" customHeight="1">
      <c r="WHC15998" s="4" t="s">
        <v>596</v>
      </c>
      <c r="WHD15998" s="4">
        <v>174298.32</v>
      </c>
    </row>
    <row r="15999" spans="15747:15762" ht="21.95" customHeight="1">
      <c r="WHE15999" s="4" t="s">
        <v>1307</v>
      </c>
      <c r="WHF15999" s="4">
        <v>732550</v>
      </c>
    </row>
    <row r="16000" spans="15747:15762" ht="21.95" customHeight="1">
      <c r="WHE16000" s="4" t="s">
        <v>596</v>
      </c>
      <c r="WHF16000" s="4">
        <v>174298.32</v>
      </c>
    </row>
    <row r="16001" spans="15763:15778" ht="21.95" customHeight="1">
      <c r="WHG16001" s="4" t="s">
        <v>1307</v>
      </c>
      <c r="WHH16001" s="4">
        <v>732550</v>
      </c>
    </row>
    <row r="16002" spans="15763:15778" ht="21.95" customHeight="1">
      <c r="WHG16002" s="4" t="s">
        <v>596</v>
      </c>
      <c r="WHH16002" s="4">
        <v>174298.32</v>
      </c>
    </row>
    <row r="16003" spans="15763:15778" ht="21.95" customHeight="1">
      <c r="WHI16003" s="4" t="s">
        <v>1307</v>
      </c>
      <c r="WHJ16003" s="4">
        <v>732550</v>
      </c>
    </row>
    <row r="16004" spans="15763:15778" ht="21.95" customHeight="1">
      <c r="WHI16004" s="4" t="s">
        <v>596</v>
      </c>
      <c r="WHJ16004" s="4">
        <v>174298.32</v>
      </c>
    </row>
    <row r="16005" spans="15763:15778" ht="21.95" customHeight="1">
      <c r="WHK16005" s="4" t="s">
        <v>1307</v>
      </c>
      <c r="WHL16005" s="4">
        <v>732550</v>
      </c>
    </row>
    <row r="16006" spans="15763:15778" ht="21.95" customHeight="1">
      <c r="WHK16006" s="4" t="s">
        <v>596</v>
      </c>
      <c r="WHL16006" s="4">
        <v>174298.32</v>
      </c>
    </row>
    <row r="16007" spans="15763:15778" ht="21.95" customHeight="1">
      <c r="WHM16007" s="4" t="s">
        <v>1307</v>
      </c>
      <c r="WHN16007" s="4">
        <v>732550</v>
      </c>
    </row>
    <row r="16008" spans="15763:15778" ht="21.95" customHeight="1">
      <c r="WHM16008" s="4" t="s">
        <v>596</v>
      </c>
      <c r="WHN16008" s="4">
        <v>174298.32</v>
      </c>
    </row>
    <row r="16009" spans="15763:15778" ht="21.95" customHeight="1">
      <c r="WHO16009" s="4" t="s">
        <v>1307</v>
      </c>
      <c r="WHP16009" s="4">
        <v>732550</v>
      </c>
    </row>
    <row r="16010" spans="15763:15778" ht="21.95" customHeight="1">
      <c r="WHO16010" s="4" t="s">
        <v>596</v>
      </c>
      <c r="WHP16010" s="4">
        <v>174298.32</v>
      </c>
    </row>
    <row r="16011" spans="15763:15778" ht="21.95" customHeight="1">
      <c r="WHQ16011" s="4" t="s">
        <v>1307</v>
      </c>
      <c r="WHR16011" s="4">
        <v>732550</v>
      </c>
    </row>
    <row r="16012" spans="15763:15778" ht="21.95" customHeight="1">
      <c r="WHQ16012" s="4" t="s">
        <v>596</v>
      </c>
      <c r="WHR16012" s="4">
        <v>174298.32</v>
      </c>
    </row>
    <row r="16013" spans="15763:15778" ht="21.95" customHeight="1">
      <c r="WHS16013" s="4" t="s">
        <v>1307</v>
      </c>
      <c r="WHT16013" s="4">
        <v>732550</v>
      </c>
    </row>
    <row r="16014" spans="15763:15778" ht="21.95" customHeight="1">
      <c r="WHS16014" s="4" t="s">
        <v>596</v>
      </c>
      <c r="WHT16014" s="4">
        <v>174298.32</v>
      </c>
    </row>
    <row r="16015" spans="15763:15778" ht="21.95" customHeight="1">
      <c r="WHU16015" s="4" t="s">
        <v>1307</v>
      </c>
      <c r="WHV16015" s="4">
        <v>732550</v>
      </c>
    </row>
    <row r="16016" spans="15763:15778" ht="21.95" customHeight="1">
      <c r="WHU16016" s="4" t="s">
        <v>596</v>
      </c>
      <c r="WHV16016" s="4">
        <v>174298.32</v>
      </c>
    </row>
    <row r="16017" spans="15779:15794" ht="21.95" customHeight="1">
      <c r="WHW16017" s="4" t="s">
        <v>1307</v>
      </c>
      <c r="WHX16017" s="4">
        <v>732550</v>
      </c>
    </row>
    <row r="16018" spans="15779:15794" ht="21.95" customHeight="1">
      <c r="WHW16018" s="4" t="s">
        <v>596</v>
      </c>
      <c r="WHX16018" s="4">
        <v>174298.32</v>
      </c>
    </row>
    <row r="16019" spans="15779:15794" ht="21.95" customHeight="1">
      <c r="WHY16019" s="4" t="s">
        <v>1307</v>
      </c>
      <c r="WHZ16019" s="4">
        <v>732550</v>
      </c>
    </row>
    <row r="16020" spans="15779:15794" ht="21.95" customHeight="1">
      <c r="WHY16020" s="4" t="s">
        <v>596</v>
      </c>
      <c r="WHZ16020" s="4">
        <v>174298.32</v>
      </c>
    </row>
    <row r="16021" spans="15779:15794" ht="21.95" customHeight="1">
      <c r="WIA16021" s="4" t="s">
        <v>1307</v>
      </c>
      <c r="WIB16021" s="4">
        <v>732550</v>
      </c>
    </row>
    <row r="16022" spans="15779:15794" ht="21.95" customHeight="1">
      <c r="WIA16022" s="4" t="s">
        <v>596</v>
      </c>
      <c r="WIB16022" s="4">
        <v>174298.32</v>
      </c>
    </row>
    <row r="16023" spans="15779:15794" ht="21.95" customHeight="1">
      <c r="WIC16023" s="4" t="s">
        <v>1307</v>
      </c>
      <c r="WID16023" s="4">
        <v>732550</v>
      </c>
    </row>
    <row r="16024" spans="15779:15794" ht="21.95" customHeight="1">
      <c r="WIC16024" s="4" t="s">
        <v>596</v>
      </c>
      <c r="WID16024" s="4">
        <v>174298.32</v>
      </c>
    </row>
    <row r="16025" spans="15779:15794" ht="21.95" customHeight="1">
      <c r="WIE16025" s="4" t="s">
        <v>1307</v>
      </c>
      <c r="WIF16025" s="4">
        <v>732550</v>
      </c>
    </row>
    <row r="16026" spans="15779:15794" ht="21.95" customHeight="1">
      <c r="WIE16026" s="4" t="s">
        <v>596</v>
      </c>
      <c r="WIF16026" s="4">
        <v>174298.32</v>
      </c>
    </row>
    <row r="16027" spans="15779:15794" ht="21.95" customHeight="1">
      <c r="WIG16027" s="4" t="s">
        <v>1307</v>
      </c>
      <c r="WIH16027" s="4">
        <v>732550</v>
      </c>
    </row>
    <row r="16028" spans="15779:15794" ht="21.95" customHeight="1">
      <c r="WIG16028" s="4" t="s">
        <v>596</v>
      </c>
      <c r="WIH16028" s="4">
        <v>174298.32</v>
      </c>
    </row>
    <row r="16029" spans="15779:15794" ht="21.95" customHeight="1">
      <c r="WII16029" s="4" t="s">
        <v>1307</v>
      </c>
      <c r="WIJ16029" s="4">
        <v>732550</v>
      </c>
    </row>
    <row r="16030" spans="15779:15794" ht="21.95" customHeight="1">
      <c r="WII16030" s="4" t="s">
        <v>596</v>
      </c>
      <c r="WIJ16030" s="4">
        <v>174298.32</v>
      </c>
    </row>
    <row r="16031" spans="15779:15794" ht="21.95" customHeight="1">
      <c r="WIK16031" s="4" t="s">
        <v>1307</v>
      </c>
      <c r="WIL16031" s="4">
        <v>732550</v>
      </c>
    </row>
    <row r="16032" spans="15779:15794" ht="21.95" customHeight="1">
      <c r="WIK16032" s="4" t="s">
        <v>596</v>
      </c>
      <c r="WIL16032" s="4">
        <v>174298.32</v>
      </c>
    </row>
    <row r="16033" spans="15795:15810" ht="21.95" customHeight="1">
      <c r="WIM16033" s="4" t="s">
        <v>1307</v>
      </c>
      <c r="WIN16033" s="4">
        <v>732550</v>
      </c>
    </row>
    <row r="16034" spans="15795:15810" ht="21.95" customHeight="1">
      <c r="WIM16034" s="4" t="s">
        <v>596</v>
      </c>
      <c r="WIN16034" s="4">
        <v>174298.32</v>
      </c>
    </row>
    <row r="16035" spans="15795:15810" ht="21.95" customHeight="1">
      <c r="WIO16035" s="4" t="s">
        <v>1307</v>
      </c>
      <c r="WIP16035" s="4">
        <v>732550</v>
      </c>
    </row>
    <row r="16036" spans="15795:15810" ht="21.95" customHeight="1">
      <c r="WIO16036" s="4" t="s">
        <v>596</v>
      </c>
      <c r="WIP16036" s="4">
        <v>174298.32</v>
      </c>
    </row>
    <row r="16037" spans="15795:15810" ht="21.95" customHeight="1">
      <c r="WIQ16037" s="4" t="s">
        <v>1307</v>
      </c>
      <c r="WIR16037" s="4">
        <v>732550</v>
      </c>
    </row>
    <row r="16038" spans="15795:15810" ht="21.95" customHeight="1">
      <c r="WIQ16038" s="4" t="s">
        <v>596</v>
      </c>
      <c r="WIR16038" s="4">
        <v>174298.32</v>
      </c>
    </row>
    <row r="16039" spans="15795:15810" ht="21.95" customHeight="1">
      <c r="WIS16039" s="4" t="s">
        <v>1307</v>
      </c>
      <c r="WIT16039" s="4">
        <v>732550</v>
      </c>
    </row>
    <row r="16040" spans="15795:15810" ht="21.95" customHeight="1">
      <c r="WIS16040" s="4" t="s">
        <v>596</v>
      </c>
      <c r="WIT16040" s="4">
        <v>174298.32</v>
      </c>
    </row>
    <row r="16041" spans="15795:15810" ht="21.95" customHeight="1">
      <c r="WIU16041" s="4" t="s">
        <v>1307</v>
      </c>
      <c r="WIV16041" s="4">
        <v>732550</v>
      </c>
    </row>
    <row r="16042" spans="15795:15810" ht="21.95" customHeight="1">
      <c r="WIU16042" s="4" t="s">
        <v>596</v>
      </c>
      <c r="WIV16042" s="4">
        <v>174298.32</v>
      </c>
    </row>
    <row r="16043" spans="15795:15810" ht="21.95" customHeight="1">
      <c r="WIW16043" s="4" t="s">
        <v>1307</v>
      </c>
      <c r="WIX16043" s="4">
        <v>732550</v>
      </c>
    </row>
    <row r="16044" spans="15795:15810" ht="21.95" customHeight="1">
      <c r="WIW16044" s="4" t="s">
        <v>596</v>
      </c>
      <c r="WIX16044" s="4">
        <v>174298.32</v>
      </c>
    </row>
    <row r="16045" spans="15795:15810" ht="21.95" customHeight="1">
      <c r="WIY16045" s="4" t="s">
        <v>1307</v>
      </c>
      <c r="WIZ16045" s="4">
        <v>732550</v>
      </c>
    </row>
    <row r="16046" spans="15795:15810" ht="21.95" customHeight="1">
      <c r="WIY16046" s="4" t="s">
        <v>596</v>
      </c>
      <c r="WIZ16046" s="4">
        <v>174298.32</v>
      </c>
    </row>
    <row r="16047" spans="15795:15810" ht="21.95" customHeight="1">
      <c r="WJA16047" s="4" t="s">
        <v>1307</v>
      </c>
      <c r="WJB16047" s="4">
        <v>732550</v>
      </c>
    </row>
    <row r="16048" spans="15795:15810" ht="21.95" customHeight="1">
      <c r="WJA16048" s="4" t="s">
        <v>596</v>
      </c>
      <c r="WJB16048" s="4">
        <v>174298.32</v>
      </c>
    </row>
    <row r="16049" spans="15811:15826" ht="21.95" customHeight="1">
      <c r="WJC16049" s="4" t="s">
        <v>1307</v>
      </c>
      <c r="WJD16049" s="4">
        <v>732550</v>
      </c>
    </row>
    <row r="16050" spans="15811:15826" ht="21.95" customHeight="1">
      <c r="WJC16050" s="4" t="s">
        <v>596</v>
      </c>
      <c r="WJD16050" s="4">
        <v>174298.32</v>
      </c>
    </row>
    <row r="16051" spans="15811:15826" ht="21.95" customHeight="1">
      <c r="WJE16051" s="4" t="s">
        <v>1307</v>
      </c>
      <c r="WJF16051" s="4">
        <v>732550</v>
      </c>
    </row>
    <row r="16052" spans="15811:15826" ht="21.95" customHeight="1">
      <c r="WJE16052" s="4" t="s">
        <v>596</v>
      </c>
      <c r="WJF16052" s="4">
        <v>174298.32</v>
      </c>
    </row>
    <row r="16053" spans="15811:15826" ht="21.95" customHeight="1">
      <c r="WJG16053" s="4" t="s">
        <v>1307</v>
      </c>
      <c r="WJH16053" s="4">
        <v>732550</v>
      </c>
    </row>
    <row r="16054" spans="15811:15826" ht="21.95" customHeight="1">
      <c r="WJG16054" s="4" t="s">
        <v>596</v>
      </c>
      <c r="WJH16054" s="4">
        <v>174298.32</v>
      </c>
    </row>
    <row r="16055" spans="15811:15826" ht="21.95" customHeight="1">
      <c r="WJI16055" s="4" t="s">
        <v>1307</v>
      </c>
      <c r="WJJ16055" s="4">
        <v>732550</v>
      </c>
    </row>
    <row r="16056" spans="15811:15826" ht="21.95" customHeight="1">
      <c r="WJI16056" s="4" t="s">
        <v>596</v>
      </c>
      <c r="WJJ16056" s="4">
        <v>174298.32</v>
      </c>
    </row>
    <row r="16057" spans="15811:15826" ht="21.95" customHeight="1">
      <c r="WJK16057" s="4" t="s">
        <v>1307</v>
      </c>
      <c r="WJL16057" s="4">
        <v>732550</v>
      </c>
    </row>
    <row r="16058" spans="15811:15826" ht="21.95" customHeight="1">
      <c r="WJK16058" s="4" t="s">
        <v>596</v>
      </c>
      <c r="WJL16058" s="4">
        <v>174298.32</v>
      </c>
    </row>
    <row r="16059" spans="15811:15826" ht="21.95" customHeight="1">
      <c r="WJM16059" s="4" t="s">
        <v>1307</v>
      </c>
      <c r="WJN16059" s="4">
        <v>732550</v>
      </c>
    </row>
    <row r="16060" spans="15811:15826" ht="21.95" customHeight="1">
      <c r="WJM16060" s="4" t="s">
        <v>596</v>
      </c>
      <c r="WJN16060" s="4">
        <v>174298.32</v>
      </c>
    </row>
    <row r="16061" spans="15811:15826" ht="21.95" customHeight="1">
      <c r="WJO16061" s="4" t="s">
        <v>1307</v>
      </c>
      <c r="WJP16061" s="4">
        <v>732550</v>
      </c>
    </row>
    <row r="16062" spans="15811:15826" ht="21.95" customHeight="1">
      <c r="WJO16062" s="4" t="s">
        <v>596</v>
      </c>
      <c r="WJP16062" s="4">
        <v>174298.32</v>
      </c>
    </row>
    <row r="16063" spans="15811:15826" ht="21.95" customHeight="1">
      <c r="WJQ16063" s="4" t="s">
        <v>1307</v>
      </c>
      <c r="WJR16063" s="4">
        <v>732550</v>
      </c>
    </row>
    <row r="16064" spans="15811:15826" ht="21.95" customHeight="1">
      <c r="WJQ16064" s="4" t="s">
        <v>596</v>
      </c>
      <c r="WJR16064" s="4">
        <v>174298.32</v>
      </c>
    </row>
    <row r="16065" spans="15827:15842" ht="21.95" customHeight="1">
      <c r="WJS16065" s="4" t="s">
        <v>1307</v>
      </c>
      <c r="WJT16065" s="4">
        <v>732550</v>
      </c>
    </row>
    <row r="16066" spans="15827:15842" ht="21.95" customHeight="1">
      <c r="WJS16066" s="4" t="s">
        <v>596</v>
      </c>
      <c r="WJT16066" s="4">
        <v>174298.32</v>
      </c>
    </row>
    <row r="16067" spans="15827:15842" ht="21.95" customHeight="1">
      <c r="WJU16067" s="4" t="s">
        <v>1307</v>
      </c>
      <c r="WJV16067" s="4">
        <v>732550</v>
      </c>
    </row>
    <row r="16068" spans="15827:15842" ht="21.95" customHeight="1">
      <c r="WJU16068" s="4" t="s">
        <v>596</v>
      </c>
      <c r="WJV16068" s="4">
        <v>174298.32</v>
      </c>
    </row>
    <row r="16069" spans="15827:15842" ht="21.95" customHeight="1">
      <c r="WJW16069" s="4" t="s">
        <v>1307</v>
      </c>
      <c r="WJX16069" s="4">
        <v>732550</v>
      </c>
    </row>
    <row r="16070" spans="15827:15842" ht="21.95" customHeight="1">
      <c r="WJW16070" s="4" t="s">
        <v>596</v>
      </c>
      <c r="WJX16070" s="4">
        <v>174298.32</v>
      </c>
    </row>
    <row r="16071" spans="15827:15842" ht="21.95" customHeight="1">
      <c r="WJY16071" s="4" t="s">
        <v>1307</v>
      </c>
      <c r="WJZ16071" s="4">
        <v>732550</v>
      </c>
    </row>
    <row r="16072" spans="15827:15842" ht="21.95" customHeight="1">
      <c r="WJY16072" s="4" t="s">
        <v>596</v>
      </c>
      <c r="WJZ16072" s="4">
        <v>174298.32</v>
      </c>
    </row>
    <row r="16073" spans="15827:15842" ht="21.95" customHeight="1">
      <c r="WKA16073" s="4" t="s">
        <v>1307</v>
      </c>
      <c r="WKB16073" s="4">
        <v>732550</v>
      </c>
    </row>
    <row r="16074" spans="15827:15842" ht="21.95" customHeight="1">
      <c r="WKA16074" s="4" t="s">
        <v>596</v>
      </c>
      <c r="WKB16074" s="4">
        <v>174298.32</v>
      </c>
    </row>
    <row r="16075" spans="15827:15842" ht="21.95" customHeight="1">
      <c r="WKC16075" s="4" t="s">
        <v>1307</v>
      </c>
      <c r="WKD16075" s="4">
        <v>732550</v>
      </c>
    </row>
    <row r="16076" spans="15827:15842" ht="21.95" customHeight="1">
      <c r="WKC16076" s="4" t="s">
        <v>596</v>
      </c>
      <c r="WKD16076" s="4">
        <v>174298.32</v>
      </c>
    </row>
    <row r="16077" spans="15827:15842" ht="21.95" customHeight="1">
      <c r="WKE16077" s="4" t="s">
        <v>1307</v>
      </c>
      <c r="WKF16077" s="4">
        <v>732550</v>
      </c>
    </row>
    <row r="16078" spans="15827:15842" ht="21.95" customHeight="1">
      <c r="WKE16078" s="4" t="s">
        <v>596</v>
      </c>
      <c r="WKF16078" s="4">
        <v>174298.32</v>
      </c>
    </row>
    <row r="16079" spans="15827:15842" ht="21.95" customHeight="1">
      <c r="WKG16079" s="4" t="s">
        <v>1307</v>
      </c>
      <c r="WKH16079" s="4">
        <v>732550</v>
      </c>
    </row>
    <row r="16080" spans="15827:15842" ht="21.95" customHeight="1">
      <c r="WKG16080" s="4" t="s">
        <v>596</v>
      </c>
      <c r="WKH16080" s="4">
        <v>174298.32</v>
      </c>
    </row>
    <row r="16081" spans="15843:15858" ht="21.95" customHeight="1">
      <c r="WKI16081" s="4" t="s">
        <v>1307</v>
      </c>
      <c r="WKJ16081" s="4">
        <v>732550</v>
      </c>
    </row>
    <row r="16082" spans="15843:15858" ht="21.95" customHeight="1">
      <c r="WKI16082" s="4" t="s">
        <v>596</v>
      </c>
      <c r="WKJ16082" s="4">
        <v>174298.32</v>
      </c>
    </row>
    <row r="16083" spans="15843:15858" ht="21.95" customHeight="1">
      <c r="WKK16083" s="4" t="s">
        <v>1307</v>
      </c>
      <c r="WKL16083" s="4">
        <v>732550</v>
      </c>
    </row>
    <row r="16084" spans="15843:15858" ht="21.95" customHeight="1">
      <c r="WKK16084" s="4" t="s">
        <v>596</v>
      </c>
      <c r="WKL16084" s="4">
        <v>174298.32</v>
      </c>
    </row>
    <row r="16085" spans="15843:15858" ht="21.95" customHeight="1">
      <c r="WKM16085" s="4" t="s">
        <v>1307</v>
      </c>
      <c r="WKN16085" s="4">
        <v>732550</v>
      </c>
    </row>
    <row r="16086" spans="15843:15858" ht="21.95" customHeight="1">
      <c r="WKM16086" s="4" t="s">
        <v>596</v>
      </c>
      <c r="WKN16086" s="4">
        <v>174298.32</v>
      </c>
    </row>
    <row r="16087" spans="15843:15858" ht="21.95" customHeight="1">
      <c r="WKO16087" s="4" t="s">
        <v>1307</v>
      </c>
      <c r="WKP16087" s="4">
        <v>732550</v>
      </c>
    </row>
    <row r="16088" spans="15843:15858" ht="21.95" customHeight="1">
      <c r="WKO16088" s="4" t="s">
        <v>596</v>
      </c>
      <c r="WKP16088" s="4">
        <v>174298.32</v>
      </c>
    </row>
    <row r="16089" spans="15843:15858" ht="21.95" customHeight="1">
      <c r="WKQ16089" s="4" t="s">
        <v>1307</v>
      </c>
      <c r="WKR16089" s="4">
        <v>732550</v>
      </c>
    </row>
    <row r="16090" spans="15843:15858" ht="21.95" customHeight="1">
      <c r="WKQ16090" s="4" t="s">
        <v>596</v>
      </c>
      <c r="WKR16090" s="4">
        <v>174298.32</v>
      </c>
    </row>
    <row r="16091" spans="15843:15858" ht="21.95" customHeight="1">
      <c r="WKS16091" s="4" t="s">
        <v>1307</v>
      </c>
      <c r="WKT16091" s="4">
        <v>732550</v>
      </c>
    </row>
    <row r="16092" spans="15843:15858" ht="21.95" customHeight="1">
      <c r="WKS16092" s="4" t="s">
        <v>596</v>
      </c>
      <c r="WKT16092" s="4">
        <v>174298.32</v>
      </c>
    </row>
    <row r="16093" spans="15843:15858" ht="21.95" customHeight="1">
      <c r="WKU16093" s="4" t="s">
        <v>1307</v>
      </c>
      <c r="WKV16093" s="4">
        <v>732550</v>
      </c>
    </row>
    <row r="16094" spans="15843:15858" ht="21.95" customHeight="1">
      <c r="WKU16094" s="4" t="s">
        <v>596</v>
      </c>
      <c r="WKV16094" s="4">
        <v>174298.32</v>
      </c>
    </row>
    <row r="16095" spans="15843:15858" ht="21.95" customHeight="1">
      <c r="WKW16095" s="4" t="s">
        <v>1307</v>
      </c>
      <c r="WKX16095" s="4">
        <v>732550</v>
      </c>
    </row>
    <row r="16096" spans="15843:15858" ht="21.95" customHeight="1">
      <c r="WKW16096" s="4" t="s">
        <v>596</v>
      </c>
      <c r="WKX16096" s="4">
        <v>174298.32</v>
      </c>
    </row>
    <row r="16097" spans="15859:15874" ht="21.95" customHeight="1">
      <c r="WKY16097" s="4" t="s">
        <v>1307</v>
      </c>
      <c r="WKZ16097" s="4">
        <v>732550</v>
      </c>
    </row>
    <row r="16098" spans="15859:15874" ht="21.95" customHeight="1">
      <c r="WKY16098" s="4" t="s">
        <v>596</v>
      </c>
      <c r="WKZ16098" s="4">
        <v>174298.32</v>
      </c>
    </row>
    <row r="16099" spans="15859:15874" ht="21.95" customHeight="1">
      <c r="WLA16099" s="4" t="s">
        <v>1307</v>
      </c>
      <c r="WLB16099" s="4">
        <v>732550</v>
      </c>
    </row>
    <row r="16100" spans="15859:15874" ht="21.95" customHeight="1">
      <c r="WLA16100" s="4" t="s">
        <v>596</v>
      </c>
      <c r="WLB16100" s="4">
        <v>174298.32</v>
      </c>
    </row>
    <row r="16101" spans="15859:15874" ht="21.95" customHeight="1">
      <c r="WLC16101" s="4" t="s">
        <v>1307</v>
      </c>
      <c r="WLD16101" s="4">
        <v>732550</v>
      </c>
    </row>
    <row r="16102" spans="15859:15874" ht="21.95" customHeight="1">
      <c r="WLC16102" s="4" t="s">
        <v>596</v>
      </c>
      <c r="WLD16102" s="4">
        <v>174298.32</v>
      </c>
    </row>
    <row r="16103" spans="15859:15874" ht="21.95" customHeight="1">
      <c r="WLE16103" s="4" t="s">
        <v>1307</v>
      </c>
      <c r="WLF16103" s="4">
        <v>732550</v>
      </c>
    </row>
    <row r="16104" spans="15859:15874" ht="21.95" customHeight="1">
      <c r="WLE16104" s="4" t="s">
        <v>596</v>
      </c>
      <c r="WLF16104" s="4">
        <v>174298.32</v>
      </c>
    </row>
    <row r="16105" spans="15859:15874" ht="21.95" customHeight="1">
      <c r="WLG16105" s="4" t="s">
        <v>1307</v>
      </c>
      <c r="WLH16105" s="4">
        <v>732550</v>
      </c>
    </row>
    <row r="16106" spans="15859:15874" ht="21.95" customHeight="1">
      <c r="WLG16106" s="4" t="s">
        <v>596</v>
      </c>
      <c r="WLH16106" s="4">
        <v>174298.32</v>
      </c>
    </row>
    <row r="16107" spans="15859:15874" ht="21.95" customHeight="1">
      <c r="WLI16107" s="4" t="s">
        <v>1307</v>
      </c>
      <c r="WLJ16107" s="4">
        <v>732550</v>
      </c>
    </row>
    <row r="16108" spans="15859:15874" ht="21.95" customHeight="1">
      <c r="WLI16108" s="4" t="s">
        <v>596</v>
      </c>
      <c r="WLJ16108" s="4">
        <v>174298.32</v>
      </c>
    </row>
    <row r="16109" spans="15859:15874" ht="21.95" customHeight="1">
      <c r="WLK16109" s="4" t="s">
        <v>1307</v>
      </c>
      <c r="WLL16109" s="4">
        <v>732550</v>
      </c>
    </row>
    <row r="16110" spans="15859:15874" ht="21.95" customHeight="1">
      <c r="WLK16110" s="4" t="s">
        <v>596</v>
      </c>
      <c r="WLL16110" s="4">
        <v>174298.32</v>
      </c>
    </row>
    <row r="16111" spans="15859:15874" ht="21.95" customHeight="1">
      <c r="WLM16111" s="4" t="s">
        <v>1307</v>
      </c>
      <c r="WLN16111" s="4">
        <v>732550</v>
      </c>
    </row>
    <row r="16112" spans="15859:15874" ht="21.95" customHeight="1">
      <c r="WLM16112" s="4" t="s">
        <v>596</v>
      </c>
      <c r="WLN16112" s="4">
        <v>174298.32</v>
      </c>
    </row>
    <row r="16113" spans="15875:15890" ht="21.95" customHeight="1">
      <c r="WLO16113" s="4" t="s">
        <v>1307</v>
      </c>
      <c r="WLP16113" s="4">
        <v>732550</v>
      </c>
    </row>
    <row r="16114" spans="15875:15890" ht="21.95" customHeight="1">
      <c r="WLO16114" s="4" t="s">
        <v>596</v>
      </c>
      <c r="WLP16114" s="4">
        <v>174298.32</v>
      </c>
    </row>
    <row r="16115" spans="15875:15890" ht="21.95" customHeight="1">
      <c r="WLQ16115" s="4" t="s">
        <v>1307</v>
      </c>
      <c r="WLR16115" s="4">
        <v>732550</v>
      </c>
    </row>
    <row r="16116" spans="15875:15890" ht="21.95" customHeight="1">
      <c r="WLQ16116" s="4" t="s">
        <v>596</v>
      </c>
      <c r="WLR16116" s="4">
        <v>174298.32</v>
      </c>
    </row>
    <row r="16117" spans="15875:15890" ht="21.95" customHeight="1">
      <c r="WLS16117" s="4" t="s">
        <v>1307</v>
      </c>
      <c r="WLT16117" s="4">
        <v>732550</v>
      </c>
    </row>
    <row r="16118" spans="15875:15890" ht="21.95" customHeight="1">
      <c r="WLS16118" s="4" t="s">
        <v>596</v>
      </c>
      <c r="WLT16118" s="4">
        <v>174298.32</v>
      </c>
    </row>
    <row r="16119" spans="15875:15890" ht="21.95" customHeight="1">
      <c r="WLU16119" s="4" t="s">
        <v>1307</v>
      </c>
      <c r="WLV16119" s="4">
        <v>732550</v>
      </c>
    </row>
    <row r="16120" spans="15875:15890" ht="21.95" customHeight="1">
      <c r="WLU16120" s="4" t="s">
        <v>596</v>
      </c>
      <c r="WLV16120" s="4">
        <v>174298.32</v>
      </c>
    </row>
    <row r="16121" spans="15875:15890" ht="21.95" customHeight="1">
      <c r="WLW16121" s="4" t="s">
        <v>1307</v>
      </c>
      <c r="WLX16121" s="4">
        <v>732550</v>
      </c>
    </row>
    <row r="16122" spans="15875:15890" ht="21.95" customHeight="1">
      <c r="WLW16122" s="4" t="s">
        <v>596</v>
      </c>
      <c r="WLX16122" s="4">
        <v>174298.32</v>
      </c>
    </row>
    <row r="16123" spans="15875:15890" ht="21.95" customHeight="1">
      <c r="WLY16123" s="4" t="s">
        <v>1307</v>
      </c>
      <c r="WLZ16123" s="4">
        <v>732550</v>
      </c>
    </row>
    <row r="16124" spans="15875:15890" ht="21.95" customHeight="1">
      <c r="WLY16124" s="4" t="s">
        <v>596</v>
      </c>
      <c r="WLZ16124" s="4">
        <v>174298.32</v>
      </c>
    </row>
    <row r="16125" spans="15875:15890" ht="21.95" customHeight="1">
      <c r="WMA16125" s="4" t="s">
        <v>1307</v>
      </c>
      <c r="WMB16125" s="4">
        <v>732550</v>
      </c>
    </row>
    <row r="16126" spans="15875:15890" ht="21.95" customHeight="1">
      <c r="WMA16126" s="4" t="s">
        <v>596</v>
      </c>
      <c r="WMB16126" s="4">
        <v>174298.32</v>
      </c>
    </row>
    <row r="16127" spans="15875:15890" ht="21.95" customHeight="1">
      <c r="WMC16127" s="4" t="s">
        <v>1307</v>
      </c>
      <c r="WMD16127" s="4">
        <v>732550</v>
      </c>
    </row>
    <row r="16128" spans="15875:15890" ht="21.95" customHeight="1">
      <c r="WMC16128" s="4" t="s">
        <v>596</v>
      </c>
      <c r="WMD16128" s="4">
        <v>174298.32</v>
      </c>
    </row>
    <row r="16129" spans="15891:15906" ht="21.95" customHeight="1">
      <c r="WME16129" s="4" t="s">
        <v>1307</v>
      </c>
      <c r="WMF16129" s="4">
        <v>732550</v>
      </c>
    </row>
    <row r="16130" spans="15891:15906" ht="21.95" customHeight="1">
      <c r="WME16130" s="4" t="s">
        <v>596</v>
      </c>
      <c r="WMF16130" s="4">
        <v>174298.32</v>
      </c>
    </row>
    <row r="16131" spans="15891:15906" ht="21.95" customHeight="1">
      <c r="WMG16131" s="4" t="s">
        <v>1307</v>
      </c>
      <c r="WMH16131" s="4">
        <v>732550</v>
      </c>
    </row>
    <row r="16132" spans="15891:15906" ht="21.95" customHeight="1">
      <c r="WMG16132" s="4" t="s">
        <v>596</v>
      </c>
      <c r="WMH16132" s="4">
        <v>174298.32</v>
      </c>
    </row>
    <row r="16133" spans="15891:15906" ht="21.95" customHeight="1">
      <c r="WMI16133" s="4" t="s">
        <v>1307</v>
      </c>
      <c r="WMJ16133" s="4">
        <v>732550</v>
      </c>
    </row>
    <row r="16134" spans="15891:15906" ht="21.95" customHeight="1">
      <c r="WMI16134" s="4" t="s">
        <v>596</v>
      </c>
      <c r="WMJ16134" s="4">
        <v>174298.32</v>
      </c>
    </row>
    <row r="16135" spans="15891:15906" ht="21.95" customHeight="1">
      <c r="WMK16135" s="4" t="s">
        <v>1307</v>
      </c>
      <c r="WML16135" s="4">
        <v>732550</v>
      </c>
    </row>
    <row r="16136" spans="15891:15906" ht="21.95" customHeight="1">
      <c r="WMK16136" s="4" t="s">
        <v>596</v>
      </c>
      <c r="WML16136" s="4">
        <v>174298.32</v>
      </c>
    </row>
    <row r="16137" spans="15891:15906" ht="21.95" customHeight="1">
      <c r="WMM16137" s="4" t="s">
        <v>1307</v>
      </c>
      <c r="WMN16137" s="4">
        <v>732550</v>
      </c>
    </row>
    <row r="16138" spans="15891:15906" ht="21.95" customHeight="1">
      <c r="WMM16138" s="4" t="s">
        <v>596</v>
      </c>
      <c r="WMN16138" s="4">
        <v>174298.32</v>
      </c>
    </row>
    <row r="16139" spans="15891:15906" ht="21.95" customHeight="1">
      <c r="WMO16139" s="4" t="s">
        <v>1307</v>
      </c>
      <c r="WMP16139" s="4">
        <v>732550</v>
      </c>
    </row>
    <row r="16140" spans="15891:15906" ht="21.95" customHeight="1">
      <c r="WMO16140" s="4" t="s">
        <v>596</v>
      </c>
      <c r="WMP16140" s="4">
        <v>174298.32</v>
      </c>
    </row>
    <row r="16141" spans="15891:15906" ht="21.95" customHeight="1">
      <c r="WMQ16141" s="4" t="s">
        <v>1307</v>
      </c>
      <c r="WMR16141" s="4">
        <v>732550</v>
      </c>
    </row>
    <row r="16142" spans="15891:15906" ht="21.95" customHeight="1">
      <c r="WMQ16142" s="4" t="s">
        <v>596</v>
      </c>
      <c r="WMR16142" s="4">
        <v>174298.32</v>
      </c>
    </row>
    <row r="16143" spans="15891:15906" ht="21.95" customHeight="1">
      <c r="WMS16143" s="4" t="s">
        <v>1307</v>
      </c>
      <c r="WMT16143" s="4">
        <v>732550</v>
      </c>
    </row>
    <row r="16144" spans="15891:15906" ht="21.95" customHeight="1">
      <c r="WMS16144" s="4" t="s">
        <v>596</v>
      </c>
      <c r="WMT16144" s="4">
        <v>174298.32</v>
      </c>
    </row>
    <row r="16145" spans="15907:15922" ht="21.95" customHeight="1">
      <c r="WMU16145" s="4" t="s">
        <v>1307</v>
      </c>
      <c r="WMV16145" s="4">
        <v>732550</v>
      </c>
    </row>
    <row r="16146" spans="15907:15922" ht="21.95" customHeight="1">
      <c r="WMU16146" s="4" t="s">
        <v>596</v>
      </c>
      <c r="WMV16146" s="4">
        <v>174298.32</v>
      </c>
    </row>
    <row r="16147" spans="15907:15922" ht="21.95" customHeight="1">
      <c r="WMW16147" s="4" t="s">
        <v>1307</v>
      </c>
      <c r="WMX16147" s="4">
        <v>732550</v>
      </c>
    </row>
    <row r="16148" spans="15907:15922" ht="21.95" customHeight="1">
      <c r="WMW16148" s="4" t="s">
        <v>596</v>
      </c>
      <c r="WMX16148" s="4">
        <v>174298.32</v>
      </c>
    </row>
    <row r="16149" spans="15907:15922" ht="21.95" customHeight="1">
      <c r="WMY16149" s="4" t="s">
        <v>1307</v>
      </c>
      <c r="WMZ16149" s="4">
        <v>732550</v>
      </c>
    </row>
    <row r="16150" spans="15907:15922" ht="21.95" customHeight="1">
      <c r="WMY16150" s="4" t="s">
        <v>596</v>
      </c>
      <c r="WMZ16150" s="4">
        <v>174298.32</v>
      </c>
    </row>
    <row r="16151" spans="15907:15922" ht="21.95" customHeight="1">
      <c r="WNA16151" s="4" t="s">
        <v>1307</v>
      </c>
      <c r="WNB16151" s="4">
        <v>732550</v>
      </c>
    </row>
    <row r="16152" spans="15907:15922" ht="21.95" customHeight="1">
      <c r="WNA16152" s="4" t="s">
        <v>596</v>
      </c>
      <c r="WNB16152" s="4">
        <v>174298.32</v>
      </c>
    </row>
    <row r="16153" spans="15907:15922" ht="21.95" customHeight="1">
      <c r="WNC16153" s="4" t="s">
        <v>1307</v>
      </c>
      <c r="WND16153" s="4">
        <v>732550</v>
      </c>
    </row>
    <row r="16154" spans="15907:15922" ht="21.95" customHeight="1">
      <c r="WNC16154" s="4" t="s">
        <v>596</v>
      </c>
      <c r="WND16154" s="4">
        <v>174298.32</v>
      </c>
    </row>
    <row r="16155" spans="15907:15922" ht="21.95" customHeight="1">
      <c r="WNE16155" s="4" t="s">
        <v>1307</v>
      </c>
      <c r="WNF16155" s="4">
        <v>732550</v>
      </c>
    </row>
    <row r="16156" spans="15907:15922" ht="21.95" customHeight="1">
      <c r="WNE16156" s="4" t="s">
        <v>596</v>
      </c>
      <c r="WNF16156" s="4">
        <v>174298.32</v>
      </c>
    </row>
    <row r="16157" spans="15907:15922" ht="21.95" customHeight="1">
      <c r="WNG16157" s="4" t="s">
        <v>1307</v>
      </c>
      <c r="WNH16157" s="4">
        <v>732550</v>
      </c>
    </row>
    <row r="16158" spans="15907:15922" ht="21.95" customHeight="1">
      <c r="WNG16158" s="4" t="s">
        <v>596</v>
      </c>
      <c r="WNH16158" s="4">
        <v>174298.32</v>
      </c>
    </row>
    <row r="16159" spans="15907:15922" ht="21.95" customHeight="1">
      <c r="WNI16159" s="4" t="s">
        <v>1307</v>
      </c>
      <c r="WNJ16159" s="4">
        <v>732550</v>
      </c>
    </row>
    <row r="16160" spans="15907:15922" ht="21.95" customHeight="1">
      <c r="WNI16160" s="4" t="s">
        <v>596</v>
      </c>
      <c r="WNJ16160" s="4">
        <v>174298.32</v>
      </c>
    </row>
    <row r="16161" spans="15923:15938" ht="21.95" customHeight="1">
      <c r="WNK16161" s="4" t="s">
        <v>1307</v>
      </c>
      <c r="WNL16161" s="4">
        <v>732550</v>
      </c>
    </row>
    <row r="16162" spans="15923:15938" ht="21.95" customHeight="1">
      <c r="WNK16162" s="4" t="s">
        <v>596</v>
      </c>
      <c r="WNL16162" s="4">
        <v>174298.32</v>
      </c>
    </row>
    <row r="16163" spans="15923:15938" ht="21.95" customHeight="1">
      <c r="WNM16163" s="4" t="s">
        <v>1307</v>
      </c>
      <c r="WNN16163" s="4">
        <v>732550</v>
      </c>
    </row>
    <row r="16164" spans="15923:15938" ht="21.95" customHeight="1">
      <c r="WNM16164" s="4" t="s">
        <v>596</v>
      </c>
      <c r="WNN16164" s="4">
        <v>174298.32</v>
      </c>
    </row>
    <row r="16165" spans="15923:15938" ht="21.95" customHeight="1">
      <c r="WNO16165" s="4" t="s">
        <v>1307</v>
      </c>
      <c r="WNP16165" s="4">
        <v>732550</v>
      </c>
    </row>
    <row r="16166" spans="15923:15938" ht="21.95" customHeight="1">
      <c r="WNO16166" s="4" t="s">
        <v>596</v>
      </c>
      <c r="WNP16166" s="4">
        <v>174298.32</v>
      </c>
    </row>
    <row r="16167" spans="15923:15938" ht="21.95" customHeight="1">
      <c r="WNQ16167" s="4" t="s">
        <v>1307</v>
      </c>
      <c r="WNR16167" s="4">
        <v>732550</v>
      </c>
    </row>
    <row r="16168" spans="15923:15938" ht="21.95" customHeight="1">
      <c r="WNQ16168" s="4" t="s">
        <v>596</v>
      </c>
      <c r="WNR16168" s="4">
        <v>174298.32</v>
      </c>
    </row>
    <row r="16169" spans="15923:15938" ht="21.95" customHeight="1">
      <c r="WNS16169" s="4" t="s">
        <v>1307</v>
      </c>
      <c r="WNT16169" s="4">
        <v>732550</v>
      </c>
    </row>
    <row r="16170" spans="15923:15938" ht="21.95" customHeight="1">
      <c r="WNS16170" s="4" t="s">
        <v>596</v>
      </c>
      <c r="WNT16170" s="4">
        <v>174298.32</v>
      </c>
    </row>
    <row r="16171" spans="15923:15938" ht="21.95" customHeight="1">
      <c r="WNU16171" s="4" t="s">
        <v>1307</v>
      </c>
      <c r="WNV16171" s="4">
        <v>732550</v>
      </c>
    </row>
    <row r="16172" spans="15923:15938" ht="21.95" customHeight="1">
      <c r="WNU16172" s="4" t="s">
        <v>596</v>
      </c>
      <c r="WNV16172" s="4">
        <v>174298.32</v>
      </c>
    </row>
    <row r="16173" spans="15923:15938" ht="21.95" customHeight="1">
      <c r="WNW16173" s="4" t="s">
        <v>1307</v>
      </c>
      <c r="WNX16173" s="4">
        <v>732550</v>
      </c>
    </row>
    <row r="16174" spans="15923:15938" ht="21.95" customHeight="1">
      <c r="WNW16174" s="4" t="s">
        <v>596</v>
      </c>
      <c r="WNX16174" s="4">
        <v>174298.32</v>
      </c>
    </row>
    <row r="16175" spans="15923:15938" ht="21.95" customHeight="1">
      <c r="WNY16175" s="4" t="s">
        <v>1307</v>
      </c>
      <c r="WNZ16175" s="4">
        <v>732550</v>
      </c>
    </row>
    <row r="16176" spans="15923:15938" ht="21.95" customHeight="1">
      <c r="WNY16176" s="4" t="s">
        <v>596</v>
      </c>
      <c r="WNZ16176" s="4">
        <v>174298.32</v>
      </c>
    </row>
    <row r="16177" spans="15939:15954" ht="21.95" customHeight="1">
      <c r="WOA16177" s="4" t="s">
        <v>1307</v>
      </c>
      <c r="WOB16177" s="4">
        <v>732550</v>
      </c>
    </row>
    <row r="16178" spans="15939:15954" ht="21.95" customHeight="1">
      <c r="WOA16178" s="4" t="s">
        <v>596</v>
      </c>
      <c r="WOB16178" s="4">
        <v>174298.32</v>
      </c>
    </row>
    <row r="16179" spans="15939:15954" ht="21.95" customHeight="1">
      <c r="WOC16179" s="4" t="s">
        <v>1307</v>
      </c>
      <c r="WOD16179" s="4">
        <v>732550</v>
      </c>
    </row>
    <row r="16180" spans="15939:15954" ht="21.95" customHeight="1">
      <c r="WOC16180" s="4" t="s">
        <v>596</v>
      </c>
      <c r="WOD16180" s="4">
        <v>174298.32</v>
      </c>
    </row>
    <row r="16181" spans="15939:15954" ht="21.95" customHeight="1">
      <c r="WOE16181" s="4" t="s">
        <v>1307</v>
      </c>
      <c r="WOF16181" s="4">
        <v>732550</v>
      </c>
    </row>
    <row r="16182" spans="15939:15954" ht="21.95" customHeight="1">
      <c r="WOE16182" s="4" t="s">
        <v>596</v>
      </c>
      <c r="WOF16182" s="4">
        <v>174298.32</v>
      </c>
    </row>
    <row r="16183" spans="15939:15954" ht="21.95" customHeight="1">
      <c r="WOG16183" s="4" t="s">
        <v>1307</v>
      </c>
      <c r="WOH16183" s="4">
        <v>732550</v>
      </c>
    </row>
    <row r="16184" spans="15939:15954" ht="21.95" customHeight="1">
      <c r="WOG16184" s="4" t="s">
        <v>596</v>
      </c>
      <c r="WOH16184" s="4">
        <v>174298.32</v>
      </c>
    </row>
    <row r="16185" spans="15939:15954" ht="21.95" customHeight="1">
      <c r="WOI16185" s="4" t="s">
        <v>1307</v>
      </c>
      <c r="WOJ16185" s="4">
        <v>732550</v>
      </c>
    </row>
    <row r="16186" spans="15939:15954" ht="21.95" customHeight="1">
      <c r="WOI16186" s="4" t="s">
        <v>596</v>
      </c>
      <c r="WOJ16186" s="4">
        <v>174298.32</v>
      </c>
    </row>
    <row r="16187" spans="15939:15954" ht="21.95" customHeight="1">
      <c r="WOK16187" s="4" t="s">
        <v>1307</v>
      </c>
      <c r="WOL16187" s="4">
        <v>732550</v>
      </c>
    </row>
    <row r="16188" spans="15939:15954" ht="21.95" customHeight="1">
      <c r="WOK16188" s="4" t="s">
        <v>596</v>
      </c>
      <c r="WOL16188" s="4">
        <v>174298.32</v>
      </c>
    </row>
    <row r="16189" spans="15939:15954" ht="21.95" customHeight="1">
      <c r="WOM16189" s="4" t="s">
        <v>1307</v>
      </c>
      <c r="WON16189" s="4">
        <v>732550</v>
      </c>
    </row>
    <row r="16190" spans="15939:15954" ht="21.95" customHeight="1">
      <c r="WOM16190" s="4" t="s">
        <v>596</v>
      </c>
      <c r="WON16190" s="4">
        <v>174298.32</v>
      </c>
    </row>
    <row r="16191" spans="15939:15954" ht="21.95" customHeight="1">
      <c r="WOO16191" s="4" t="s">
        <v>1307</v>
      </c>
      <c r="WOP16191" s="4">
        <v>732550</v>
      </c>
    </row>
    <row r="16192" spans="15939:15954" ht="21.95" customHeight="1">
      <c r="WOO16192" s="4" t="s">
        <v>596</v>
      </c>
      <c r="WOP16192" s="4">
        <v>174298.32</v>
      </c>
    </row>
    <row r="16193" spans="15955:15970" ht="21.95" customHeight="1">
      <c r="WOQ16193" s="4" t="s">
        <v>1307</v>
      </c>
      <c r="WOR16193" s="4">
        <v>732550</v>
      </c>
    </row>
    <row r="16194" spans="15955:15970" ht="21.95" customHeight="1">
      <c r="WOQ16194" s="4" t="s">
        <v>596</v>
      </c>
      <c r="WOR16194" s="4">
        <v>174298.32</v>
      </c>
    </row>
    <row r="16195" spans="15955:15970" ht="21.95" customHeight="1">
      <c r="WOS16195" s="4" t="s">
        <v>1307</v>
      </c>
      <c r="WOT16195" s="4">
        <v>732550</v>
      </c>
    </row>
    <row r="16196" spans="15955:15970" ht="21.95" customHeight="1">
      <c r="WOS16196" s="4" t="s">
        <v>596</v>
      </c>
      <c r="WOT16196" s="4">
        <v>174298.32</v>
      </c>
    </row>
    <row r="16197" spans="15955:15970" ht="21.95" customHeight="1">
      <c r="WOU16197" s="4" t="s">
        <v>1307</v>
      </c>
      <c r="WOV16197" s="4">
        <v>732550</v>
      </c>
    </row>
    <row r="16198" spans="15955:15970" ht="21.95" customHeight="1">
      <c r="WOU16198" s="4" t="s">
        <v>596</v>
      </c>
      <c r="WOV16198" s="4">
        <v>174298.32</v>
      </c>
    </row>
    <row r="16199" spans="15955:15970" ht="21.95" customHeight="1">
      <c r="WOW16199" s="4" t="s">
        <v>1307</v>
      </c>
      <c r="WOX16199" s="4">
        <v>732550</v>
      </c>
    </row>
    <row r="16200" spans="15955:15970" ht="21.95" customHeight="1">
      <c r="WOW16200" s="4" t="s">
        <v>596</v>
      </c>
      <c r="WOX16200" s="4">
        <v>174298.32</v>
      </c>
    </row>
    <row r="16201" spans="15955:15970" ht="21.95" customHeight="1">
      <c r="WOY16201" s="4" t="s">
        <v>1307</v>
      </c>
      <c r="WOZ16201" s="4">
        <v>732550</v>
      </c>
    </row>
    <row r="16202" spans="15955:15970" ht="21.95" customHeight="1">
      <c r="WOY16202" s="4" t="s">
        <v>596</v>
      </c>
      <c r="WOZ16202" s="4">
        <v>174298.32</v>
      </c>
    </row>
    <row r="16203" spans="15955:15970" ht="21.95" customHeight="1">
      <c r="WPA16203" s="4" t="s">
        <v>1307</v>
      </c>
      <c r="WPB16203" s="4">
        <v>732550</v>
      </c>
    </row>
    <row r="16204" spans="15955:15970" ht="21.95" customHeight="1">
      <c r="WPA16204" s="4" t="s">
        <v>596</v>
      </c>
      <c r="WPB16204" s="4">
        <v>174298.32</v>
      </c>
    </row>
    <row r="16205" spans="15955:15970" ht="21.95" customHeight="1">
      <c r="WPC16205" s="4" t="s">
        <v>1307</v>
      </c>
      <c r="WPD16205" s="4">
        <v>732550</v>
      </c>
    </row>
    <row r="16206" spans="15955:15970" ht="21.95" customHeight="1">
      <c r="WPC16206" s="4" t="s">
        <v>596</v>
      </c>
      <c r="WPD16206" s="4">
        <v>174298.32</v>
      </c>
    </row>
    <row r="16207" spans="15955:15970" ht="21.95" customHeight="1">
      <c r="WPE16207" s="4" t="s">
        <v>1307</v>
      </c>
      <c r="WPF16207" s="4">
        <v>732550</v>
      </c>
    </row>
    <row r="16208" spans="15955:15970" ht="21.95" customHeight="1">
      <c r="WPE16208" s="4" t="s">
        <v>596</v>
      </c>
      <c r="WPF16208" s="4">
        <v>174298.32</v>
      </c>
    </row>
    <row r="16209" spans="15971:15986" ht="21.95" customHeight="1">
      <c r="WPG16209" s="4" t="s">
        <v>1307</v>
      </c>
      <c r="WPH16209" s="4">
        <v>732550</v>
      </c>
    </row>
    <row r="16210" spans="15971:15986" ht="21.95" customHeight="1">
      <c r="WPG16210" s="4" t="s">
        <v>596</v>
      </c>
      <c r="WPH16210" s="4">
        <v>174298.32</v>
      </c>
    </row>
    <row r="16211" spans="15971:15986" ht="21.95" customHeight="1">
      <c r="WPI16211" s="4" t="s">
        <v>1307</v>
      </c>
      <c r="WPJ16211" s="4">
        <v>732550</v>
      </c>
    </row>
    <row r="16212" spans="15971:15986" ht="21.95" customHeight="1">
      <c r="WPI16212" s="4" t="s">
        <v>596</v>
      </c>
      <c r="WPJ16212" s="4">
        <v>174298.32</v>
      </c>
    </row>
    <row r="16213" spans="15971:15986" ht="21.95" customHeight="1">
      <c r="WPK16213" s="4" t="s">
        <v>1307</v>
      </c>
      <c r="WPL16213" s="4">
        <v>732550</v>
      </c>
    </row>
    <row r="16214" spans="15971:15986" ht="21.95" customHeight="1">
      <c r="WPK16214" s="4" t="s">
        <v>596</v>
      </c>
      <c r="WPL16214" s="4">
        <v>174298.32</v>
      </c>
    </row>
    <row r="16215" spans="15971:15986" ht="21.95" customHeight="1">
      <c r="WPM16215" s="4" t="s">
        <v>1307</v>
      </c>
      <c r="WPN16215" s="4">
        <v>732550</v>
      </c>
    </row>
    <row r="16216" spans="15971:15986" ht="21.95" customHeight="1">
      <c r="WPM16216" s="4" t="s">
        <v>596</v>
      </c>
      <c r="WPN16216" s="4">
        <v>174298.32</v>
      </c>
    </row>
    <row r="16217" spans="15971:15986" ht="21.95" customHeight="1">
      <c r="WPO16217" s="4" t="s">
        <v>1307</v>
      </c>
      <c r="WPP16217" s="4">
        <v>732550</v>
      </c>
    </row>
    <row r="16218" spans="15971:15986" ht="21.95" customHeight="1">
      <c r="WPO16218" s="4" t="s">
        <v>596</v>
      </c>
      <c r="WPP16218" s="4">
        <v>174298.32</v>
      </c>
    </row>
    <row r="16219" spans="15971:15986" ht="21.95" customHeight="1">
      <c r="WPQ16219" s="4" t="s">
        <v>1307</v>
      </c>
      <c r="WPR16219" s="4">
        <v>732550</v>
      </c>
    </row>
    <row r="16220" spans="15971:15986" ht="21.95" customHeight="1">
      <c r="WPQ16220" s="4" t="s">
        <v>596</v>
      </c>
      <c r="WPR16220" s="4">
        <v>174298.32</v>
      </c>
    </row>
    <row r="16221" spans="15971:15986" ht="21.95" customHeight="1">
      <c r="WPS16221" s="4" t="s">
        <v>1307</v>
      </c>
      <c r="WPT16221" s="4">
        <v>732550</v>
      </c>
    </row>
    <row r="16222" spans="15971:15986" ht="21.95" customHeight="1">
      <c r="WPS16222" s="4" t="s">
        <v>596</v>
      </c>
      <c r="WPT16222" s="4">
        <v>174298.32</v>
      </c>
    </row>
    <row r="16223" spans="15971:15986" ht="21.95" customHeight="1">
      <c r="WPU16223" s="4" t="s">
        <v>1307</v>
      </c>
      <c r="WPV16223" s="4">
        <v>732550</v>
      </c>
    </row>
    <row r="16224" spans="15971:15986" ht="21.95" customHeight="1">
      <c r="WPU16224" s="4" t="s">
        <v>596</v>
      </c>
      <c r="WPV16224" s="4">
        <v>174298.32</v>
      </c>
    </row>
    <row r="16225" spans="15987:16002" ht="21.95" customHeight="1">
      <c r="WPW16225" s="4" t="s">
        <v>1307</v>
      </c>
      <c r="WPX16225" s="4">
        <v>732550</v>
      </c>
    </row>
    <row r="16226" spans="15987:16002" ht="21.95" customHeight="1">
      <c r="WPW16226" s="4" t="s">
        <v>596</v>
      </c>
      <c r="WPX16226" s="4">
        <v>174298.32</v>
      </c>
    </row>
    <row r="16227" spans="15987:16002" ht="21.95" customHeight="1">
      <c r="WPY16227" s="4" t="s">
        <v>1307</v>
      </c>
      <c r="WPZ16227" s="4">
        <v>732550</v>
      </c>
    </row>
    <row r="16228" spans="15987:16002" ht="21.95" customHeight="1">
      <c r="WPY16228" s="4" t="s">
        <v>596</v>
      </c>
      <c r="WPZ16228" s="4">
        <v>174298.32</v>
      </c>
    </row>
    <row r="16229" spans="15987:16002" ht="21.95" customHeight="1">
      <c r="WQA16229" s="4" t="s">
        <v>1307</v>
      </c>
      <c r="WQB16229" s="4">
        <v>732550</v>
      </c>
    </row>
    <row r="16230" spans="15987:16002" ht="21.95" customHeight="1">
      <c r="WQA16230" s="4" t="s">
        <v>596</v>
      </c>
      <c r="WQB16230" s="4">
        <v>174298.32</v>
      </c>
    </row>
    <row r="16231" spans="15987:16002" ht="21.95" customHeight="1">
      <c r="WQC16231" s="4" t="s">
        <v>1307</v>
      </c>
      <c r="WQD16231" s="4">
        <v>732550</v>
      </c>
    </row>
    <row r="16232" spans="15987:16002" ht="21.95" customHeight="1">
      <c r="WQC16232" s="4" t="s">
        <v>596</v>
      </c>
      <c r="WQD16232" s="4">
        <v>174298.32</v>
      </c>
    </row>
    <row r="16233" spans="15987:16002" ht="21.95" customHeight="1">
      <c r="WQE16233" s="4" t="s">
        <v>1307</v>
      </c>
      <c r="WQF16233" s="4">
        <v>732550</v>
      </c>
    </row>
    <row r="16234" spans="15987:16002" ht="21.95" customHeight="1">
      <c r="WQE16234" s="4" t="s">
        <v>596</v>
      </c>
      <c r="WQF16234" s="4">
        <v>174298.32</v>
      </c>
    </row>
    <row r="16235" spans="15987:16002" ht="21.95" customHeight="1">
      <c r="WQG16235" s="4" t="s">
        <v>1307</v>
      </c>
      <c r="WQH16235" s="4">
        <v>732550</v>
      </c>
    </row>
    <row r="16236" spans="15987:16002" ht="21.95" customHeight="1">
      <c r="WQG16236" s="4" t="s">
        <v>596</v>
      </c>
      <c r="WQH16236" s="4">
        <v>174298.32</v>
      </c>
    </row>
    <row r="16237" spans="15987:16002" ht="21.95" customHeight="1">
      <c r="WQI16237" s="4" t="s">
        <v>1307</v>
      </c>
      <c r="WQJ16237" s="4">
        <v>732550</v>
      </c>
    </row>
    <row r="16238" spans="15987:16002" ht="21.95" customHeight="1">
      <c r="WQI16238" s="4" t="s">
        <v>596</v>
      </c>
      <c r="WQJ16238" s="4">
        <v>174298.32</v>
      </c>
    </row>
    <row r="16239" spans="15987:16002" ht="21.95" customHeight="1">
      <c r="WQK16239" s="4" t="s">
        <v>1307</v>
      </c>
      <c r="WQL16239" s="4">
        <v>732550</v>
      </c>
    </row>
    <row r="16240" spans="15987:16002" ht="21.95" customHeight="1">
      <c r="WQK16240" s="4" t="s">
        <v>596</v>
      </c>
      <c r="WQL16240" s="4">
        <v>174298.32</v>
      </c>
    </row>
    <row r="16241" spans="16003:16018" ht="21.95" customHeight="1">
      <c r="WQM16241" s="4" t="s">
        <v>1307</v>
      </c>
      <c r="WQN16241" s="4">
        <v>732550</v>
      </c>
    </row>
    <row r="16242" spans="16003:16018" ht="21.95" customHeight="1">
      <c r="WQM16242" s="4" t="s">
        <v>596</v>
      </c>
      <c r="WQN16242" s="4">
        <v>174298.32</v>
      </c>
    </row>
    <row r="16243" spans="16003:16018" ht="21.95" customHeight="1">
      <c r="WQO16243" s="4" t="s">
        <v>1307</v>
      </c>
      <c r="WQP16243" s="4">
        <v>732550</v>
      </c>
    </row>
    <row r="16244" spans="16003:16018" ht="21.95" customHeight="1">
      <c r="WQO16244" s="4" t="s">
        <v>596</v>
      </c>
      <c r="WQP16244" s="4">
        <v>174298.32</v>
      </c>
    </row>
    <row r="16245" spans="16003:16018" ht="21.95" customHeight="1">
      <c r="WQQ16245" s="4" t="s">
        <v>1307</v>
      </c>
      <c r="WQR16245" s="4">
        <v>732550</v>
      </c>
    </row>
    <row r="16246" spans="16003:16018" ht="21.95" customHeight="1">
      <c r="WQQ16246" s="4" t="s">
        <v>596</v>
      </c>
      <c r="WQR16246" s="4">
        <v>174298.32</v>
      </c>
    </row>
    <row r="16247" spans="16003:16018" ht="21.95" customHeight="1">
      <c r="WQS16247" s="4" t="s">
        <v>1307</v>
      </c>
      <c r="WQT16247" s="4">
        <v>732550</v>
      </c>
    </row>
    <row r="16248" spans="16003:16018" ht="21.95" customHeight="1">
      <c r="WQS16248" s="4" t="s">
        <v>596</v>
      </c>
      <c r="WQT16248" s="4">
        <v>174298.32</v>
      </c>
    </row>
    <row r="16249" spans="16003:16018" ht="21.95" customHeight="1">
      <c r="WQU16249" s="4" t="s">
        <v>1307</v>
      </c>
      <c r="WQV16249" s="4">
        <v>732550</v>
      </c>
    </row>
    <row r="16250" spans="16003:16018" ht="21.95" customHeight="1">
      <c r="WQU16250" s="4" t="s">
        <v>596</v>
      </c>
      <c r="WQV16250" s="4">
        <v>174298.32</v>
      </c>
    </row>
    <row r="16251" spans="16003:16018" ht="21.95" customHeight="1">
      <c r="WQW16251" s="4" t="s">
        <v>1307</v>
      </c>
      <c r="WQX16251" s="4">
        <v>732550</v>
      </c>
    </row>
    <row r="16252" spans="16003:16018" ht="21.95" customHeight="1">
      <c r="WQW16252" s="4" t="s">
        <v>596</v>
      </c>
      <c r="WQX16252" s="4">
        <v>174298.32</v>
      </c>
    </row>
    <row r="16253" spans="16003:16018" ht="21.95" customHeight="1">
      <c r="WQY16253" s="4" t="s">
        <v>1307</v>
      </c>
      <c r="WQZ16253" s="4">
        <v>732550</v>
      </c>
    </row>
    <row r="16254" spans="16003:16018" ht="21.95" customHeight="1">
      <c r="WQY16254" s="4" t="s">
        <v>596</v>
      </c>
      <c r="WQZ16254" s="4">
        <v>174298.32</v>
      </c>
    </row>
    <row r="16255" spans="16003:16018" ht="21.95" customHeight="1">
      <c r="WRA16255" s="4" t="s">
        <v>1307</v>
      </c>
      <c r="WRB16255" s="4">
        <v>732550</v>
      </c>
    </row>
    <row r="16256" spans="16003:16018" ht="21.95" customHeight="1">
      <c r="WRA16256" s="4" t="s">
        <v>596</v>
      </c>
      <c r="WRB16256" s="4">
        <v>174298.32</v>
      </c>
    </row>
    <row r="16257" spans="16019:16034" ht="21.95" customHeight="1">
      <c r="WRC16257" s="4" t="s">
        <v>1307</v>
      </c>
      <c r="WRD16257" s="4">
        <v>732550</v>
      </c>
    </row>
    <row r="16258" spans="16019:16034" ht="21.95" customHeight="1">
      <c r="WRC16258" s="4" t="s">
        <v>596</v>
      </c>
      <c r="WRD16258" s="4">
        <v>174298.32</v>
      </c>
    </row>
    <row r="16259" spans="16019:16034" ht="21.95" customHeight="1">
      <c r="WRE16259" s="4" t="s">
        <v>1307</v>
      </c>
      <c r="WRF16259" s="4">
        <v>732550</v>
      </c>
    </row>
    <row r="16260" spans="16019:16034" ht="21.95" customHeight="1">
      <c r="WRE16260" s="4" t="s">
        <v>596</v>
      </c>
      <c r="WRF16260" s="4">
        <v>174298.32</v>
      </c>
    </row>
    <row r="16261" spans="16019:16034" ht="21.95" customHeight="1">
      <c r="WRG16261" s="4" t="s">
        <v>1307</v>
      </c>
      <c r="WRH16261" s="4">
        <v>732550</v>
      </c>
    </row>
    <row r="16262" spans="16019:16034" ht="21.95" customHeight="1">
      <c r="WRG16262" s="4" t="s">
        <v>596</v>
      </c>
      <c r="WRH16262" s="4">
        <v>174298.32</v>
      </c>
    </row>
    <row r="16263" spans="16019:16034" ht="21.95" customHeight="1">
      <c r="WRI16263" s="4" t="s">
        <v>1307</v>
      </c>
      <c r="WRJ16263" s="4">
        <v>732550</v>
      </c>
    </row>
    <row r="16264" spans="16019:16034" ht="21.95" customHeight="1">
      <c r="WRI16264" s="4" t="s">
        <v>596</v>
      </c>
      <c r="WRJ16264" s="4">
        <v>174298.32</v>
      </c>
    </row>
    <row r="16265" spans="16019:16034" ht="21.95" customHeight="1">
      <c r="WRK16265" s="4" t="s">
        <v>1307</v>
      </c>
      <c r="WRL16265" s="4">
        <v>732550</v>
      </c>
    </row>
    <row r="16266" spans="16019:16034" ht="21.95" customHeight="1">
      <c r="WRK16266" s="4" t="s">
        <v>596</v>
      </c>
      <c r="WRL16266" s="4">
        <v>174298.32</v>
      </c>
    </row>
    <row r="16267" spans="16019:16034" ht="21.95" customHeight="1">
      <c r="WRM16267" s="4" t="s">
        <v>1307</v>
      </c>
      <c r="WRN16267" s="4">
        <v>732550</v>
      </c>
    </row>
    <row r="16268" spans="16019:16034" ht="21.95" customHeight="1">
      <c r="WRM16268" s="4" t="s">
        <v>596</v>
      </c>
      <c r="WRN16268" s="4">
        <v>174298.32</v>
      </c>
    </row>
    <row r="16269" spans="16019:16034" ht="21.95" customHeight="1">
      <c r="WRO16269" s="4" t="s">
        <v>1307</v>
      </c>
      <c r="WRP16269" s="4">
        <v>732550</v>
      </c>
    </row>
    <row r="16270" spans="16019:16034" ht="21.95" customHeight="1">
      <c r="WRO16270" s="4" t="s">
        <v>596</v>
      </c>
      <c r="WRP16270" s="4">
        <v>174298.32</v>
      </c>
    </row>
    <row r="16271" spans="16019:16034" ht="21.95" customHeight="1">
      <c r="WRQ16271" s="4" t="s">
        <v>1307</v>
      </c>
      <c r="WRR16271" s="4">
        <v>732550</v>
      </c>
    </row>
    <row r="16272" spans="16019:16034" ht="21.95" customHeight="1">
      <c r="WRQ16272" s="4" t="s">
        <v>596</v>
      </c>
      <c r="WRR16272" s="4">
        <v>174298.32</v>
      </c>
    </row>
    <row r="16273" spans="16035:16050" ht="21.95" customHeight="1">
      <c r="WRS16273" s="4" t="s">
        <v>1307</v>
      </c>
      <c r="WRT16273" s="4">
        <v>732550</v>
      </c>
    </row>
    <row r="16274" spans="16035:16050" ht="21.95" customHeight="1">
      <c r="WRS16274" s="4" t="s">
        <v>596</v>
      </c>
      <c r="WRT16274" s="4">
        <v>174298.32</v>
      </c>
    </row>
    <row r="16275" spans="16035:16050" ht="21.95" customHeight="1">
      <c r="WRU16275" s="4" t="s">
        <v>1307</v>
      </c>
      <c r="WRV16275" s="4">
        <v>732550</v>
      </c>
    </row>
    <row r="16276" spans="16035:16050" ht="21.95" customHeight="1">
      <c r="WRU16276" s="4" t="s">
        <v>596</v>
      </c>
      <c r="WRV16276" s="4">
        <v>174298.32</v>
      </c>
    </row>
    <row r="16277" spans="16035:16050" ht="21.95" customHeight="1">
      <c r="WRW16277" s="4" t="s">
        <v>1307</v>
      </c>
      <c r="WRX16277" s="4">
        <v>732550</v>
      </c>
    </row>
    <row r="16278" spans="16035:16050" ht="21.95" customHeight="1">
      <c r="WRW16278" s="4" t="s">
        <v>596</v>
      </c>
      <c r="WRX16278" s="4">
        <v>174298.32</v>
      </c>
    </row>
    <row r="16279" spans="16035:16050" ht="21.95" customHeight="1">
      <c r="WRY16279" s="4" t="s">
        <v>1307</v>
      </c>
      <c r="WRZ16279" s="4">
        <v>732550</v>
      </c>
    </row>
    <row r="16280" spans="16035:16050" ht="21.95" customHeight="1">
      <c r="WRY16280" s="4" t="s">
        <v>596</v>
      </c>
      <c r="WRZ16280" s="4">
        <v>174298.32</v>
      </c>
    </row>
    <row r="16281" spans="16035:16050" ht="21.95" customHeight="1">
      <c r="WSA16281" s="4" t="s">
        <v>1307</v>
      </c>
      <c r="WSB16281" s="4">
        <v>732550</v>
      </c>
    </row>
    <row r="16282" spans="16035:16050" ht="21.95" customHeight="1">
      <c r="WSA16282" s="4" t="s">
        <v>596</v>
      </c>
      <c r="WSB16282" s="4">
        <v>174298.32</v>
      </c>
    </row>
    <row r="16283" spans="16035:16050" ht="21.95" customHeight="1">
      <c r="WSC16283" s="4" t="s">
        <v>1307</v>
      </c>
      <c r="WSD16283" s="4">
        <v>732550</v>
      </c>
    </row>
    <row r="16284" spans="16035:16050" ht="21.95" customHeight="1">
      <c r="WSC16284" s="4" t="s">
        <v>596</v>
      </c>
      <c r="WSD16284" s="4">
        <v>174298.32</v>
      </c>
    </row>
    <row r="16285" spans="16035:16050" ht="21.95" customHeight="1">
      <c r="WSE16285" s="4" t="s">
        <v>1307</v>
      </c>
      <c r="WSF16285" s="4">
        <v>732550</v>
      </c>
    </row>
    <row r="16286" spans="16035:16050" ht="21.95" customHeight="1">
      <c r="WSE16286" s="4" t="s">
        <v>596</v>
      </c>
      <c r="WSF16286" s="4">
        <v>174298.32</v>
      </c>
    </row>
    <row r="16287" spans="16035:16050" ht="21.95" customHeight="1">
      <c r="WSG16287" s="4" t="s">
        <v>1307</v>
      </c>
      <c r="WSH16287" s="4">
        <v>732550</v>
      </c>
    </row>
    <row r="16288" spans="16035:16050" ht="21.95" customHeight="1">
      <c r="WSG16288" s="4" t="s">
        <v>596</v>
      </c>
      <c r="WSH16288" s="4">
        <v>174298.32</v>
      </c>
    </row>
    <row r="16289" spans="16051:16066" ht="21.95" customHeight="1">
      <c r="WSI16289" s="4" t="s">
        <v>1307</v>
      </c>
      <c r="WSJ16289" s="4">
        <v>732550</v>
      </c>
    </row>
    <row r="16290" spans="16051:16066" ht="21.95" customHeight="1">
      <c r="WSI16290" s="4" t="s">
        <v>596</v>
      </c>
      <c r="WSJ16290" s="4">
        <v>174298.32</v>
      </c>
    </row>
    <row r="16291" spans="16051:16066" ht="21.95" customHeight="1">
      <c r="WSK16291" s="4" t="s">
        <v>1307</v>
      </c>
      <c r="WSL16291" s="4">
        <v>732550</v>
      </c>
    </row>
    <row r="16292" spans="16051:16066" ht="21.95" customHeight="1">
      <c r="WSK16292" s="4" t="s">
        <v>596</v>
      </c>
      <c r="WSL16292" s="4">
        <v>174298.32</v>
      </c>
    </row>
    <row r="16293" spans="16051:16066" ht="21.95" customHeight="1">
      <c r="WSM16293" s="4" t="s">
        <v>1307</v>
      </c>
      <c r="WSN16293" s="4">
        <v>732550</v>
      </c>
    </row>
    <row r="16294" spans="16051:16066" ht="21.95" customHeight="1">
      <c r="WSM16294" s="4" t="s">
        <v>596</v>
      </c>
      <c r="WSN16294" s="4">
        <v>174298.32</v>
      </c>
    </row>
    <row r="16295" spans="16051:16066" ht="21.95" customHeight="1">
      <c r="WSO16295" s="4" t="s">
        <v>1307</v>
      </c>
      <c r="WSP16295" s="4">
        <v>732550</v>
      </c>
    </row>
    <row r="16296" spans="16051:16066" ht="21.95" customHeight="1">
      <c r="WSO16296" s="4" t="s">
        <v>596</v>
      </c>
      <c r="WSP16296" s="4">
        <v>174298.32</v>
      </c>
    </row>
    <row r="16297" spans="16051:16066" ht="21.95" customHeight="1">
      <c r="WSQ16297" s="4" t="s">
        <v>1307</v>
      </c>
      <c r="WSR16297" s="4">
        <v>732550</v>
      </c>
    </row>
    <row r="16298" spans="16051:16066" ht="21.95" customHeight="1">
      <c r="WSQ16298" s="4" t="s">
        <v>596</v>
      </c>
      <c r="WSR16298" s="4">
        <v>174298.32</v>
      </c>
    </row>
    <row r="16299" spans="16051:16066" ht="21.95" customHeight="1">
      <c r="WSS16299" s="4" t="s">
        <v>1307</v>
      </c>
      <c r="WST16299" s="4">
        <v>732550</v>
      </c>
    </row>
    <row r="16300" spans="16051:16066" ht="21.95" customHeight="1">
      <c r="WSS16300" s="4" t="s">
        <v>596</v>
      </c>
      <c r="WST16300" s="4">
        <v>174298.32</v>
      </c>
    </row>
    <row r="16301" spans="16051:16066" ht="21.95" customHeight="1">
      <c r="WSU16301" s="4" t="s">
        <v>1307</v>
      </c>
      <c r="WSV16301" s="4">
        <v>732550</v>
      </c>
    </row>
    <row r="16302" spans="16051:16066" ht="21.95" customHeight="1">
      <c r="WSU16302" s="4" t="s">
        <v>596</v>
      </c>
      <c r="WSV16302" s="4">
        <v>174298.32</v>
      </c>
    </row>
    <row r="16303" spans="16051:16066" ht="21.95" customHeight="1">
      <c r="WSW16303" s="4" t="s">
        <v>1307</v>
      </c>
      <c r="WSX16303" s="4">
        <v>732550</v>
      </c>
    </row>
    <row r="16304" spans="16051:16066" ht="21.95" customHeight="1">
      <c r="WSW16304" s="4" t="s">
        <v>596</v>
      </c>
      <c r="WSX16304" s="4">
        <v>174298.32</v>
      </c>
    </row>
    <row r="16305" spans="16067:16082" ht="21.95" customHeight="1">
      <c r="WSY16305" s="4" t="s">
        <v>1307</v>
      </c>
      <c r="WSZ16305" s="4">
        <v>732550</v>
      </c>
    </row>
    <row r="16306" spans="16067:16082" ht="21.95" customHeight="1">
      <c r="WSY16306" s="4" t="s">
        <v>596</v>
      </c>
      <c r="WSZ16306" s="4">
        <v>174298.32</v>
      </c>
    </row>
    <row r="16307" spans="16067:16082" ht="21.95" customHeight="1">
      <c r="WTA16307" s="4" t="s">
        <v>1307</v>
      </c>
      <c r="WTB16307" s="4">
        <v>732550</v>
      </c>
    </row>
    <row r="16308" spans="16067:16082" ht="21.95" customHeight="1">
      <c r="WTA16308" s="4" t="s">
        <v>596</v>
      </c>
      <c r="WTB16308" s="4">
        <v>174298.32</v>
      </c>
    </row>
    <row r="16309" spans="16067:16082" ht="21.95" customHeight="1">
      <c r="WTC16309" s="4" t="s">
        <v>1307</v>
      </c>
      <c r="WTD16309" s="4">
        <v>732550</v>
      </c>
    </row>
    <row r="16310" spans="16067:16082" ht="21.95" customHeight="1">
      <c r="WTC16310" s="4" t="s">
        <v>596</v>
      </c>
      <c r="WTD16310" s="4">
        <v>174298.32</v>
      </c>
    </row>
    <row r="16311" spans="16067:16082" ht="21.95" customHeight="1">
      <c r="WTE16311" s="4" t="s">
        <v>1307</v>
      </c>
      <c r="WTF16311" s="4">
        <v>732550</v>
      </c>
    </row>
    <row r="16312" spans="16067:16082" ht="21.95" customHeight="1">
      <c r="WTE16312" s="4" t="s">
        <v>596</v>
      </c>
      <c r="WTF16312" s="4">
        <v>174298.32</v>
      </c>
    </row>
    <row r="16313" spans="16067:16082" ht="21.95" customHeight="1">
      <c r="WTG16313" s="4" t="s">
        <v>1307</v>
      </c>
      <c r="WTH16313" s="4">
        <v>732550</v>
      </c>
    </row>
    <row r="16314" spans="16067:16082" ht="21.95" customHeight="1">
      <c r="WTG16314" s="4" t="s">
        <v>596</v>
      </c>
      <c r="WTH16314" s="4">
        <v>174298.32</v>
      </c>
    </row>
    <row r="16315" spans="16067:16082" ht="21.95" customHeight="1">
      <c r="WTI16315" s="4" t="s">
        <v>1307</v>
      </c>
      <c r="WTJ16315" s="4">
        <v>732550</v>
      </c>
    </row>
    <row r="16316" spans="16067:16082" ht="21.95" customHeight="1">
      <c r="WTI16316" s="4" t="s">
        <v>596</v>
      </c>
      <c r="WTJ16316" s="4">
        <v>174298.32</v>
      </c>
    </row>
    <row r="16317" spans="16067:16082" ht="21.95" customHeight="1">
      <c r="WTK16317" s="4" t="s">
        <v>1307</v>
      </c>
      <c r="WTL16317" s="4">
        <v>732550</v>
      </c>
    </row>
    <row r="16318" spans="16067:16082" ht="21.95" customHeight="1">
      <c r="WTK16318" s="4" t="s">
        <v>596</v>
      </c>
      <c r="WTL16318" s="4">
        <v>174298.32</v>
      </c>
    </row>
    <row r="16319" spans="16067:16082" ht="21.95" customHeight="1">
      <c r="WTM16319" s="4" t="s">
        <v>1307</v>
      </c>
      <c r="WTN16319" s="4">
        <v>732550</v>
      </c>
    </row>
    <row r="16320" spans="16067:16082" ht="21.95" customHeight="1">
      <c r="WTM16320" s="4" t="s">
        <v>596</v>
      </c>
      <c r="WTN16320" s="4">
        <v>174298.32</v>
      </c>
    </row>
    <row r="16321" spans="16083:16098" ht="21.95" customHeight="1">
      <c r="WTO16321" s="4" t="s">
        <v>1307</v>
      </c>
      <c r="WTP16321" s="4">
        <v>732550</v>
      </c>
    </row>
    <row r="16322" spans="16083:16098" ht="21.95" customHeight="1">
      <c r="WTO16322" s="4" t="s">
        <v>596</v>
      </c>
      <c r="WTP16322" s="4">
        <v>174298.32</v>
      </c>
    </row>
    <row r="16323" spans="16083:16098" ht="21.95" customHeight="1">
      <c r="WTQ16323" s="4" t="s">
        <v>1307</v>
      </c>
      <c r="WTR16323" s="4">
        <v>732550</v>
      </c>
    </row>
    <row r="16324" spans="16083:16098" ht="21.95" customHeight="1">
      <c r="WTQ16324" s="4" t="s">
        <v>596</v>
      </c>
      <c r="WTR16324" s="4">
        <v>174298.32</v>
      </c>
    </row>
    <row r="16325" spans="16083:16098" ht="21.95" customHeight="1">
      <c r="WTS16325" s="4" t="s">
        <v>1307</v>
      </c>
      <c r="WTT16325" s="4">
        <v>732550</v>
      </c>
    </row>
    <row r="16326" spans="16083:16098" ht="21.95" customHeight="1">
      <c r="WTS16326" s="4" t="s">
        <v>596</v>
      </c>
      <c r="WTT16326" s="4">
        <v>174298.32</v>
      </c>
    </row>
    <row r="16327" spans="16083:16098" ht="21.95" customHeight="1">
      <c r="WTU16327" s="4" t="s">
        <v>1307</v>
      </c>
      <c r="WTV16327" s="4">
        <v>732550</v>
      </c>
    </row>
    <row r="16328" spans="16083:16098" ht="21.95" customHeight="1">
      <c r="WTU16328" s="4" t="s">
        <v>596</v>
      </c>
      <c r="WTV16328" s="4">
        <v>174298.32</v>
      </c>
    </row>
    <row r="16329" spans="16083:16098" ht="21.95" customHeight="1">
      <c r="WTW16329" s="4" t="s">
        <v>1307</v>
      </c>
      <c r="WTX16329" s="4">
        <v>732550</v>
      </c>
    </row>
    <row r="16330" spans="16083:16098" ht="21.95" customHeight="1">
      <c r="WTW16330" s="4" t="s">
        <v>596</v>
      </c>
      <c r="WTX16330" s="4">
        <v>174298.32</v>
      </c>
    </row>
    <row r="16331" spans="16083:16098" ht="21.95" customHeight="1">
      <c r="WTY16331" s="4" t="s">
        <v>1307</v>
      </c>
      <c r="WTZ16331" s="4">
        <v>732550</v>
      </c>
    </row>
    <row r="16332" spans="16083:16098" ht="21.95" customHeight="1">
      <c r="WTY16332" s="4" t="s">
        <v>596</v>
      </c>
      <c r="WTZ16332" s="4">
        <v>174298.32</v>
      </c>
    </row>
    <row r="16333" spans="16083:16098" ht="21.95" customHeight="1">
      <c r="WUA16333" s="4" t="s">
        <v>1307</v>
      </c>
      <c r="WUB16333" s="4">
        <v>732550</v>
      </c>
    </row>
    <row r="16334" spans="16083:16098" ht="21.95" customHeight="1">
      <c r="WUA16334" s="4" t="s">
        <v>596</v>
      </c>
      <c r="WUB16334" s="4">
        <v>174298.32</v>
      </c>
    </row>
    <row r="16335" spans="16083:16098" ht="21.95" customHeight="1">
      <c r="WUC16335" s="4" t="s">
        <v>1307</v>
      </c>
      <c r="WUD16335" s="4">
        <v>732550</v>
      </c>
    </row>
    <row r="16336" spans="16083:16098" ht="21.95" customHeight="1">
      <c r="WUC16336" s="4" t="s">
        <v>596</v>
      </c>
      <c r="WUD16336" s="4">
        <v>174298.32</v>
      </c>
    </row>
    <row r="16337" spans="16099:16114" ht="21.95" customHeight="1">
      <c r="WUE16337" s="4" t="s">
        <v>1307</v>
      </c>
      <c r="WUF16337" s="4">
        <v>732550</v>
      </c>
    </row>
    <row r="16338" spans="16099:16114" ht="21.95" customHeight="1">
      <c r="WUE16338" s="4" t="s">
        <v>596</v>
      </c>
      <c r="WUF16338" s="4">
        <v>174298.32</v>
      </c>
    </row>
    <row r="16339" spans="16099:16114" ht="21.95" customHeight="1">
      <c r="WUG16339" s="4" t="s">
        <v>1307</v>
      </c>
      <c r="WUH16339" s="4">
        <v>732550</v>
      </c>
    </row>
    <row r="16340" spans="16099:16114" ht="21.95" customHeight="1">
      <c r="WUG16340" s="4" t="s">
        <v>596</v>
      </c>
      <c r="WUH16340" s="4">
        <v>174298.32</v>
      </c>
    </row>
    <row r="16341" spans="16099:16114" ht="21.95" customHeight="1">
      <c r="WUI16341" s="4" t="s">
        <v>1307</v>
      </c>
      <c r="WUJ16341" s="4">
        <v>732550</v>
      </c>
    </row>
    <row r="16342" spans="16099:16114" ht="21.95" customHeight="1">
      <c r="WUI16342" s="4" t="s">
        <v>596</v>
      </c>
      <c r="WUJ16342" s="4">
        <v>174298.32</v>
      </c>
    </row>
    <row r="16343" spans="16099:16114" ht="21.95" customHeight="1">
      <c r="WUK16343" s="4" t="s">
        <v>1307</v>
      </c>
      <c r="WUL16343" s="4">
        <v>732550</v>
      </c>
    </row>
    <row r="16344" spans="16099:16114" ht="21.95" customHeight="1">
      <c r="WUK16344" s="4" t="s">
        <v>596</v>
      </c>
      <c r="WUL16344" s="4">
        <v>174298.32</v>
      </c>
    </row>
    <row r="16345" spans="16099:16114" ht="21.95" customHeight="1">
      <c r="WUM16345" s="4" t="s">
        <v>1307</v>
      </c>
      <c r="WUN16345" s="4">
        <v>732550</v>
      </c>
    </row>
    <row r="16346" spans="16099:16114" ht="21.95" customHeight="1">
      <c r="WUM16346" s="4" t="s">
        <v>596</v>
      </c>
      <c r="WUN16346" s="4">
        <v>174298.32</v>
      </c>
    </row>
    <row r="16347" spans="16099:16114" ht="21.95" customHeight="1">
      <c r="WUO16347" s="4" t="s">
        <v>1307</v>
      </c>
      <c r="WUP16347" s="4">
        <v>732550</v>
      </c>
    </row>
    <row r="16348" spans="16099:16114" ht="21.95" customHeight="1">
      <c r="WUO16348" s="4" t="s">
        <v>596</v>
      </c>
      <c r="WUP16348" s="4">
        <v>174298.32</v>
      </c>
    </row>
    <row r="16349" spans="16099:16114" ht="21.95" customHeight="1">
      <c r="WUQ16349" s="4" t="s">
        <v>1307</v>
      </c>
      <c r="WUR16349" s="4">
        <v>732550</v>
      </c>
    </row>
    <row r="16350" spans="16099:16114" ht="21.95" customHeight="1">
      <c r="WUQ16350" s="4" t="s">
        <v>596</v>
      </c>
      <c r="WUR16350" s="4">
        <v>174298.32</v>
      </c>
    </row>
    <row r="16351" spans="16099:16114" ht="21.95" customHeight="1">
      <c r="WUS16351" s="4" t="s">
        <v>1307</v>
      </c>
      <c r="WUT16351" s="4">
        <v>732550</v>
      </c>
    </row>
    <row r="16352" spans="16099:16114" ht="21.95" customHeight="1">
      <c r="WUS16352" s="4" t="s">
        <v>596</v>
      </c>
      <c r="WUT16352" s="4">
        <v>174298.32</v>
      </c>
    </row>
    <row r="16353" spans="16115:16130" ht="21.95" customHeight="1">
      <c r="WUU16353" s="4" t="s">
        <v>1307</v>
      </c>
      <c r="WUV16353" s="4">
        <v>732550</v>
      </c>
    </row>
    <row r="16354" spans="16115:16130" ht="21.95" customHeight="1">
      <c r="WUU16354" s="4" t="s">
        <v>596</v>
      </c>
      <c r="WUV16354" s="4">
        <v>174298.32</v>
      </c>
    </row>
    <row r="16355" spans="16115:16130" ht="21.95" customHeight="1">
      <c r="WUW16355" s="4" t="s">
        <v>1307</v>
      </c>
      <c r="WUX16355" s="4">
        <v>732550</v>
      </c>
    </row>
    <row r="16356" spans="16115:16130" ht="21.95" customHeight="1">
      <c r="WUW16356" s="4" t="s">
        <v>596</v>
      </c>
      <c r="WUX16356" s="4">
        <v>174298.32</v>
      </c>
    </row>
    <row r="16357" spans="16115:16130" ht="21.95" customHeight="1">
      <c r="WUY16357" s="4" t="s">
        <v>1307</v>
      </c>
      <c r="WUZ16357" s="4">
        <v>732550</v>
      </c>
    </row>
    <row r="16358" spans="16115:16130" ht="21.95" customHeight="1">
      <c r="WUY16358" s="4" t="s">
        <v>596</v>
      </c>
      <c r="WUZ16358" s="4">
        <v>174298.32</v>
      </c>
    </row>
    <row r="16359" spans="16115:16130" ht="21.95" customHeight="1">
      <c r="WVA16359" s="4" t="s">
        <v>1307</v>
      </c>
      <c r="WVB16359" s="4">
        <v>732550</v>
      </c>
    </row>
    <row r="16360" spans="16115:16130" ht="21.95" customHeight="1">
      <c r="WVA16360" s="4" t="s">
        <v>596</v>
      </c>
      <c r="WVB16360" s="4">
        <v>174298.32</v>
      </c>
    </row>
    <row r="16361" spans="16115:16130" ht="21.95" customHeight="1">
      <c r="WVC16361" s="4" t="s">
        <v>1307</v>
      </c>
      <c r="WVD16361" s="4">
        <v>732550</v>
      </c>
    </row>
    <row r="16362" spans="16115:16130" ht="21.95" customHeight="1">
      <c r="WVC16362" s="4" t="s">
        <v>596</v>
      </c>
      <c r="WVD16362" s="4">
        <v>174298.32</v>
      </c>
    </row>
    <row r="16363" spans="16115:16130" ht="21.95" customHeight="1">
      <c r="WVE16363" s="4" t="s">
        <v>1307</v>
      </c>
      <c r="WVF16363" s="4">
        <v>732550</v>
      </c>
    </row>
    <row r="16364" spans="16115:16130" ht="21.95" customHeight="1">
      <c r="WVE16364" s="4" t="s">
        <v>596</v>
      </c>
      <c r="WVF16364" s="4">
        <v>174298.32</v>
      </c>
    </row>
    <row r="16365" spans="16115:16130" ht="21.95" customHeight="1">
      <c r="WVG16365" s="4" t="s">
        <v>1307</v>
      </c>
      <c r="WVH16365" s="4">
        <v>732550</v>
      </c>
    </row>
    <row r="16366" spans="16115:16130" ht="21.95" customHeight="1">
      <c r="WVG16366" s="4" t="s">
        <v>596</v>
      </c>
      <c r="WVH16366" s="4">
        <v>174298.32</v>
      </c>
    </row>
    <row r="16367" spans="16115:16130" ht="21.95" customHeight="1">
      <c r="WVI16367" s="4" t="s">
        <v>1307</v>
      </c>
      <c r="WVJ16367" s="4">
        <v>732550</v>
      </c>
    </row>
    <row r="16368" spans="16115:16130" ht="21.95" customHeight="1">
      <c r="WVI16368" s="4" t="s">
        <v>596</v>
      </c>
      <c r="WVJ16368" s="4">
        <v>174298.32</v>
      </c>
    </row>
    <row r="16369" spans="16131:16146" ht="21.95" customHeight="1">
      <c r="WVK16369" s="4" t="s">
        <v>1307</v>
      </c>
      <c r="WVL16369" s="4">
        <v>732550</v>
      </c>
    </row>
    <row r="16370" spans="16131:16146" ht="21.95" customHeight="1">
      <c r="WVK16370" s="4" t="s">
        <v>596</v>
      </c>
      <c r="WVL16370" s="4">
        <v>174298.32</v>
      </c>
    </row>
    <row r="16371" spans="16131:16146" ht="21.95" customHeight="1">
      <c r="WVM16371" s="4" t="s">
        <v>1307</v>
      </c>
      <c r="WVN16371" s="4">
        <v>732550</v>
      </c>
    </row>
    <row r="16372" spans="16131:16146" ht="21.95" customHeight="1">
      <c r="WVM16372" s="4" t="s">
        <v>596</v>
      </c>
      <c r="WVN16372" s="4">
        <v>174298.32</v>
      </c>
    </row>
    <row r="16373" spans="16131:16146" ht="21.95" customHeight="1">
      <c r="WVO16373" s="4" t="s">
        <v>1307</v>
      </c>
      <c r="WVP16373" s="4">
        <v>732550</v>
      </c>
    </row>
    <row r="16374" spans="16131:16146" ht="21.95" customHeight="1">
      <c r="WVO16374" s="4" t="s">
        <v>596</v>
      </c>
      <c r="WVP16374" s="4">
        <v>174298.32</v>
      </c>
    </row>
    <row r="16375" spans="16131:16146" ht="21.95" customHeight="1">
      <c r="WVQ16375" s="4" t="s">
        <v>1307</v>
      </c>
      <c r="WVR16375" s="4">
        <v>732550</v>
      </c>
    </row>
    <row r="16376" spans="16131:16146" ht="21.95" customHeight="1">
      <c r="WVQ16376" s="4" t="s">
        <v>596</v>
      </c>
      <c r="WVR16376" s="4">
        <v>174298.32</v>
      </c>
    </row>
    <row r="16377" spans="16131:16146" ht="21.95" customHeight="1">
      <c r="WVS16377" s="4" t="s">
        <v>1307</v>
      </c>
      <c r="WVT16377" s="4">
        <v>732550</v>
      </c>
    </row>
    <row r="16378" spans="16131:16146" ht="21.95" customHeight="1">
      <c r="WVS16378" s="4" t="s">
        <v>596</v>
      </c>
      <c r="WVT16378" s="4">
        <v>174298.32</v>
      </c>
    </row>
    <row r="16379" spans="16131:16146" ht="21.95" customHeight="1">
      <c r="WVU16379" s="4" t="s">
        <v>1307</v>
      </c>
      <c r="WVV16379" s="4">
        <v>732550</v>
      </c>
    </row>
    <row r="16380" spans="16131:16146" ht="21.95" customHeight="1">
      <c r="WVU16380" s="4" t="s">
        <v>596</v>
      </c>
      <c r="WVV16380" s="4">
        <v>174298.32</v>
      </c>
    </row>
    <row r="16381" spans="16131:16146" ht="21.95" customHeight="1">
      <c r="WVW16381" s="4" t="s">
        <v>1307</v>
      </c>
      <c r="WVX16381" s="4">
        <v>732550</v>
      </c>
    </row>
    <row r="16382" spans="16131:16146" ht="21.95" customHeight="1">
      <c r="WVW16382" s="4" t="s">
        <v>596</v>
      </c>
      <c r="WVX16382" s="4">
        <v>174298.32</v>
      </c>
    </row>
    <row r="16383" spans="16131:16146" ht="21.95" customHeight="1">
      <c r="WVY16383" s="4" t="s">
        <v>1307</v>
      </c>
      <c r="WVZ16383" s="4">
        <v>732550</v>
      </c>
    </row>
    <row r="16384" spans="16131:16146" ht="21.95" customHeight="1">
      <c r="WVY16384" s="4" t="s">
        <v>596</v>
      </c>
      <c r="WVZ16384" s="4">
        <v>174298.32</v>
      </c>
    </row>
    <row r="16385" spans="16147:16162" ht="21.95" customHeight="1">
      <c r="WWA16385" s="4" t="s">
        <v>1307</v>
      </c>
      <c r="WWB16385" s="4">
        <v>732550</v>
      </c>
    </row>
    <row r="16386" spans="16147:16162" ht="21.95" customHeight="1">
      <c r="WWA16386" s="4" t="s">
        <v>596</v>
      </c>
      <c r="WWB16386" s="4">
        <v>174298.32</v>
      </c>
    </row>
    <row r="16387" spans="16147:16162" ht="21.95" customHeight="1">
      <c r="WWC16387" s="4" t="s">
        <v>1307</v>
      </c>
      <c r="WWD16387" s="4">
        <v>732550</v>
      </c>
    </row>
    <row r="16388" spans="16147:16162" ht="21.95" customHeight="1">
      <c r="WWC16388" s="4" t="s">
        <v>596</v>
      </c>
      <c r="WWD16388" s="4">
        <v>174298.32</v>
      </c>
    </row>
    <row r="16389" spans="16147:16162" ht="21.95" customHeight="1">
      <c r="WWE16389" s="4" t="s">
        <v>1307</v>
      </c>
      <c r="WWF16389" s="4">
        <v>732550</v>
      </c>
    </row>
    <row r="16390" spans="16147:16162" ht="21.95" customHeight="1">
      <c r="WWE16390" s="4" t="s">
        <v>596</v>
      </c>
      <c r="WWF16390" s="4">
        <v>174298.32</v>
      </c>
    </row>
    <row r="16391" spans="16147:16162" ht="21.95" customHeight="1">
      <c r="WWG16391" s="4" t="s">
        <v>1307</v>
      </c>
      <c r="WWH16391" s="4">
        <v>732550</v>
      </c>
    </row>
    <row r="16392" spans="16147:16162" ht="21.95" customHeight="1">
      <c r="WWG16392" s="4" t="s">
        <v>596</v>
      </c>
      <c r="WWH16392" s="4">
        <v>174298.32</v>
      </c>
    </row>
    <row r="16393" spans="16147:16162" ht="21.95" customHeight="1">
      <c r="WWI16393" s="4" t="s">
        <v>1307</v>
      </c>
      <c r="WWJ16393" s="4">
        <v>732550</v>
      </c>
    </row>
    <row r="16394" spans="16147:16162" ht="21.95" customHeight="1">
      <c r="WWI16394" s="4" t="s">
        <v>596</v>
      </c>
      <c r="WWJ16394" s="4">
        <v>174298.32</v>
      </c>
    </row>
    <row r="16395" spans="16147:16162" ht="21.95" customHeight="1">
      <c r="WWK16395" s="4" t="s">
        <v>1307</v>
      </c>
      <c r="WWL16395" s="4">
        <v>732550</v>
      </c>
    </row>
    <row r="16396" spans="16147:16162" ht="21.95" customHeight="1">
      <c r="WWK16396" s="4" t="s">
        <v>596</v>
      </c>
      <c r="WWL16396" s="4">
        <v>174298.32</v>
      </c>
    </row>
    <row r="16397" spans="16147:16162" ht="21.95" customHeight="1">
      <c r="WWM16397" s="4" t="s">
        <v>1307</v>
      </c>
      <c r="WWN16397" s="4">
        <v>732550</v>
      </c>
    </row>
    <row r="16398" spans="16147:16162" ht="21.95" customHeight="1">
      <c r="WWM16398" s="4" t="s">
        <v>596</v>
      </c>
      <c r="WWN16398" s="4">
        <v>174298.32</v>
      </c>
    </row>
    <row r="16399" spans="16147:16162" ht="21.95" customHeight="1">
      <c r="WWO16399" s="4" t="s">
        <v>1307</v>
      </c>
      <c r="WWP16399" s="4">
        <v>732550</v>
      </c>
    </row>
    <row r="16400" spans="16147:16162" ht="21.95" customHeight="1">
      <c r="WWO16400" s="4" t="s">
        <v>596</v>
      </c>
      <c r="WWP16400" s="4">
        <v>174298.32</v>
      </c>
    </row>
    <row r="16401" spans="16163:16178" ht="21.95" customHeight="1">
      <c r="WWQ16401" s="4" t="s">
        <v>1307</v>
      </c>
      <c r="WWR16401" s="4">
        <v>732550</v>
      </c>
    </row>
    <row r="16402" spans="16163:16178" ht="21.95" customHeight="1">
      <c r="WWQ16402" s="4" t="s">
        <v>596</v>
      </c>
      <c r="WWR16402" s="4">
        <v>174298.32</v>
      </c>
    </row>
    <row r="16403" spans="16163:16178" ht="21.95" customHeight="1">
      <c r="WWS16403" s="4" t="s">
        <v>1307</v>
      </c>
      <c r="WWT16403" s="4">
        <v>732550</v>
      </c>
    </row>
    <row r="16404" spans="16163:16178" ht="21.95" customHeight="1">
      <c r="WWS16404" s="4" t="s">
        <v>596</v>
      </c>
      <c r="WWT16404" s="4">
        <v>174298.32</v>
      </c>
    </row>
    <row r="16405" spans="16163:16178" ht="21.95" customHeight="1">
      <c r="WWU16405" s="4" t="s">
        <v>1307</v>
      </c>
      <c r="WWV16405" s="4">
        <v>732550</v>
      </c>
    </row>
    <row r="16406" spans="16163:16178" ht="21.95" customHeight="1">
      <c r="WWU16406" s="4" t="s">
        <v>596</v>
      </c>
      <c r="WWV16406" s="4">
        <v>174298.32</v>
      </c>
    </row>
    <row r="16407" spans="16163:16178" ht="21.95" customHeight="1">
      <c r="WWW16407" s="4" t="s">
        <v>1307</v>
      </c>
      <c r="WWX16407" s="4">
        <v>732550</v>
      </c>
    </row>
    <row r="16408" spans="16163:16178" ht="21.95" customHeight="1">
      <c r="WWW16408" s="4" t="s">
        <v>596</v>
      </c>
      <c r="WWX16408" s="4">
        <v>174298.32</v>
      </c>
    </row>
    <row r="16409" spans="16163:16178" ht="21.95" customHeight="1">
      <c r="WWY16409" s="4" t="s">
        <v>1307</v>
      </c>
      <c r="WWZ16409" s="4">
        <v>732550</v>
      </c>
    </row>
    <row r="16410" spans="16163:16178" ht="21.95" customHeight="1">
      <c r="WWY16410" s="4" t="s">
        <v>596</v>
      </c>
      <c r="WWZ16410" s="4">
        <v>174298.32</v>
      </c>
    </row>
    <row r="16411" spans="16163:16178" ht="21.95" customHeight="1">
      <c r="WXA16411" s="4" t="s">
        <v>1307</v>
      </c>
      <c r="WXB16411" s="4">
        <v>732550</v>
      </c>
    </row>
    <row r="16412" spans="16163:16178" ht="21.95" customHeight="1">
      <c r="WXA16412" s="4" t="s">
        <v>596</v>
      </c>
      <c r="WXB16412" s="4">
        <v>174298.32</v>
      </c>
    </row>
    <row r="16413" spans="16163:16178" ht="21.95" customHeight="1">
      <c r="WXC16413" s="4" t="s">
        <v>1307</v>
      </c>
      <c r="WXD16413" s="4">
        <v>732550</v>
      </c>
    </row>
    <row r="16414" spans="16163:16178" ht="21.95" customHeight="1">
      <c r="WXC16414" s="4" t="s">
        <v>596</v>
      </c>
      <c r="WXD16414" s="4">
        <v>174298.32</v>
      </c>
    </row>
    <row r="16415" spans="16163:16178" ht="21.95" customHeight="1">
      <c r="WXE16415" s="4" t="s">
        <v>1307</v>
      </c>
      <c r="WXF16415" s="4">
        <v>732550</v>
      </c>
    </row>
    <row r="16416" spans="16163:16178" ht="21.95" customHeight="1">
      <c r="WXE16416" s="4" t="s">
        <v>596</v>
      </c>
      <c r="WXF16416" s="4">
        <v>174298.32</v>
      </c>
    </row>
    <row r="16417" spans="16179:16194" ht="21.95" customHeight="1">
      <c r="WXG16417" s="4" t="s">
        <v>1307</v>
      </c>
      <c r="WXH16417" s="4">
        <v>732550</v>
      </c>
    </row>
    <row r="16418" spans="16179:16194" ht="21.95" customHeight="1">
      <c r="WXG16418" s="4" t="s">
        <v>596</v>
      </c>
      <c r="WXH16418" s="4">
        <v>174298.32</v>
      </c>
    </row>
    <row r="16419" spans="16179:16194" ht="21.95" customHeight="1">
      <c r="WXI16419" s="4" t="s">
        <v>1307</v>
      </c>
      <c r="WXJ16419" s="4">
        <v>732550</v>
      </c>
    </row>
    <row r="16420" spans="16179:16194" ht="21.95" customHeight="1">
      <c r="WXI16420" s="4" t="s">
        <v>596</v>
      </c>
      <c r="WXJ16420" s="4">
        <v>174298.32</v>
      </c>
    </row>
    <row r="16421" spans="16179:16194" ht="21.95" customHeight="1">
      <c r="WXK16421" s="4" t="s">
        <v>1307</v>
      </c>
      <c r="WXL16421" s="4">
        <v>732550</v>
      </c>
    </row>
    <row r="16422" spans="16179:16194" ht="21.95" customHeight="1">
      <c r="WXK16422" s="4" t="s">
        <v>596</v>
      </c>
      <c r="WXL16422" s="4">
        <v>174298.32</v>
      </c>
    </row>
    <row r="16423" spans="16179:16194" ht="21.95" customHeight="1">
      <c r="WXM16423" s="4" t="s">
        <v>1307</v>
      </c>
      <c r="WXN16423" s="4">
        <v>732550</v>
      </c>
    </row>
    <row r="16424" spans="16179:16194" ht="21.95" customHeight="1">
      <c r="WXM16424" s="4" t="s">
        <v>596</v>
      </c>
      <c r="WXN16424" s="4">
        <v>174298.32</v>
      </c>
    </row>
    <row r="16425" spans="16179:16194" ht="21.95" customHeight="1">
      <c r="WXO16425" s="4" t="s">
        <v>1307</v>
      </c>
      <c r="WXP16425" s="4">
        <v>732550</v>
      </c>
    </row>
    <row r="16426" spans="16179:16194" ht="21.95" customHeight="1">
      <c r="WXO16426" s="4" t="s">
        <v>596</v>
      </c>
      <c r="WXP16426" s="4">
        <v>174298.32</v>
      </c>
    </row>
    <row r="16427" spans="16179:16194" ht="21.95" customHeight="1">
      <c r="WXQ16427" s="4" t="s">
        <v>1307</v>
      </c>
      <c r="WXR16427" s="4">
        <v>732550</v>
      </c>
    </row>
    <row r="16428" spans="16179:16194" ht="21.95" customHeight="1">
      <c r="WXQ16428" s="4" t="s">
        <v>596</v>
      </c>
      <c r="WXR16428" s="4">
        <v>174298.32</v>
      </c>
    </row>
    <row r="16429" spans="16179:16194" ht="21.95" customHeight="1">
      <c r="WXS16429" s="4" t="s">
        <v>1307</v>
      </c>
      <c r="WXT16429" s="4">
        <v>732550</v>
      </c>
    </row>
    <row r="16430" spans="16179:16194" ht="21.95" customHeight="1">
      <c r="WXS16430" s="4" t="s">
        <v>596</v>
      </c>
      <c r="WXT16430" s="4">
        <v>174298.32</v>
      </c>
    </row>
    <row r="16431" spans="16179:16194" ht="21.95" customHeight="1">
      <c r="WXU16431" s="4" t="s">
        <v>1307</v>
      </c>
      <c r="WXV16431" s="4">
        <v>732550</v>
      </c>
    </row>
    <row r="16432" spans="16179:16194" ht="21.95" customHeight="1">
      <c r="WXU16432" s="4" t="s">
        <v>596</v>
      </c>
      <c r="WXV16432" s="4">
        <v>174298.32</v>
      </c>
    </row>
    <row r="16433" spans="16195:16210" ht="21.95" customHeight="1">
      <c r="WXW16433" s="4" t="s">
        <v>1307</v>
      </c>
      <c r="WXX16433" s="4">
        <v>732550</v>
      </c>
    </row>
    <row r="16434" spans="16195:16210" ht="21.95" customHeight="1">
      <c r="WXW16434" s="4" t="s">
        <v>596</v>
      </c>
      <c r="WXX16434" s="4">
        <v>174298.32</v>
      </c>
    </row>
    <row r="16435" spans="16195:16210" ht="21.95" customHeight="1">
      <c r="WXY16435" s="4" t="s">
        <v>1307</v>
      </c>
      <c r="WXZ16435" s="4">
        <v>732550</v>
      </c>
    </row>
    <row r="16436" spans="16195:16210" ht="21.95" customHeight="1">
      <c r="WXY16436" s="4" t="s">
        <v>596</v>
      </c>
      <c r="WXZ16436" s="4">
        <v>174298.32</v>
      </c>
    </row>
    <row r="16437" spans="16195:16210" ht="21.95" customHeight="1">
      <c r="WYA16437" s="4" t="s">
        <v>1307</v>
      </c>
      <c r="WYB16437" s="4">
        <v>732550</v>
      </c>
    </row>
    <row r="16438" spans="16195:16210" ht="21.95" customHeight="1">
      <c r="WYA16438" s="4" t="s">
        <v>596</v>
      </c>
      <c r="WYB16438" s="4">
        <v>174298.32</v>
      </c>
    </row>
    <row r="16439" spans="16195:16210" ht="21.95" customHeight="1">
      <c r="WYC16439" s="4" t="s">
        <v>1307</v>
      </c>
      <c r="WYD16439" s="4">
        <v>732550</v>
      </c>
    </row>
    <row r="16440" spans="16195:16210" ht="21.95" customHeight="1">
      <c r="WYC16440" s="4" t="s">
        <v>596</v>
      </c>
      <c r="WYD16440" s="4">
        <v>174298.32</v>
      </c>
    </row>
    <row r="16441" spans="16195:16210" ht="21.95" customHeight="1">
      <c r="WYE16441" s="4" t="s">
        <v>1307</v>
      </c>
      <c r="WYF16441" s="4">
        <v>732550</v>
      </c>
    </row>
    <row r="16442" spans="16195:16210" ht="21.95" customHeight="1">
      <c r="WYE16442" s="4" t="s">
        <v>596</v>
      </c>
      <c r="WYF16442" s="4">
        <v>174298.32</v>
      </c>
    </row>
    <row r="16443" spans="16195:16210" ht="21.95" customHeight="1">
      <c r="WYG16443" s="4" t="s">
        <v>1307</v>
      </c>
      <c r="WYH16443" s="4">
        <v>732550</v>
      </c>
    </row>
    <row r="16444" spans="16195:16210" ht="21.95" customHeight="1">
      <c r="WYG16444" s="4" t="s">
        <v>596</v>
      </c>
      <c r="WYH16444" s="4">
        <v>174298.32</v>
      </c>
    </row>
    <row r="16445" spans="16195:16210" ht="21.95" customHeight="1">
      <c r="WYI16445" s="4" t="s">
        <v>1307</v>
      </c>
      <c r="WYJ16445" s="4">
        <v>732550</v>
      </c>
    </row>
    <row r="16446" spans="16195:16210" ht="21.95" customHeight="1">
      <c r="WYI16446" s="4" t="s">
        <v>596</v>
      </c>
      <c r="WYJ16446" s="4">
        <v>174298.32</v>
      </c>
    </row>
    <row r="16447" spans="16195:16210" ht="21.95" customHeight="1">
      <c r="WYK16447" s="4" t="s">
        <v>1307</v>
      </c>
      <c r="WYL16447" s="4">
        <v>732550</v>
      </c>
    </row>
    <row r="16448" spans="16195:16210" ht="21.95" customHeight="1">
      <c r="WYK16448" s="4" t="s">
        <v>596</v>
      </c>
      <c r="WYL16448" s="4">
        <v>174298.32</v>
      </c>
    </row>
    <row r="16449" spans="16211:16226" ht="21.95" customHeight="1">
      <c r="WYM16449" s="4" t="s">
        <v>1307</v>
      </c>
      <c r="WYN16449" s="4">
        <v>732550</v>
      </c>
    </row>
    <row r="16450" spans="16211:16226" ht="21.95" customHeight="1">
      <c r="WYM16450" s="4" t="s">
        <v>596</v>
      </c>
      <c r="WYN16450" s="4">
        <v>174298.32</v>
      </c>
    </row>
    <row r="16451" spans="16211:16226" ht="21.95" customHeight="1">
      <c r="WYO16451" s="4" t="s">
        <v>1307</v>
      </c>
      <c r="WYP16451" s="4">
        <v>732550</v>
      </c>
    </row>
    <row r="16452" spans="16211:16226" ht="21.95" customHeight="1">
      <c r="WYO16452" s="4" t="s">
        <v>596</v>
      </c>
      <c r="WYP16452" s="4">
        <v>174298.32</v>
      </c>
    </row>
    <row r="16453" spans="16211:16226" ht="21.95" customHeight="1">
      <c r="WYQ16453" s="4" t="s">
        <v>1307</v>
      </c>
      <c r="WYR16453" s="4">
        <v>732550</v>
      </c>
    </row>
    <row r="16454" spans="16211:16226" ht="21.95" customHeight="1">
      <c r="WYQ16454" s="4" t="s">
        <v>596</v>
      </c>
      <c r="WYR16454" s="4">
        <v>174298.32</v>
      </c>
    </row>
    <row r="16455" spans="16211:16226" ht="21.95" customHeight="1">
      <c r="WYS16455" s="4" t="s">
        <v>1307</v>
      </c>
      <c r="WYT16455" s="4">
        <v>732550</v>
      </c>
    </row>
    <row r="16456" spans="16211:16226" ht="21.95" customHeight="1">
      <c r="WYS16456" s="4" t="s">
        <v>596</v>
      </c>
      <c r="WYT16456" s="4">
        <v>174298.32</v>
      </c>
    </row>
    <row r="16457" spans="16211:16226" ht="21.95" customHeight="1">
      <c r="WYU16457" s="4" t="s">
        <v>1307</v>
      </c>
      <c r="WYV16457" s="4">
        <v>732550</v>
      </c>
    </row>
    <row r="16458" spans="16211:16226" ht="21.95" customHeight="1">
      <c r="WYU16458" s="4" t="s">
        <v>596</v>
      </c>
      <c r="WYV16458" s="4">
        <v>174298.32</v>
      </c>
    </row>
    <row r="16459" spans="16211:16226" ht="21.95" customHeight="1">
      <c r="WYW16459" s="4" t="s">
        <v>1307</v>
      </c>
      <c r="WYX16459" s="4">
        <v>732550</v>
      </c>
    </row>
    <row r="16460" spans="16211:16226" ht="21.95" customHeight="1">
      <c r="WYW16460" s="4" t="s">
        <v>596</v>
      </c>
      <c r="WYX16460" s="4">
        <v>174298.32</v>
      </c>
    </row>
    <row r="16461" spans="16211:16226" ht="21.95" customHeight="1">
      <c r="WYY16461" s="4" t="s">
        <v>1307</v>
      </c>
      <c r="WYZ16461" s="4">
        <v>732550</v>
      </c>
    </row>
    <row r="16462" spans="16211:16226" ht="21.95" customHeight="1">
      <c r="WYY16462" s="4" t="s">
        <v>596</v>
      </c>
      <c r="WYZ16462" s="4">
        <v>174298.32</v>
      </c>
    </row>
    <row r="16463" spans="16211:16226" ht="21.95" customHeight="1">
      <c r="WZA16463" s="4" t="s">
        <v>1307</v>
      </c>
      <c r="WZB16463" s="4">
        <v>732550</v>
      </c>
    </row>
    <row r="16464" spans="16211:16226" ht="21.95" customHeight="1">
      <c r="WZA16464" s="4" t="s">
        <v>596</v>
      </c>
      <c r="WZB16464" s="4">
        <v>174298.32</v>
      </c>
    </row>
    <row r="16465" spans="16227:16242" ht="21.95" customHeight="1">
      <c r="WZC16465" s="4" t="s">
        <v>1307</v>
      </c>
      <c r="WZD16465" s="4">
        <v>732550</v>
      </c>
    </row>
    <row r="16466" spans="16227:16242" ht="21.95" customHeight="1">
      <c r="WZC16466" s="4" t="s">
        <v>596</v>
      </c>
      <c r="WZD16466" s="4">
        <v>174298.32</v>
      </c>
    </row>
    <row r="16467" spans="16227:16242" ht="21.95" customHeight="1">
      <c r="WZE16467" s="4" t="s">
        <v>1307</v>
      </c>
      <c r="WZF16467" s="4">
        <v>732550</v>
      </c>
    </row>
    <row r="16468" spans="16227:16242" ht="21.95" customHeight="1">
      <c r="WZE16468" s="4" t="s">
        <v>596</v>
      </c>
      <c r="WZF16468" s="4">
        <v>174298.32</v>
      </c>
    </row>
    <row r="16469" spans="16227:16242" ht="21.95" customHeight="1">
      <c r="WZG16469" s="4" t="s">
        <v>1307</v>
      </c>
      <c r="WZH16469" s="4">
        <v>732550</v>
      </c>
    </row>
    <row r="16470" spans="16227:16242" ht="21.95" customHeight="1">
      <c r="WZG16470" s="4" t="s">
        <v>596</v>
      </c>
      <c r="WZH16470" s="4">
        <v>174298.32</v>
      </c>
    </row>
    <row r="16471" spans="16227:16242" ht="21.95" customHeight="1">
      <c r="WZI16471" s="4" t="s">
        <v>1307</v>
      </c>
      <c r="WZJ16471" s="4">
        <v>732550</v>
      </c>
    </row>
    <row r="16472" spans="16227:16242" ht="21.95" customHeight="1">
      <c r="WZI16472" s="4" t="s">
        <v>596</v>
      </c>
      <c r="WZJ16472" s="4">
        <v>174298.32</v>
      </c>
    </row>
    <row r="16473" spans="16227:16242" ht="21.95" customHeight="1">
      <c r="WZK16473" s="4" t="s">
        <v>1307</v>
      </c>
      <c r="WZL16473" s="4">
        <v>732550</v>
      </c>
    </row>
    <row r="16474" spans="16227:16242" ht="21.95" customHeight="1">
      <c r="WZK16474" s="4" t="s">
        <v>596</v>
      </c>
      <c r="WZL16474" s="4">
        <v>174298.32</v>
      </c>
    </row>
    <row r="16475" spans="16227:16242" ht="21.95" customHeight="1">
      <c r="WZM16475" s="4" t="s">
        <v>1307</v>
      </c>
      <c r="WZN16475" s="4">
        <v>732550</v>
      </c>
    </row>
    <row r="16476" spans="16227:16242" ht="21.95" customHeight="1">
      <c r="WZM16476" s="4" t="s">
        <v>596</v>
      </c>
      <c r="WZN16476" s="4">
        <v>174298.32</v>
      </c>
    </row>
    <row r="16477" spans="16227:16242" ht="21.95" customHeight="1">
      <c r="WZO16477" s="4" t="s">
        <v>1307</v>
      </c>
      <c r="WZP16477" s="4">
        <v>732550</v>
      </c>
    </row>
    <row r="16478" spans="16227:16242" ht="21.95" customHeight="1">
      <c r="WZO16478" s="4" t="s">
        <v>596</v>
      </c>
      <c r="WZP16478" s="4">
        <v>174298.32</v>
      </c>
    </row>
    <row r="16479" spans="16227:16242" ht="21.95" customHeight="1">
      <c r="WZQ16479" s="4" t="s">
        <v>1307</v>
      </c>
      <c r="WZR16479" s="4">
        <v>732550</v>
      </c>
    </row>
    <row r="16480" spans="16227:16242" ht="21.95" customHeight="1">
      <c r="WZQ16480" s="4" t="s">
        <v>596</v>
      </c>
      <c r="WZR16480" s="4">
        <v>174298.32</v>
      </c>
    </row>
    <row r="16481" spans="16243:16258" ht="21.95" customHeight="1">
      <c r="WZS16481" s="4" t="s">
        <v>1307</v>
      </c>
      <c r="WZT16481" s="4">
        <v>732550</v>
      </c>
    </row>
    <row r="16482" spans="16243:16258" ht="21.95" customHeight="1">
      <c r="WZS16482" s="4" t="s">
        <v>596</v>
      </c>
      <c r="WZT16482" s="4">
        <v>174298.32</v>
      </c>
    </row>
    <row r="16483" spans="16243:16258" ht="21.95" customHeight="1">
      <c r="WZU16483" s="4" t="s">
        <v>1307</v>
      </c>
      <c r="WZV16483" s="4">
        <v>732550</v>
      </c>
    </row>
    <row r="16484" spans="16243:16258" ht="21.95" customHeight="1">
      <c r="WZU16484" s="4" t="s">
        <v>596</v>
      </c>
      <c r="WZV16484" s="4">
        <v>174298.32</v>
      </c>
    </row>
    <row r="16485" spans="16243:16258" ht="21.95" customHeight="1">
      <c r="WZW16485" s="4" t="s">
        <v>1307</v>
      </c>
      <c r="WZX16485" s="4">
        <v>732550</v>
      </c>
    </row>
    <row r="16486" spans="16243:16258" ht="21.95" customHeight="1">
      <c r="WZW16486" s="4" t="s">
        <v>596</v>
      </c>
      <c r="WZX16486" s="4">
        <v>174298.32</v>
      </c>
    </row>
    <row r="16487" spans="16243:16258" ht="21.95" customHeight="1">
      <c r="WZY16487" s="4" t="s">
        <v>1307</v>
      </c>
      <c r="WZZ16487" s="4">
        <v>732550</v>
      </c>
    </row>
    <row r="16488" spans="16243:16258" ht="21.95" customHeight="1">
      <c r="WZY16488" s="4" t="s">
        <v>596</v>
      </c>
      <c r="WZZ16488" s="4">
        <v>174298.32</v>
      </c>
    </row>
    <row r="16489" spans="16243:16258" ht="21.95" customHeight="1">
      <c r="XAA16489" s="4" t="s">
        <v>1307</v>
      </c>
      <c r="XAB16489" s="4">
        <v>732550</v>
      </c>
    </row>
    <row r="16490" spans="16243:16258" ht="21.95" customHeight="1">
      <c r="XAA16490" s="4" t="s">
        <v>596</v>
      </c>
      <c r="XAB16490" s="4">
        <v>174298.32</v>
      </c>
    </row>
    <row r="16491" spans="16243:16258" ht="21.95" customHeight="1">
      <c r="XAC16491" s="4" t="s">
        <v>1307</v>
      </c>
      <c r="XAD16491" s="4">
        <v>732550</v>
      </c>
    </row>
    <row r="16492" spans="16243:16258" ht="21.95" customHeight="1">
      <c r="XAC16492" s="4" t="s">
        <v>596</v>
      </c>
      <c r="XAD16492" s="4">
        <v>174298.32</v>
      </c>
    </row>
    <row r="16493" spans="16243:16258" ht="21.95" customHeight="1">
      <c r="XAE16493" s="4" t="s">
        <v>1307</v>
      </c>
      <c r="XAF16493" s="4">
        <v>732550</v>
      </c>
    </row>
    <row r="16494" spans="16243:16258" ht="21.95" customHeight="1">
      <c r="XAE16494" s="4" t="s">
        <v>596</v>
      </c>
      <c r="XAF16494" s="4">
        <v>174298.32</v>
      </c>
    </row>
    <row r="16495" spans="16243:16258" ht="21.95" customHeight="1">
      <c r="XAG16495" s="4" t="s">
        <v>1307</v>
      </c>
      <c r="XAH16495" s="4">
        <v>732550</v>
      </c>
    </row>
    <row r="16496" spans="16243:16258" ht="21.95" customHeight="1">
      <c r="XAG16496" s="4" t="s">
        <v>596</v>
      </c>
      <c r="XAH16496" s="4">
        <v>174298.32</v>
      </c>
    </row>
    <row r="16497" spans="16259:16274" ht="21.95" customHeight="1">
      <c r="XAI16497" s="4" t="s">
        <v>1307</v>
      </c>
      <c r="XAJ16497" s="4">
        <v>732550</v>
      </c>
    </row>
    <row r="16498" spans="16259:16274" ht="21.95" customHeight="1">
      <c r="XAI16498" s="4" t="s">
        <v>596</v>
      </c>
      <c r="XAJ16498" s="4">
        <v>174298.32</v>
      </c>
    </row>
    <row r="16499" spans="16259:16274" ht="21.95" customHeight="1">
      <c r="XAK16499" s="4" t="s">
        <v>1307</v>
      </c>
      <c r="XAL16499" s="4">
        <v>732550</v>
      </c>
    </row>
    <row r="16500" spans="16259:16274" ht="21.95" customHeight="1">
      <c r="XAK16500" s="4" t="s">
        <v>596</v>
      </c>
      <c r="XAL16500" s="4">
        <v>174298.32</v>
      </c>
    </row>
    <row r="16501" spans="16259:16274" ht="21.95" customHeight="1">
      <c r="XAM16501" s="4" t="s">
        <v>1307</v>
      </c>
      <c r="XAN16501" s="4">
        <v>732550</v>
      </c>
    </row>
    <row r="16502" spans="16259:16274" ht="21.95" customHeight="1">
      <c r="XAM16502" s="4" t="s">
        <v>596</v>
      </c>
      <c r="XAN16502" s="4">
        <v>174298.32</v>
      </c>
    </row>
    <row r="16503" spans="16259:16274" ht="21.95" customHeight="1">
      <c r="XAO16503" s="4" t="s">
        <v>1307</v>
      </c>
      <c r="XAP16503" s="4">
        <v>732550</v>
      </c>
    </row>
    <row r="16504" spans="16259:16274" ht="21.95" customHeight="1">
      <c r="XAO16504" s="4" t="s">
        <v>596</v>
      </c>
      <c r="XAP16504" s="4">
        <v>174298.32</v>
      </c>
    </row>
    <row r="16505" spans="16259:16274" ht="21.95" customHeight="1">
      <c r="XAQ16505" s="4" t="s">
        <v>1307</v>
      </c>
      <c r="XAR16505" s="4">
        <v>732550</v>
      </c>
    </row>
    <row r="16506" spans="16259:16274" ht="21.95" customHeight="1">
      <c r="XAQ16506" s="4" t="s">
        <v>596</v>
      </c>
      <c r="XAR16506" s="4">
        <v>174298.32</v>
      </c>
    </row>
    <row r="16507" spans="16259:16274" ht="21.95" customHeight="1">
      <c r="XAS16507" s="4" t="s">
        <v>1307</v>
      </c>
      <c r="XAT16507" s="4">
        <v>732550</v>
      </c>
    </row>
    <row r="16508" spans="16259:16274" ht="21.95" customHeight="1">
      <c r="XAS16508" s="4" t="s">
        <v>596</v>
      </c>
      <c r="XAT16508" s="4">
        <v>174298.32</v>
      </c>
    </row>
    <row r="16509" spans="16259:16274" ht="21.95" customHeight="1">
      <c r="XAU16509" s="4" t="s">
        <v>1307</v>
      </c>
      <c r="XAV16509" s="4">
        <v>732550</v>
      </c>
    </row>
    <row r="16510" spans="16259:16274" ht="21.95" customHeight="1">
      <c r="XAU16510" s="4" t="s">
        <v>596</v>
      </c>
      <c r="XAV16510" s="4">
        <v>174298.32</v>
      </c>
    </row>
    <row r="16511" spans="16259:16274" ht="21.95" customHeight="1">
      <c r="XAW16511" s="4" t="s">
        <v>1307</v>
      </c>
      <c r="XAX16511" s="4">
        <v>732550</v>
      </c>
    </row>
    <row r="16512" spans="16259:16274" ht="21.95" customHeight="1">
      <c r="XAW16512" s="4" t="s">
        <v>596</v>
      </c>
      <c r="XAX16512" s="4">
        <v>174298.32</v>
      </c>
    </row>
    <row r="16513" spans="16275:16290" ht="21.95" customHeight="1">
      <c r="XAY16513" s="4" t="s">
        <v>1307</v>
      </c>
      <c r="XAZ16513" s="4">
        <v>732550</v>
      </c>
    </row>
    <row r="16514" spans="16275:16290" ht="21.95" customHeight="1">
      <c r="XAY16514" s="4" t="s">
        <v>596</v>
      </c>
      <c r="XAZ16514" s="4">
        <v>174298.32</v>
      </c>
    </row>
    <row r="16515" spans="16275:16290" ht="21.95" customHeight="1">
      <c r="XBA16515" s="4" t="s">
        <v>1307</v>
      </c>
      <c r="XBB16515" s="4">
        <v>732550</v>
      </c>
    </row>
    <row r="16516" spans="16275:16290" ht="21.95" customHeight="1">
      <c r="XBA16516" s="4" t="s">
        <v>596</v>
      </c>
      <c r="XBB16516" s="4">
        <v>174298.32</v>
      </c>
    </row>
    <row r="16517" spans="16275:16290" ht="21.95" customHeight="1">
      <c r="XBC16517" s="4" t="s">
        <v>1307</v>
      </c>
      <c r="XBD16517" s="4">
        <v>732550</v>
      </c>
    </row>
    <row r="16518" spans="16275:16290" ht="21.95" customHeight="1">
      <c r="XBC16518" s="4" t="s">
        <v>596</v>
      </c>
      <c r="XBD16518" s="4">
        <v>174298.32</v>
      </c>
    </row>
    <row r="16519" spans="16275:16290" ht="21.95" customHeight="1">
      <c r="XBE16519" s="4" t="s">
        <v>1307</v>
      </c>
      <c r="XBF16519" s="4">
        <v>732550</v>
      </c>
    </row>
    <row r="16520" spans="16275:16290" ht="21.95" customHeight="1">
      <c r="XBE16520" s="4" t="s">
        <v>596</v>
      </c>
      <c r="XBF16520" s="4">
        <v>174298.32</v>
      </c>
    </row>
    <row r="16521" spans="16275:16290" ht="21.95" customHeight="1">
      <c r="XBG16521" s="4" t="s">
        <v>1307</v>
      </c>
      <c r="XBH16521" s="4">
        <v>732550</v>
      </c>
    </row>
    <row r="16522" spans="16275:16290" ht="21.95" customHeight="1">
      <c r="XBG16522" s="4" t="s">
        <v>596</v>
      </c>
      <c r="XBH16522" s="4">
        <v>174298.32</v>
      </c>
    </row>
    <row r="16523" spans="16275:16290" ht="21.95" customHeight="1">
      <c r="XBI16523" s="4" t="s">
        <v>1307</v>
      </c>
      <c r="XBJ16523" s="4">
        <v>732550</v>
      </c>
    </row>
    <row r="16524" spans="16275:16290" ht="21.95" customHeight="1">
      <c r="XBI16524" s="4" t="s">
        <v>596</v>
      </c>
      <c r="XBJ16524" s="4">
        <v>174298.32</v>
      </c>
    </row>
    <row r="16525" spans="16275:16290" ht="21.95" customHeight="1">
      <c r="XBK16525" s="4" t="s">
        <v>1307</v>
      </c>
      <c r="XBL16525" s="4">
        <v>732550</v>
      </c>
    </row>
    <row r="16526" spans="16275:16290" ht="21.95" customHeight="1">
      <c r="XBK16526" s="4" t="s">
        <v>596</v>
      </c>
      <c r="XBL16526" s="4">
        <v>174298.32</v>
      </c>
    </row>
    <row r="16527" spans="16275:16290" ht="21.95" customHeight="1">
      <c r="XBM16527" s="4" t="s">
        <v>1307</v>
      </c>
      <c r="XBN16527" s="4">
        <v>732550</v>
      </c>
    </row>
    <row r="16528" spans="16275:16290" ht="21.95" customHeight="1">
      <c r="XBM16528" s="4" t="s">
        <v>596</v>
      </c>
      <c r="XBN16528" s="4">
        <v>174298.32</v>
      </c>
    </row>
    <row r="16529" spans="16291:16306" ht="21.95" customHeight="1">
      <c r="XBO16529" s="4" t="s">
        <v>1307</v>
      </c>
      <c r="XBP16529" s="4">
        <v>732550</v>
      </c>
    </row>
    <row r="16530" spans="16291:16306" ht="21.95" customHeight="1">
      <c r="XBO16530" s="4" t="s">
        <v>596</v>
      </c>
      <c r="XBP16530" s="4">
        <v>174298.32</v>
      </c>
    </row>
    <row r="16531" spans="16291:16306" ht="21.95" customHeight="1">
      <c r="XBQ16531" s="4" t="s">
        <v>1307</v>
      </c>
      <c r="XBR16531" s="4">
        <v>732550</v>
      </c>
    </row>
    <row r="16532" spans="16291:16306" ht="21.95" customHeight="1">
      <c r="XBQ16532" s="4" t="s">
        <v>596</v>
      </c>
      <c r="XBR16532" s="4">
        <v>174298.32</v>
      </c>
    </row>
    <row r="16533" spans="16291:16306" ht="21.95" customHeight="1">
      <c r="XBS16533" s="4" t="s">
        <v>1307</v>
      </c>
      <c r="XBT16533" s="4">
        <v>732550</v>
      </c>
    </row>
    <row r="16534" spans="16291:16306" ht="21.95" customHeight="1">
      <c r="XBS16534" s="4" t="s">
        <v>596</v>
      </c>
      <c r="XBT16534" s="4">
        <v>174298.32</v>
      </c>
    </row>
    <row r="16535" spans="16291:16306" ht="21.95" customHeight="1">
      <c r="XBU16535" s="4" t="s">
        <v>1307</v>
      </c>
      <c r="XBV16535" s="4">
        <v>732550</v>
      </c>
    </row>
    <row r="16536" spans="16291:16306" ht="21.95" customHeight="1">
      <c r="XBU16536" s="4" t="s">
        <v>596</v>
      </c>
      <c r="XBV16536" s="4">
        <v>174298.32</v>
      </c>
    </row>
    <row r="16537" spans="16291:16306" ht="21.95" customHeight="1">
      <c r="XBW16537" s="4" t="s">
        <v>1307</v>
      </c>
      <c r="XBX16537" s="4">
        <v>732550</v>
      </c>
    </row>
    <row r="16538" spans="16291:16306" ht="21.95" customHeight="1">
      <c r="XBW16538" s="4" t="s">
        <v>596</v>
      </c>
      <c r="XBX16538" s="4">
        <v>174298.32</v>
      </c>
    </row>
    <row r="16539" spans="16291:16306" ht="21.95" customHeight="1">
      <c r="XBY16539" s="4" t="s">
        <v>1307</v>
      </c>
      <c r="XBZ16539" s="4">
        <v>732550</v>
      </c>
    </row>
    <row r="16540" spans="16291:16306" ht="21.95" customHeight="1">
      <c r="XBY16540" s="4" t="s">
        <v>596</v>
      </c>
      <c r="XBZ16540" s="4">
        <v>174298.32</v>
      </c>
    </row>
    <row r="16541" spans="16291:16306" ht="21.95" customHeight="1">
      <c r="XCA16541" s="4" t="s">
        <v>1307</v>
      </c>
      <c r="XCB16541" s="4">
        <v>732550</v>
      </c>
    </row>
    <row r="16542" spans="16291:16306" ht="21.95" customHeight="1">
      <c r="XCA16542" s="4" t="s">
        <v>596</v>
      </c>
      <c r="XCB16542" s="4">
        <v>174298.32</v>
      </c>
    </row>
    <row r="16543" spans="16291:16306" ht="21.95" customHeight="1">
      <c r="XCC16543" s="4" t="s">
        <v>1307</v>
      </c>
      <c r="XCD16543" s="4">
        <v>732550</v>
      </c>
    </row>
    <row r="16544" spans="16291:16306" ht="21.95" customHeight="1">
      <c r="XCC16544" s="4" t="s">
        <v>596</v>
      </c>
      <c r="XCD16544" s="4">
        <v>174298.32</v>
      </c>
    </row>
    <row r="16545" spans="16307:16322" ht="21.95" customHeight="1">
      <c r="XCE16545" s="4" t="s">
        <v>1307</v>
      </c>
      <c r="XCF16545" s="4">
        <v>732550</v>
      </c>
    </row>
    <row r="16546" spans="16307:16322" ht="21.95" customHeight="1">
      <c r="XCE16546" s="4" t="s">
        <v>596</v>
      </c>
      <c r="XCF16546" s="4">
        <v>174298.32</v>
      </c>
    </row>
    <row r="16547" spans="16307:16322" ht="21.95" customHeight="1">
      <c r="XCG16547" s="4" t="s">
        <v>1307</v>
      </c>
      <c r="XCH16547" s="4">
        <v>732550</v>
      </c>
    </row>
    <row r="16548" spans="16307:16322" ht="21.95" customHeight="1">
      <c r="XCG16548" s="4" t="s">
        <v>596</v>
      </c>
      <c r="XCH16548" s="4">
        <v>174298.32</v>
      </c>
    </row>
    <row r="16549" spans="16307:16322" ht="21.95" customHeight="1">
      <c r="XCI16549" s="4" t="s">
        <v>1307</v>
      </c>
      <c r="XCJ16549" s="4">
        <v>732550</v>
      </c>
    </row>
    <row r="16550" spans="16307:16322" ht="21.95" customHeight="1">
      <c r="XCI16550" s="4" t="s">
        <v>596</v>
      </c>
      <c r="XCJ16550" s="4">
        <v>174298.32</v>
      </c>
    </row>
    <row r="16551" spans="16307:16322" ht="21.95" customHeight="1">
      <c r="XCK16551" s="4" t="s">
        <v>1307</v>
      </c>
      <c r="XCL16551" s="4">
        <v>732550</v>
      </c>
    </row>
    <row r="16552" spans="16307:16322" ht="21.95" customHeight="1">
      <c r="XCK16552" s="4" t="s">
        <v>596</v>
      </c>
      <c r="XCL16552" s="4">
        <v>174298.32</v>
      </c>
    </row>
    <row r="16553" spans="16307:16322" ht="21.95" customHeight="1">
      <c r="XCM16553" s="4" t="s">
        <v>1307</v>
      </c>
      <c r="XCN16553" s="4">
        <v>732550</v>
      </c>
    </row>
    <row r="16554" spans="16307:16322" ht="21.95" customHeight="1">
      <c r="XCM16554" s="4" t="s">
        <v>596</v>
      </c>
      <c r="XCN16554" s="4">
        <v>174298.32</v>
      </c>
    </row>
    <row r="16555" spans="16307:16322" ht="21.95" customHeight="1">
      <c r="XCO16555" s="4" t="s">
        <v>1307</v>
      </c>
      <c r="XCP16555" s="4">
        <v>732550</v>
      </c>
    </row>
    <row r="16556" spans="16307:16322" ht="21.95" customHeight="1">
      <c r="XCO16556" s="4" t="s">
        <v>596</v>
      </c>
      <c r="XCP16556" s="4">
        <v>174298.32</v>
      </c>
    </row>
    <row r="16557" spans="16307:16322" ht="21.95" customHeight="1">
      <c r="XCQ16557" s="4" t="s">
        <v>1307</v>
      </c>
      <c r="XCR16557" s="4">
        <v>732550</v>
      </c>
    </row>
    <row r="16558" spans="16307:16322" ht="21.95" customHeight="1">
      <c r="XCQ16558" s="4" t="s">
        <v>596</v>
      </c>
      <c r="XCR16558" s="4">
        <v>174298.32</v>
      </c>
    </row>
    <row r="16559" spans="16307:16322" ht="21.95" customHeight="1">
      <c r="XCS16559" s="4" t="s">
        <v>1307</v>
      </c>
      <c r="XCT16559" s="4">
        <v>732550</v>
      </c>
    </row>
    <row r="16560" spans="16307:16322" ht="21.95" customHeight="1">
      <c r="XCS16560" s="4" t="s">
        <v>596</v>
      </c>
      <c r="XCT16560" s="4">
        <v>174298.32</v>
      </c>
    </row>
    <row r="16561" spans="16323:16338" ht="21.95" customHeight="1">
      <c r="XCU16561" s="4" t="s">
        <v>1307</v>
      </c>
      <c r="XCV16561" s="4">
        <v>732550</v>
      </c>
    </row>
    <row r="16562" spans="16323:16338" ht="21.95" customHeight="1">
      <c r="XCU16562" s="4" t="s">
        <v>596</v>
      </c>
      <c r="XCV16562" s="4">
        <v>174298.32</v>
      </c>
    </row>
    <row r="16563" spans="16323:16338" ht="21.95" customHeight="1">
      <c r="XCW16563" s="4" t="s">
        <v>1307</v>
      </c>
      <c r="XCX16563" s="4">
        <v>732550</v>
      </c>
    </row>
    <row r="16564" spans="16323:16338" ht="21.95" customHeight="1">
      <c r="XCW16564" s="4" t="s">
        <v>596</v>
      </c>
      <c r="XCX16564" s="4">
        <v>174298.32</v>
      </c>
    </row>
    <row r="16565" spans="16323:16338" ht="21.95" customHeight="1">
      <c r="XCY16565" s="4" t="s">
        <v>1307</v>
      </c>
      <c r="XCZ16565" s="4">
        <v>732550</v>
      </c>
    </row>
    <row r="16566" spans="16323:16338" ht="21.95" customHeight="1">
      <c r="XCY16566" s="4" t="s">
        <v>596</v>
      </c>
      <c r="XCZ16566" s="4">
        <v>174298.32</v>
      </c>
    </row>
    <row r="16567" spans="16323:16338" ht="21.95" customHeight="1">
      <c r="XDA16567" s="4" t="s">
        <v>1307</v>
      </c>
      <c r="XDB16567" s="4">
        <v>732550</v>
      </c>
    </row>
    <row r="16568" spans="16323:16338" ht="21.95" customHeight="1">
      <c r="XDA16568" s="4" t="s">
        <v>596</v>
      </c>
      <c r="XDB16568" s="4">
        <v>174298.32</v>
      </c>
    </row>
    <row r="16569" spans="16323:16338" ht="21.95" customHeight="1">
      <c r="XDC16569" s="4" t="s">
        <v>1307</v>
      </c>
      <c r="XDD16569" s="4">
        <v>732550</v>
      </c>
    </row>
    <row r="16570" spans="16323:16338" ht="21.95" customHeight="1">
      <c r="XDC16570" s="4" t="s">
        <v>596</v>
      </c>
      <c r="XDD16570" s="4">
        <v>174298.32</v>
      </c>
    </row>
    <row r="16571" spans="16323:16338" ht="21.95" customHeight="1">
      <c r="XDE16571" s="4" t="s">
        <v>1307</v>
      </c>
      <c r="XDF16571" s="4">
        <v>732550</v>
      </c>
    </row>
    <row r="16572" spans="16323:16338" ht="21.95" customHeight="1">
      <c r="XDE16572" s="4" t="s">
        <v>596</v>
      </c>
      <c r="XDF16572" s="4">
        <v>174298.32</v>
      </c>
    </row>
    <row r="16573" spans="16323:16338" ht="21.95" customHeight="1">
      <c r="XDG16573" s="4" t="s">
        <v>1307</v>
      </c>
      <c r="XDH16573" s="4">
        <v>732550</v>
      </c>
    </row>
    <row r="16574" spans="16323:16338" ht="21.95" customHeight="1">
      <c r="XDG16574" s="4" t="s">
        <v>596</v>
      </c>
      <c r="XDH16574" s="4">
        <v>174298.32</v>
      </c>
    </row>
    <row r="16575" spans="16323:16338" ht="21.95" customHeight="1">
      <c r="XDI16575" s="4" t="s">
        <v>1307</v>
      </c>
      <c r="XDJ16575" s="4">
        <v>732550</v>
      </c>
    </row>
    <row r="16576" spans="16323:16338" ht="21.95" customHeight="1">
      <c r="XDI16576" s="4" t="s">
        <v>596</v>
      </c>
      <c r="XDJ16576" s="4">
        <v>174298.32</v>
      </c>
    </row>
    <row r="16577" spans="16339:16354" ht="21.95" customHeight="1">
      <c r="XDK16577" s="4" t="s">
        <v>1307</v>
      </c>
      <c r="XDL16577" s="4">
        <v>732550</v>
      </c>
    </row>
    <row r="16578" spans="16339:16354" ht="21.95" customHeight="1">
      <c r="XDK16578" s="4" t="s">
        <v>596</v>
      </c>
      <c r="XDL16578" s="4">
        <v>174298.32</v>
      </c>
    </row>
    <row r="16579" spans="16339:16354" ht="21.95" customHeight="1">
      <c r="XDM16579" s="4" t="s">
        <v>1307</v>
      </c>
      <c r="XDN16579" s="4">
        <v>732550</v>
      </c>
    </row>
    <row r="16580" spans="16339:16354" ht="21.95" customHeight="1">
      <c r="XDM16580" s="4" t="s">
        <v>596</v>
      </c>
      <c r="XDN16580" s="4">
        <v>174298.32</v>
      </c>
    </row>
    <row r="16581" spans="16339:16354" ht="21.95" customHeight="1">
      <c r="XDO16581" s="4" t="s">
        <v>1307</v>
      </c>
      <c r="XDP16581" s="4">
        <v>732550</v>
      </c>
    </row>
    <row r="16582" spans="16339:16354" ht="21.95" customHeight="1">
      <c r="XDO16582" s="4" t="s">
        <v>596</v>
      </c>
      <c r="XDP16582" s="4">
        <v>174298.32</v>
      </c>
    </row>
    <row r="16583" spans="16339:16354" ht="21.95" customHeight="1">
      <c r="XDQ16583" s="4" t="s">
        <v>1307</v>
      </c>
      <c r="XDR16583" s="4">
        <v>732550</v>
      </c>
    </row>
    <row r="16584" spans="16339:16354" ht="21.95" customHeight="1">
      <c r="XDQ16584" s="4" t="s">
        <v>596</v>
      </c>
      <c r="XDR16584" s="4">
        <v>174298.32</v>
      </c>
    </row>
    <row r="16585" spans="16339:16354" ht="21.95" customHeight="1">
      <c r="XDS16585" s="4" t="s">
        <v>1307</v>
      </c>
      <c r="XDT16585" s="4">
        <v>732550</v>
      </c>
    </row>
    <row r="16586" spans="16339:16354" ht="21.95" customHeight="1">
      <c r="XDS16586" s="4" t="s">
        <v>596</v>
      </c>
      <c r="XDT16586" s="4">
        <v>174298.32</v>
      </c>
    </row>
    <row r="16587" spans="16339:16354" ht="21.95" customHeight="1">
      <c r="XDU16587" s="4" t="s">
        <v>1307</v>
      </c>
      <c r="XDV16587" s="4">
        <v>732550</v>
      </c>
    </row>
    <row r="16588" spans="16339:16354" ht="21.95" customHeight="1">
      <c r="XDU16588" s="4" t="s">
        <v>596</v>
      </c>
      <c r="XDV16588" s="4">
        <v>174298.32</v>
      </c>
    </row>
    <row r="16589" spans="16339:16354" ht="21.95" customHeight="1">
      <c r="XDW16589" s="4" t="s">
        <v>1307</v>
      </c>
      <c r="XDX16589" s="4">
        <v>732550</v>
      </c>
    </row>
    <row r="16590" spans="16339:16354" ht="21.95" customHeight="1">
      <c r="XDW16590" s="4" t="s">
        <v>596</v>
      </c>
      <c r="XDX16590" s="4">
        <v>174298.32</v>
      </c>
    </row>
    <row r="16591" spans="16339:16354" ht="21.95" customHeight="1">
      <c r="XDY16591" s="4" t="s">
        <v>1307</v>
      </c>
      <c r="XDZ16591" s="4">
        <v>732550</v>
      </c>
    </row>
    <row r="16592" spans="16339:16354" ht="21.95" customHeight="1">
      <c r="XDY16592" s="4" t="s">
        <v>596</v>
      </c>
      <c r="XDZ16592" s="4">
        <v>174298.32</v>
      </c>
    </row>
    <row r="16593" spans="16355:16370" ht="21.95" customHeight="1">
      <c r="XEA16593" s="4" t="s">
        <v>1307</v>
      </c>
      <c r="XEB16593" s="4">
        <v>732550</v>
      </c>
    </row>
    <row r="16594" spans="16355:16370" ht="21.95" customHeight="1">
      <c r="XEA16594" s="4" t="s">
        <v>596</v>
      </c>
      <c r="XEB16594" s="4">
        <v>174298.32</v>
      </c>
    </row>
    <row r="16595" spans="16355:16370" ht="21.95" customHeight="1">
      <c r="XEC16595" s="4" t="s">
        <v>1307</v>
      </c>
      <c r="XED16595" s="4">
        <v>732550</v>
      </c>
    </row>
    <row r="16596" spans="16355:16370" ht="21.95" customHeight="1">
      <c r="XEC16596" s="4" t="s">
        <v>596</v>
      </c>
      <c r="XED16596" s="4">
        <v>174298.32</v>
      </c>
    </row>
    <row r="16597" spans="16355:16370" ht="21.95" customHeight="1">
      <c r="XEE16597" s="4" t="s">
        <v>1307</v>
      </c>
      <c r="XEF16597" s="4">
        <v>732550</v>
      </c>
    </row>
    <row r="16598" spans="16355:16370" ht="21.95" customHeight="1">
      <c r="XEE16598" s="4" t="s">
        <v>596</v>
      </c>
      <c r="XEF16598" s="4">
        <v>174298.32</v>
      </c>
    </row>
    <row r="16599" spans="16355:16370" ht="21.95" customHeight="1">
      <c r="XEG16599" s="4" t="s">
        <v>1307</v>
      </c>
      <c r="XEH16599" s="4">
        <v>732550</v>
      </c>
    </row>
    <row r="16600" spans="16355:16370" ht="21.95" customHeight="1">
      <c r="XEG16600" s="4" t="s">
        <v>596</v>
      </c>
      <c r="XEH16600" s="4">
        <v>174298.32</v>
      </c>
    </row>
    <row r="16601" spans="16355:16370" ht="21.95" customHeight="1">
      <c r="XEI16601" s="4" t="s">
        <v>1307</v>
      </c>
      <c r="XEJ16601" s="4">
        <v>732550</v>
      </c>
    </row>
    <row r="16602" spans="16355:16370" ht="21.95" customHeight="1">
      <c r="XEI16602" s="4" t="s">
        <v>596</v>
      </c>
      <c r="XEJ16602" s="4">
        <v>174298.32</v>
      </c>
    </row>
    <row r="16603" spans="16355:16370" ht="21.95" customHeight="1">
      <c r="XEK16603" s="4" t="s">
        <v>1307</v>
      </c>
      <c r="XEL16603" s="4">
        <v>732550</v>
      </c>
    </row>
    <row r="16604" spans="16355:16370" ht="21.95" customHeight="1">
      <c r="XEK16604" s="4" t="s">
        <v>596</v>
      </c>
      <c r="XEL16604" s="4">
        <v>174298.32</v>
      </c>
    </row>
    <row r="16605" spans="16355:16370" ht="21.95" customHeight="1">
      <c r="XEM16605" s="4" t="s">
        <v>1307</v>
      </c>
      <c r="XEN16605" s="4">
        <v>732550</v>
      </c>
    </row>
    <row r="16606" spans="16355:16370" ht="21.95" customHeight="1">
      <c r="XEM16606" s="4" t="s">
        <v>596</v>
      </c>
      <c r="XEN16606" s="4">
        <v>174298.32</v>
      </c>
    </row>
    <row r="16607" spans="16355:16370" ht="21.95" customHeight="1">
      <c r="XEO16607" s="4" t="s">
        <v>1307</v>
      </c>
      <c r="XEP16607" s="4">
        <v>732550</v>
      </c>
    </row>
    <row r="16608" spans="16355:16370" ht="21.95" customHeight="1">
      <c r="XEO16608" s="4" t="s">
        <v>596</v>
      </c>
      <c r="XEP16608" s="4">
        <v>174298.32</v>
      </c>
    </row>
    <row r="16609" spans="16371:16384" ht="21.95" customHeight="1">
      <c r="XEQ16609" s="4" t="s">
        <v>1307</v>
      </c>
      <c r="XER16609" s="4">
        <v>732550</v>
      </c>
    </row>
    <row r="16610" spans="16371:16384" ht="21.95" customHeight="1">
      <c r="XEQ16610" s="4" t="s">
        <v>596</v>
      </c>
      <c r="XER16610" s="4">
        <v>174298.32</v>
      </c>
    </row>
    <row r="16611" spans="16371:16384" ht="21.95" customHeight="1">
      <c r="XES16611" s="4" t="s">
        <v>1307</v>
      </c>
      <c r="XET16611" s="4">
        <v>732550</v>
      </c>
    </row>
    <row r="16612" spans="16371:16384" ht="21.95" customHeight="1">
      <c r="XES16612" s="4" t="s">
        <v>596</v>
      </c>
      <c r="XET16612" s="4">
        <v>174298.32</v>
      </c>
    </row>
    <row r="16613" spans="16371:16384" ht="21.95" customHeight="1">
      <c r="XEU16613" s="4" t="s">
        <v>1307</v>
      </c>
      <c r="XEV16613" s="4">
        <v>732550</v>
      </c>
    </row>
    <row r="16614" spans="16371:16384" ht="21.95" customHeight="1">
      <c r="XEU16614" s="4" t="s">
        <v>596</v>
      </c>
      <c r="XEV16614" s="4">
        <v>174298.32</v>
      </c>
    </row>
    <row r="16615" spans="16371:16384" ht="21.95" customHeight="1">
      <c r="XEW16615" s="4" t="s">
        <v>1307</v>
      </c>
      <c r="XEX16615" s="4">
        <v>732550</v>
      </c>
    </row>
    <row r="16616" spans="16371:16384" ht="21.95" customHeight="1">
      <c r="XEW16616" s="4" t="s">
        <v>596</v>
      </c>
      <c r="XEX16616" s="4">
        <v>174298.32</v>
      </c>
    </row>
    <row r="16617" spans="16371:16384" ht="21.95" customHeight="1">
      <c r="XEY16617" s="4" t="s">
        <v>1307</v>
      </c>
      <c r="XEZ16617" s="4">
        <v>732550</v>
      </c>
    </row>
    <row r="16618" spans="16371:16384" ht="21.95" customHeight="1">
      <c r="XEY16618" s="4" t="s">
        <v>596</v>
      </c>
      <c r="XEZ16618" s="4">
        <v>174298.32</v>
      </c>
    </row>
    <row r="16619" spans="16371:16384" ht="21.95" customHeight="1">
      <c r="XFA16619" s="4" t="s">
        <v>1307</v>
      </c>
      <c r="XFB16619" s="4">
        <v>732550</v>
      </c>
    </row>
    <row r="16620" spans="16371:16384" ht="21.95" customHeight="1">
      <c r="XFA16620" s="4" t="s">
        <v>596</v>
      </c>
      <c r="XFB16620" s="4">
        <v>174298.32</v>
      </c>
    </row>
    <row r="16621" spans="16371:16384" ht="21.95" customHeight="1">
      <c r="XFC16621" s="4" t="s">
        <v>1307</v>
      </c>
      <c r="XFD16621" s="4">
        <v>732550</v>
      </c>
    </row>
    <row r="16622" spans="16371:16384" ht="21.95" customHeight="1">
      <c r="XFC16622" s="4" t="s">
        <v>596</v>
      </c>
      <c r="XFD16622" s="4">
        <v>174298.32</v>
      </c>
    </row>
  </sheetData>
  <autoFilter ref="A5:XFD548">
    <filterColumn colId="1">
      <customFilters>
        <customFilter operator="notEqual" val=" "/>
      </customFilters>
    </filterColumn>
  </autoFilter>
  <mergeCells count="4">
    <mergeCell ref="A2:B2"/>
    <mergeCell ref="A1:B1"/>
    <mergeCell ref="A4:B4"/>
    <mergeCell ref="A548:B548"/>
  </mergeCells>
  <phoneticPr fontId="1" type="noConversion"/>
  <printOptions horizontalCentered="1"/>
  <pageMargins left="0.23622047244094491" right="0.23622047244094491" top="0.51181102362204722" bottom="0.43307086614173229" header="0.31496062992125984" footer="0.15748031496062992"/>
  <pageSetup paperSize="9" orientation="portrait" blackAndWhite="1" errors="blank"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codeName="Sheet5"/>
  <dimension ref="A1:D111"/>
  <sheetViews>
    <sheetView showZeros="0" topLeftCell="A4" zoomScale="90" zoomScaleNormal="90" workbookViewId="0">
      <selection activeCell="A2" sqref="A2:D2"/>
    </sheetView>
  </sheetViews>
  <sheetFormatPr defaultColWidth="9" defaultRowHeight="14.25"/>
  <cols>
    <col min="1" max="1" width="38.625" style="18" customWidth="1"/>
    <col min="2" max="2" width="15.625" style="174" customWidth="1"/>
    <col min="3" max="3" width="38.125" style="19" customWidth="1"/>
    <col min="4" max="4" width="15.75" style="169" customWidth="1"/>
    <col min="5" max="16384" width="9" style="19"/>
  </cols>
  <sheetData>
    <row r="1" spans="1:4" ht="20.25" customHeight="1">
      <c r="A1" s="441" t="s">
        <v>260</v>
      </c>
      <c r="B1" s="441"/>
      <c r="C1" s="441"/>
      <c r="D1" s="441"/>
    </row>
    <row r="2" spans="1:4" ht="24">
      <c r="A2" s="444" t="s">
        <v>1316</v>
      </c>
      <c r="B2" s="444"/>
      <c r="C2" s="444"/>
      <c r="D2" s="444"/>
    </row>
    <row r="3" spans="1:4">
      <c r="A3" s="89"/>
      <c r="B3" s="170"/>
      <c r="D3" s="288" t="s">
        <v>250</v>
      </c>
    </row>
    <row r="4" spans="1:4" ht="24" customHeight="1">
      <c r="A4" s="20" t="s">
        <v>251</v>
      </c>
      <c r="B4" s="171" t="s">
        <v>252</v>
      </c>
      <c r="C4" s="20" t="s">
        <v>253</v>
      </c>
      <c r="D4" s="171" t="s">
        <v>252</v>
      </c>
    </row>
    <row r="5" spans="1:4" ht="19.5" customHeight="1">
      <c r="A5" s="80" t="s">
        <v>320</v>
      </c>
      <c r="B5" s="172">
        <f>SUM(B6,B33)</f>
        <v>4879.0990000000002</v>
      </c>
      <c r="C5" s="80" t="s">
        <v>1271</v>
      </c>
      <c r="D5" s="172">
        <f>SUM(D6,D10)</f>
        <v>0</v>
      </c>
    </row>
    <row r="6" spans="1:4" ht="16.5" customHeight="1">
      <c r="A6" s="24" t="s">
        <v>283</v>
      </c>
      <c r="B6" s="172">
        <f>SUM(B7:B22,B32)</f>
        <v>2425.3773000000001</v>
      </c>
      <c r="C6" s="24" t="s">
        <v>898</v>
      </c>
      <c r="D6" s="220">
        <f>SUM(D7:D9)</f>
        <v>0</v>
      </c>
    </row>
    <row r="7" spans="1:4" ht="16.5" customHeight="1">
      <c r="A7" s="24" t="s">
        <v>338</v>
      </c>
      <c r="B7" s="173"/>
      <c r="C7" s="24" t="s">
        <v>899</v>
      </c>
      <c r="D7" s="220"/>
    </row>
    <row r="8" spans="1:4" ht="16.5" customHeight="1">
      <c r="A8" s="24" t="s">
        <v>339</v>
      </c>
      <c r="B8" s="173"/>
      <c r="C8" s="24" t="s">
        <v>900</v>
      </c>
      <c r="D8" s="220"/>
    </row>
    <row r="9" spans="1:4" ht="16.5" customHeight="1">
      <c r="A9" s="24" t="s">
        <v>340</v>
      </c>
      <c r="B9" s="173"/>
      <c r="C9" s="24" t="s">
        <v>901</v>
      </c>
      <c r="D9" s="220"/>
    </row>
    <row r="10" spans="1:4" ht="16.5" customHeight="1">
      <c r="A10" s="24" t="s">
        <v>341</v>
      </c>
      <c r="B10" s="173"/>
      <c r="C10" s="24" t="s">
        <v>902</v>
      </c>
      <c r="D10" s="220">
        <f>SUM(D11:D27)</f>
        <v>0</v>
      </c>
    </row>
    <row r="11" spans="1:4" ht="16.5" customHeight="1">
      <c r="A11" s="24" t="s">
        <v>342</v>
      </c>
      <c r="B11" s="173"/>
      <c r="C11" s="24" t="s">
        <v>903</v>
      </c>
      <c r="D11" s="222"/>
    </row>
    <row r="12" spans="1:4" ht="16.5" customHeight="1">
      <c r="A12" s="24" t="s">
        <v>286</v>
      </c>
      <c r="B12" s="173"/>
      <c r="C12" s="24" t="s">
        <v>32</v>
      </c>
      <c r="D12" s="222"/>
    </row>
    <row r="13" spans="1:4" ht="16.5" customHeight="1">
      <c r="A13" s="24" t="s">
        <v>287</v>
      </c>
      <c r="B13" s="173">
        <f>-1010000/10000</f>
        <v>-101</v>
      </c>
      <c r="C13" s="24" t="s">
        <v>49</v>
      </c>
      <c r="D13" s="222"/>
    </row>
    <row r="14" spans="1:4" ht="16.5" customHeight="1">
      <c r="A14" s="24" t="s">
        <v>288</v>
      </c>
      <c r="B14" s="376">
        <f>22868773/10000</f>
        <v>2286.8773000000001</v>
      </c>
      <c r="C14" s="24" t="s">
        <v>50</v>
      </c>
      <c r="D14" s="222"/>
    </row>
    <row r="15" spans="1:4" ht="16.5" customHeight="1">
      <c r="A15" s="24" t="s">
        <v>344</v>
      </c>
      <c r="B15" s="173"/>
      <c r="C15" s="24" t="s">
        <v>33</v>
      </c>
      <c r="D15" s="222"/>
    </row>
    <row r="16" spans="1:4" ht="16.5" customHeight="1">
      <c r="A16" s="24" t="s">
        <v>343</v>
      </c>
      <c r="B16" s="173"/>
      <c r="C16" s="24" t="s">
        <v>51</v>
      </c>
      <c r="D16" s="222"/>
    </row>
    <row r="17" spans="1:4" ht="16.5" customHeight="1">
      <c r="A17" s="24" t="s">
        <v>384</v>
      </c>
      <c r="B17" s="173"/>
      <c r="C17" s="24" t="s">
        <v>52</v>
      </c>
      <c r="D17" s="222"/>
    </row>
    <row r="18" spans="1:4" ht="16.5" customHeight="1">
      <c r="A18" s="24" t="s">
        <v>380</v>
      </c>
      <c r="B18" s="173"/>
      <c r="C18" s="24" t="s">
        <v>53</v>
      </c>
      <c r="D18" s="222"/>
    </row>
    <row r="19" spans="1:4" ht="16.5" customHeight="1">
      <c r="A19" s="24" t="s">
        <v>381</v>
      </c>
      <c r="B19" s="173"/>
      <c r="C19" s="24" t="s">
        <v>54</v>
      </c>
      <c r="D19" s="222"/>
    </row>
    <row r="20" spans="1:4" ht="16.5" customHeight="1">
      <c r="A20" s="24" t="s">
        <v>382</v>
      </c>
      <c r="B20" s="173"/>
      <c r="C20" s="24" t="s">
        <v>55</v>
      </c>
      <c r="D20" s="222"/>
    </row>
    <row r="21" spans="1:4" ht="16.5" customHeight="1">
      <c r="A21" s="24" t="s">
        <v>383</v>
      </c>
      <c r="B21" s="173"/>
      <c r="C21" s="24" t="s">
        <v>904</v>
      </c>
      <c r="D21" s="222"/>
    </row>
    <row r="22" spans="1:4" ht="16.5" customHeight="1">
      <c r="A22" s="24" t="s">
        <v>345</v>
      </c>
      <c r="B22" s="173">
        <f>SUM(B23:B31)</f>
        <v>0</v>
      </c>
      <c r="C22" s="24" t="s">
        <v>905</v>
      </c>
      <c r="D22" s="222"/>
    </row>
    <row r="23" spans="1:4" ht="16.5" customHeight="1">
      <c r="A23" s="24" t="s">
        <v>385</v>
      </c>
      <c r="B23" s="173"/>
      <c r="C23" s="24"/>
      <c r="D23" s="222"/>
    </row>
    <row r="24" spans="1:4" ht="16.5" customHeight="1">
      <c r="A24" s="24" t="s">
        <v>386</v>
      </c>
      <c r="B24" s="173"/>
      <c r="C24" s="24"/>
      <c r="D24" s="220"/>
    </row>
    <row r="25" spans="1:4" ht="16.5" customHeight="1">
      <c r="A25" s="24" t="s">
        <v>387</v>
      </c>
      <c r="B25" s="173"/>
      <c r="C25" s="24"/>
      <c r="D25" s="222"/>
    </row>
    <row r="26" spans="1:4" ht="16.5" customHeight="1">
      <c r="A26" s="24" t="s">
        <v>388</v>
      </c>
      <c r="B26" s="173"/>
      <c r="C26" s="24"/>
      <c r="D26" s="220"/>
    </row>
    <row r="27" spans="1:4" ht="16.5" customHeight="1">
      <c r="A27" s="24" t="s">
        <v>389</v>
      </c>
      <c r="B27" s="173"/>
      <c r="C27" s="24"/>
      <c r="D27" s="222"/>
    </row>
    <row r="28" spans="1:4" ht="16.5" customHeight="1">
      <c r="A28" s="24" t="s">
        <v>390</v>
      </c>
      <c r="B28" s="173"/>
      <c r="C28" s="24"/>
      <c r="D28" s="220"/>
    </row>
    <row r="29" spans="1:4" ht="16.5" customHeight="1">
      <c r="A29" s="24" t="s">
        <v>392</v>
      </c>
      <c r="B29" s="173"/>
      <c r="C29" s="79"/>
      <c r="D29" s="221"/>
    </row>
    <row r="30" spans="1:4" ht="16.5" customHeight="1">
      <c r="A30" s="24" t="s">
        <v>391</v>
      </c>
      <c r="B30" s="173"/>
      <c r="C30" s="24"/>
      <c r="D30" s="220"/>
    </row>
    <row r="31" spans="1:4" ht="16.5" customHeight="1">
      <c r="A31" s="24" t="s">
        <v>393</v>
      </c>
      <c r="B31" s="173"/>
      <c r="C31" s="24"/>
      <c r="D31" s="222"/>
    </row>
    <row r="32" spans="1:4" ht="16.5" customHeight="1">
      <c r="A32" s="24" t="s">
        <v>353</v>
      </c>
      <c r="B32" s="173">
        <f>2395000/10000</f>
        <v>239.5</v>
      </c>
      <c r="C32" s="24"/>
      <c r="D32" s="220"/>
    </row>
    <row r="33" spans="1:4" ht="16.5" customHeight="1">
      <c r="A33" s="24" t="s">
        <v>284</v>
      </c>
      <c r="B33" s="173">
        <f>SUM(B34:B51)</f>
        <v>2453.7217000000001</v>
      </c>
      <c r="C33" s="24"/>
      <c r="D33" s="222"/>
    </row>
    <row r="34" spans="1:4" ht="16.5" customHeight="1">
      <c r="A34" s="24" t="s">
        <v>362</v>
      </c>
      <c r="B34" s="377">
        <f>1980000/10000</f>
        <v>198</v>
      </c>
      <c r="C34" s="24"/>
      <c r="D34" s="220"/>
    </row>
    <row r="35" spans="1:4" ht="16.5" customHeight="1">
      <c r="A35" s="24" t="s">
        <v>363</v>
      </c>
      <c r="B35" s="377"/>
      <c r="C35" s="24"/>
      <c r="D35" s="222"/>
    </row>
    <row r="36" spans="1:4" ht="16.5" customHeight="1">
      <c r="A36" s="24" t="s">
        <v>364</v>
      </c>
      <c r="B36" s="377"/>
      <c r="C36" s="24"/>
      <c r="D36" s="222"/>
    </row>
    <row r="37" spans="1:4" ht="16.5" customHeight="1">
      <c r="A37" s="24" t="s">
        <v>365</v>
      </c>
      <c r="B37" s="377"/>
      <c r="C37" s="24"/>
      <c r="D37" s="222"/>
    </row>
    <row r="38" spans="1:4" ht="16.5" customHeight="1">
      <c r="A38" s="24" t="s">
        <v>366</v>
      </c>
      <c r="B38" s="377">
        <f>12720000/10000</f>
        <v>1272</v>
      </c>
      <c r="C38" s="24"/>
      <c r="D38" s="220"/>
    </row>
    <row r="39" spans="1:4" ht="16.5" customHeight="1">
      <c r="A39" s="24" t="s">
        <v>367</v>
      </c>
      <c r="B39" s="377">
        <f>3087367/10000</f>
        <v>308.73669999999998</v>
      </c>
      <c r="C39" s="24"/>
      <c r="D39" s="222"/>
    </row>
    <row r="40" spans="1:4" ht="16.5" customHeight="1">
      <c r="A40" s="24" t="s">
        <v>368</v>
      </c>
      <c r="B40" s="377"/>
      <c r="C40" s="24"/>
      <c r="D40" s="222"/>
    </row>
    <row r="41" spans="1:4" ht="16.5" customHeight="1">
      <c r="A41" s="24" t="s">
        <v>369</v>
      </c>
      <c r="B41" s="377">
        <f>1290000/10000</f>
        <v>129</v>
      </c>
      <c r="C41" s="24"/>
      <c r="D41" s="222"/>
    </row>
    <row r="42" spans="1:4" ht="16.5" customHeight="1">
      <c r="A42" s="24" t="s">
        <v>370</v>
      </c>
      <c r="B42" s="377">
        <f>5427750/10000</f>
        <v>542.77499999999998</v>
      </c>
      <c r="C42" s="24"/>
      <c r="D42" s="222"/>
    </row>
    <row r="43" spans="1:4" ht="16.5" customHeight="1">
      <c r="A43" s="24" t="s">
        <v>371</v>
      </c>
      <c r="B43" s="377"/>
      <c r="C43" s="24"/>
      <c r="D43" s="222"/>
    </row>
    <row r="44" spans="1:4" ht="16.5" customHeight="1">
      <c r="A44" s="24" t="s">
        <v>372</v>
      </c>
      <c r="B44" s="377"/>
      <c r="C44" s="24"/>
      <c r="D44" s="220"/>
    </row>
    <row r="45" spans="1:4" ht="16.5" customHeight="1">
      <c r="A45" s="24" t="s">
        <v>373</v>
      </c>
      <c r="B45" s="377">
        <f>9600/10000</f>
        <v>0.96</v>
      </c>
      <c r="C45" s="24"/>
      <c r="D45" s="222"/>
    </row>
    <row r="46" spans="1:4" ht="16.5" customHeight="1">
      <c r="A46" s="24" t="s">
        <v>374</v>
      </c>
      <c r="B46" s="173"/>
      <c r="C46" s="24"/>
      <c r="D46" s="220"/>
    </row>
    <row r="47" spans="1:4" ht="16.5" customHeight="1">
      <c r="A47" s="24" t="s">
        <v>375</v>
      </c>
      <c r="B47" s="173"/>
      <c r="C47" s="24"/>
      <c r="D47" s="222"/>
    </row>
    <row r="48" spans="1:4" ht="16.5" customHeight="1">
      <c r="A48" s="24" t="s">
        <v>376</v>
      </c>
      <c r="B48" s="173"/>
      <c r="C48" s="24"/>
      <c r="D48" s="220"/>
    </row>
    <row r="49" spans="1:4" ht="16.5" customHeight="1">
      <c r="A49" s="24" t="s">
        <v>377</v>
      </c>
      <c r="B49" s="173"/>
      <c r="C49" s="24"/>
      <c r="D49" s="173"/>
    </row>
    <row r="50" spans="1:4" ht="16.5" customHeight="1">
      <c r="A50" s="24" t="s">
        <v>378</v>
      </c>
      <c r="B50" s="377">
        <f>22500/10000</f>
        <v>2.25</v>
      </c>
      <c r="C50" s="24"/>
      <c r="D50" s="173"/>
    </row>
    <row r="51" spans="1:4" ht="16.5" customHeight="1">
      <c r="A51" s="24" t="s">
        <v>379</v>
      </c>
      <c r="B51" s="173"/>
      <c r="C51" s="24"/>
      <c r="D51" s="173"/>
    </row>
    <row r="52" spans="1:4" ht="17.25" customHeight="1">
      <c r="A52" s="447" t="s">
        <v>254</v>
      </c>
      <c r="B52" s="447"/>
      <c r="C52" s="447"/>
      <c r="D52" s="447"/>
    </row>
    <row r="53" spans="1:4" ht="17.25" customHeight="1">
      <c r="C53" s="71"/>
      <c r="D53" s="289"/>
    </row>
    <row r="54" spans="1:4" ht="17.25" customHeight="1"/>
    <row r="55" spans="1:4" ht="17.25" customHeight="1"/>
    <row r="56" spans="1:4" ht="17.25" customHeight="1"/>
    <row r="57" spans="1:4" ht="17.25" customHeight="1"/>
    <row r="58" spans="1:4" ht="17.25" customHeight="1"/>
    <row r="59" spans="1:4" ht="20.100000000000001" customHeight="1"/>
    <row r="60" spans="1:4" ht="20.100000000000001" customHeight="1"/>
    <row r="61" spans="1:4" ht="20.100000000000001" customHeight="1"/>
    <row r="62" spans="1:4" ht="20.100000000000001" customHeight="1"/>
    <row r="63" spans="1:4" ht="20.100000000000001" customHeight="1"/>
    <row r="64" spans="1: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sheetData>
  <mergeCells count="3">
    <mergeCell ref="A52:D52"/>
    <mergeCell ref="A2:D2"/>
    <mergeCell ref="A1:D1"/>
  </mergeCells>
  <phoneticPr fontId="1" type="noConversion"/>
  <printOptions horizontalCentered="1"/>
  <pageMargins left="0.15748031496062992" right="0.15748031496062992" top="0.51181102362204722" bottom="0.55118110236220474" header="0.31496062992125984" footer="0.31496062992125984"/>
  <pageSetup paperSize="9" scale="85" orientation="portrait" blackAndWhite="1" errors="blank"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D24"/>
  <sheetViews>
    <sheetView zoomScale="115" zoomScaleNormal="115" workbookViewId="0">
      <selection activeCell="A24" sqref="A24"/>
    </sheetView>
  </sheetViews>
  <sheetFormatPr defaultColWidth="9" defaultRowHeight="13.5"/>
  <cols>
    <col min="1" max="1" width="9.875" style="46" customWidth="1"/>
    <col min="2" max="2" width="21.875" style="46" customWidth="1"/>
    <col min="3" max="3" width="22.125" style="46" customWidth="1"/>
    <col min="4" max="4" width="20.625" style="46" customWidth="1"/>
    <col min="5" max="16384" width="9" style="46"/>
  </cols>
  <sheetData>
    <row r="1" spans="1:4" ht="18.75">
      <c r="A1" s="441" t="s">
        <v>897</v>
      </c>
      <c r="B1" s="441"/>
      <c r="C1" s="441"/>
      <c r="D1" s="441"/>
    </row>
    <row r="2" spans="1:4" ht="25.5" customHeight="1">
      <c r="A2" s="444" t="s">
        <v>1318</v>
      </c>
      <c r="B2" s="444"/>
      <c r="C2" s="444"/>
      <c r="D2" s="444"/>
    </row>
    <row r="3" spans="1:4" ht="20.25" customHeight="1">
      <c r="A3" s="451" t="s">
        <v>255</v>
      </c>
      <c r="B3" s="451"/>
      <c r="C3" s="451"/>
      <c r="D3" s="451"/>
    </row>
    <row r="4" spans="1:4" ht="14.25" customHeight="1">
      <c r="A4" s="47"/>
      <c r="B4" s="47"/>
      <c r="C4" s="47"/>
      <c r="D4" s="82" t="s">
        <v>19</v>
      </c>
    </row>
    <row r="5" spans="1:4" ht="18.75">
      <c r="A5" s="449" t="s">
        <v>321</v>
      </c>
      <c r="B5" s="449"/>
      <c r="C5" s="452" t="s">
        <v>931</v>
      </c>
      <c r="D5" s="282" t="s">
        <v>30</v>
      </c>
    </row>
    <row r="6" spans="1:4" s="48" customFormat="1" ht="14.25" customHeight="1">
      <c r="A6" s="450" t="s">
        <v>1218</v>
      </c>
      <c r="B6" s="450"/>
      <c r="C6" s="283">
        <f>SUM(C7:C23)</f>
        <v>0</v>
      </c>
      <c r="D6" s="283">
        <f>SUM(D7:D23)</f>
        <v>0</v>
      </c>
    </row>
    <row r="7" spans="1:4" s="48" customFormat="1" ht="14.25" customHeight="1">
      <c r="A7" s="448"/>
      <c r="B7" s="448"/>
      <c r="C7" s="284"/>
      <c r="D7" s="285"/>
    </row>
    <row r="8" spans="1:4" s="48" customFormat="1" ht="14.25" customHeight="1">
      <c r="A8" s="448"/>
      <c r="B8" s="448"/>
      <c r="C8" s="284"/>
      <c r="D8" s="285"/>
    </row>
    <row r="9" spans="1:4" s="48" customFormat="1" ht="14.25" customHeight="1">
      <c r="A9" s="448"/>
      <c r="B9" s="448"/>
      <c r="C9" s="284"/>
      <c r="D9" s="285"/>
    </row>
    <row r="10" spans="1:4" ht="14.25" customHeight="1">
      <c r="A10" s="448"/>
      <c r="B10" s="448"/>
      <c r="C10" s="284"/>
      <c r="D10" s="285"/>
    </row>
    <row r="11" spans="1:4" s="48" customFormat="1" ht="14.25" customHeight="1">
      <c r="A11" s="448"/>
      <c r="B11" s="448"/>
      <c r="C11" s="284"/>
      <c r="D11" s="285"/>
    </row>
    <row r="12" spans="1:4" ht="14.25" customHeight="1">
      <c r="A12" s="448"/>
      <c r="B12" s="448"/>
      <c r="C12" s="284"/>
      <c r="D12" s="285"/>
    </row>
    <row r="13" spans="1:4" ht="14.25" customHeight="1">
      <c r="A13" s="448"/>
      <c r="B13" s="448"/>
      <c r="C13" s="284"/>
      <c r="D13" s="285"/>
    </row>
    <row r="14" spans="1:4" ht="14.25" customHeight="1">
      <c r="A14" s="448"/>
      <c r="B14" s="448"/>
      <c r="C14" s="284"/>
      <c r="D14" s="285"/>
    </row>
    <row r="15" spans="1:4" ht="14.25" customHeight="1">
      <c r="A15" s="448"/>
      <c r="B15" s="448"/>
      <c r="C15" s="284"/>
      <c r="D15" s="285"/>
    </row>
    <row r="16" spans="1:4" ht="14.25" customHeight="1">
      <c r="A16" s="448"/>
      <c r="B16" s="448"/>
      <c r="C16" s="284"/>
      <c r="D16" s="285"/>
    </row>
    <row r="17" spans="1:4" ht="14.25" customHeight="1">
      <c r="A17" s="448"/>
      <c r="B17" s="448"/>
      <c r="C17" s="284"/>
      <c r="D17" s="285"/>
    </row>
    <row r="18" spans="1:4" ht="14.25" customHeight="1">
      <c r="A18" s="448"/>
      <c r="B18" s="448"/>
      <c r="C18" s="284"/>
      <c r="D18" s="285"/>
    </row>
    <row r="19" spans="1:4" s="48" customFormat="1" ht="14.25" customHeight="1">
      <c r="A19" s="448"/>
      <c r="B19" s="448"/>
      <c r="C19" s="284"/>
      <c r="D19" s="285"/>
    </row>
    <row r="20" spans="1:4" s="48" customFormat="1" ht="14.25" customHeight="1">
      <c r="A20" s="448"/>
      <c r="B20" s="448"/>
      <c r="C20" s="284"/>
      <c r="D20" s="285"/>
    </row>
    <row r="21" spans="1:4" s="48" customFormat="1" ht="14.25" customHeight="1">
      <c r="A21" s="448"/>
      <c r="B21" s="448"/>
      <c r="C21" s="284"/>
      <c r="D21" s="285"/>
    </row>
    <row r="22" spans="1:4" s="48" customFormat="1" ht="14.25" customHeight="1">
      <c r="A22" s="448"/>
      <c r="B22" s="448"/>
      <c r="C22" s="284"/>
      <c r="D22" s="285"/>
    </row>
    <row r="23" spans="1:4" s="48" customFormat="1">
      <c r="A23" s="448"/>
      <c r="B23" s="448"/>
      <c r="C23" s="284"/>
      <c r="D23" s="285"/>
    </row>
    <row r="24" spans="1:4">
      <c r="A24" s="46" t="s">
        <v>1335</v>
      </c>
    </row>
  </sheetData>
  <mergeCells count="23">
    <mergeCell ref="A20:B20"/>
    <mergeCell ref="A5:B5"/>
    <mergeCell ref="A6:B6"/>
    <mergeCell ref="A1:D1"/>
    <mergeCell ref="A2:D2"/>
    <mergeCell ref="A3:D3"/>
    <mergeCell ref="C5"/>
    <mergeCell ref="A23:B23"/>
    <mergeCell ref="A7:B7"/>
    <mergeCell ref="A8:B8"/>
    <mergeCell ref="A9:B9"/>
    <mergeCell ref="A10:B10"/>
    <mergeCell ref="A11:B11"/>
    <mergeCell ref="A12:B12"/>
    <mergeCell ref="A13:B13"/>
    <mergeCell ref="A14:B14"/>
    <mergeCell ref="A15:B15"/>
    <mergeCell ref="A21:B21"/>
    <mergeCell ref="A22:B22"/>
    <mergeCell ref="A16:B16"/>
    <mergeCell ref="A17:B17"/>
    <mergeCell ref="A18:B18"/>
    <mergeCell ref="A19:B19"/>
  </mergeCells>
  <phoneticPr fontId="1" type="noConversion"/>
  <printOptions horizontalCentered="1"/>
  <pageMargins left="0.31496062992125984" right="0.31496062992125984" top="0.39370078740157483" bottom="0.19685039370078741" header="0.31496062992125984" footer="0.31496062992125984"/>
  <pageSetup paperSize="9" fitToHeight="0" orientation="portrait" blackAndWhite="1" errors="blank"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C29"/>
  <sheetViews>
    <sheetView showZeros="0" workbookViewId="0">
      <selection activeCell="A29" sqref="A29"/>
    </sheetView>
  </sheetViews>
  <sheetFormatPr defaultColWidth="10" defaultRowHeight="13.5"/>
  <cols>
    <col min="1" max="1" width="56.625" style="88" customWidth="1"/>
    <col min="2" max="3" width="20.125" style="49" customWidth="1"/>
    <col min="4" max="4" width="10" style="49"/>
    <col min="5" max="5" width="11.125" style="49" customWidth="1"/>
    <col min="6" max="16384" width="10" style="49"/>
  </cols>
  <sheetData>
    <row r="1" spans="1:3" ht="18.75">
      <c r="A1" s="441" t="s">
        <v>1191</v>
      </c>
      <c r="B1" s="441"/>
      <c r="C1" s="441"/>
    </row>
    <row r="2" spans="1:3" ht="24">
      <c r="A2" s="444" t="s">
        <v>1319</v>
      </c>
      <c r="B2" s="444"/>
      <c r="C2" s="444"/>
    </row>
    <row r="3" spans="1:3">
      <c r="A3" s="451" t="s">
        <v>193</v>
      </c>
      <c r="B3" s="451"/>
      <c r="C3" s="451"/>
    </row>
    <row r="4" spans="1:3" ht="20.25" customHeight="1">
      <c r="A4" s="87"/>
      <c r="B4" s="82"/>
      <c r="C4" s="82" t="s">
        <v>250</v>
      </c>
    </row>
    <row r="5" spans="1:3" ht="24" customHeight="1">
      <c r="A5" s="286" t="s">
        <v>1220</v>
      </c>
      <c r="B5" s="287" t="s">
        <v>22</v>
      </c>
      <c r="C5" s="287" t="s">
        <v>30</v>
      </c>
    </row>
    <row r="6" spans="1:3" ht="24" customHeight="1">
      <c r="A6" s="293" t="s">
        <v>1219</v>
      </c>
      <c r="B6" s="294">
        <f>B7+B11</f>
        <v>0</v>
      </c>
      <c r="C6" s="294">
        <f>C7+C11</f>
        <v>0</v>
      </c>
    </row>
    <row r="7" spans="1:3" ht="20.100000000000001" customHeight="1">
      <c r="A7" s="24" t="s">
        <v>1272</v>
      </c>
      <c r="B7" s="378"/>
      <c r="C7" s="378"/>
    </row>
    <row r="8" spans="1:3" ht="20.100000000000001" customHeight="1">
      <c r="A8" s="295" t="s">
        <v>1273</v>
      </c>
      <c r="B8" s="378"/>
      <c r="C8" s="378"/>
    </row>
    <row r="9" spans="1:3" ht="20.100000000000001" customHeight="1">
      <c r="A9" s="296" t="s">
        <v>1274</v>
      </c>
      <c r="B9" s="378"/>
      <c r="C9" s="378"/>
    </row>
    <row r="10" spans="1:3" ht="20.100000000000001" customHeight="1">
      <c r="A10" s="296" t="s">
        <v>1275</v>
      </c>
      <c r="B10" s="431"/>
      <c r="C10" s="378"/>
    </row>
    <row r="11" spans="1:3" ht="20.100000000000001" customHeight="1">
      <c r="A11" s="24" t="s">
        <v>1276</v>
      </c>
      <c r="B11" s="378">
        <f>SUM(B12:B28)</f>
        <v>0</v>
      </c>
      <c r="C11" s="378">
        <f>SUM(C12:C28)</f>
        <v>0</v>
      </c>
    </row>
    <row r="12" spans="1:3" ht="20.100000000000001" customHeight="1">
      <c r="A12" s="296" t="s">
        <v>1277</v>
      </c>
      <c r="B12" s="378"/>
      <c r="C12" s="378"/>
    </row>
    <row r="13" spans="1:3" ht="20.100000000000001" customHeight="1">
      <c r="A13" s="379" t="s">
        <v>1280</v>
      </c>
      <c r="B13" s="378"/>
      <c r="C13" s="378"/>
    </row>
    <row r="14" spans="1:3" ht="20.100000000000001" customHeight="1">
      <c r="A14" s="379" t="s">
        <v>1281</v>
      </c>
      <c r="B14" s="378"/>
      <c r="C14" s="378"/>
    </row>
    <row r="15" spans="1:3" ht="20.100000000000001" customHeight="1">
      <c r="A15" s="296" t="s">
        <v>1282</v>
      </c>
      <c r="B15" s="378"/>
      <c r="C15" s="378"/>
    </row>
    <row r="16" spans="1:3" ht="20.100000000000001" customHeight="1">
      <c r="A16" s="379" t="s">
        <v>1283</v>
      </c>
      <c r="B16" s="378"/>
      <c r="C16" s="378"/>
    </row>
    <row r="17" spans="1:3" ht="20.100000000000001" customHeight="1">
      <c r="A17" s="379" t="s">
        <v>1284</v>
      </c>
      <c r="B17" s="378"/>
      <c r="C17" s="378"/>
    </row>
    <row r="18" spans="1:3" ht="20.100000000000001" customHeight="1">
      <c r="A18" s="379" t="s">
        <v>1285</v>
      </c>
      <c r="B18" s="378"/>
      <c r="C18" s="378"/>
    </row>
    <row r="19" spans="1:3" ht="20.100000000000001" customHeight="1">
      <c r="A19" s="379" t="s">
        <v>1286</v>
      </c>
      <c r="B19" s="378"/>
      <c r="C19" s="378"/>
    </row>
    <row r="20" spans="1:3" ht="20.100000000000001" customHeight="1">
      <c r="A20" s="379" t="s">
        <v>1278</v>
      </c>
      <c r="B20" s="378"/>
      <c r="C20" s="378"/>
    </row>
    <row r="21" spans="1:3" ht="20.100000000000001" customHeight="1">
      <c r="A21" s="379" t="s">
        <v>1287</v>
      </c>
      <c r="B21" s="378"/>
      <c r="C21" s="378"/>
    </row>
    <row r="22" spans="1:3" ht="20.100000000000001" customHeight="1">
      <c r="A22" s="379" t="s">
        <v>1279</v>
      </c>
      <c r="B22" s="378"/>
      <c r="C22" s="378"/>
    </row>
    <row r="23" spans="1:3" ht="20.100000000000001" customHeight="1">
      <c r="A23" s="379" t="s">
        <v>1288</v>
      </c>
      <c r="B23" s="378"/>
      <c r="C23" s="378"/>
    </row>
    <row r="24" spans="1:3" ht="20.100000000000001" customHeight="1">
      <c r="A24" s="379" t="s">
        <v>1289</v>
      </c>
      <c r="B24" s="378"/>
      <c r="C24" s="378"/>
    </row>
    <row r="25" spans="1:3" ht="20.100000000000001" customHeight="1">
      <c r="A25" s="379" t="s">
        <v>1290</v>
      </c>
      <c r="B25" s="378"/>
      <c r="C25" s="378"/>
    </row>
    <row r="26" spans="1:3" ht="20.100000000000001" customHeight="1">
      <c r="A26" s="379" t="s">
        <v>1291</v>
      </c>
      <c r="B26" s="378"/>
      <c r="C26" s="378"/>
    </row>
    <row r="27" spans="1:3" ht="20.100000000000001" customHeight="1">
      <c r="A27" s="379" t="s">
        <v>1292</v>
      </c>
      <c r="B27" s="378"/>
      <c r="C27" s="378"/>
    </row>
    <row r="28" spans="1:3" ht="20.100000000000001" customHeight="1">
      <c r="A28" s="24"/>
      <c r="B28" s="378"/>
      <c r="C28" s="378"/>
    </row>
    <row r="29" spans="1:3">
      <c r="A29" s="46" t="s">
        <v>1335</v>
      </c>
    </row>
  </sheetData>
  <mergeCells count="3">
    <mergeCell ref="A2:C2"/>
    <mergeCell ref="A3:C3"/>
    <mergeCell ref="A1:C1"/>
  </mergeCells>
  <phoneticPr fontId="1" type="noConversion"/>
  <printOptions horizontalCentered="1"/>
  <pageMargins left="0.23622047244094491" right="0.23622047244094491" top="0.51181102362204722" bottom="0.47244094488188981" header="0.31496062992125984" footer="0.19685039370078741"/>
  <pageSetup paperSize="9" scale="80" orientation="portrait" blackAndWhite="1" errors="blank"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codeName="Sheet6">
    <pageSetUpPr fitToPage="1"/>
  </sheetPr>
  <dimension ref="A1:P55"/>
  <sheetViews>
    <sheetView showZeros="0" zoomScaleSheetLayoutView="130" workbookViewId="0">
      <pane ySplit="4" topLeftCell="A5" activePane="bottomLeft" state="frozen"/>
      <selection pane="bottomLeft" activeCell="A2" sqref="A2:O2"/>
    </sheetView>
  </sheetViews>
  <sheetFormatPr defaultColWidth="9" defaultRowHeight="14.25"/>
  <cols>
    <col min="1" max="1" width="39.125" style="355" customWidth="1"/>
    <col min="2" max="3" width="11.125" style="169" customWidth="1"/>
    <col min="4" max="4" width="12.125" style="169" customWidth="1"/>
    <col min="5" max="5" width="11.125" style="169" customWidth="1"/>
    <col min="6" max="6" width="11.125" style="356" customWidth="1"/>
    <col min="7" max="7" width="11.75" style="358" customWidth="1"/>
    <col min="8" max="8" width="11.75" style="358" hidden="1" customWidth="1"/>
    <col min="9" max="9" width="35.125" style="357" bestFit="1" customWidth="1"/>
    <col min="10" max="13" width="11.125" style="169" customWidth="1"/>
    <col min="14" max="14" width="11.125" style="356" customWidth="1"/>
    <col min="15" max="15" width="11.75" style="358" customWidth="1"/>
    <col min="16" max="16" width="0" style="340" hidden="1" customWidth="1"/>
    <col min="17" max="16384" width="9" style="340"/>
  </cols>
  <sheetData>
    <row r="1" spans="1:16" ht="18" customHeight="1">
      <c r="A1" s="441" t="s">
        <v>261</v>
      </c>
      <c r="B1" s="441"/>
      <c r="C1" s="441"/>
      <c r="D1" s="441"/>
      <c r="E1" s="441"/>
      <c r="F1" s="441"/>
      <c r="G1" s="441"/>
      <c r="H1" s="441"/>
      <c r="I1" s="441"/>
      <c r="J1" s="338"/>
      <c r="K1" s="338"/>
      <c r="L1" s="338"/>
      <c r="M1" s="338"/>
      <c r="N1" s="339"/>
      <c r="O1" s="324"/>
    </row>
    <row r="2" spans="1:16" ht="33" customHeight="1">
      <c r="A2" s="444" t="s">
        <v>1315</v>
      </c>
      <c r="B2" s="444"/>
      <c r="C2" s="444"/>
      <c r="D2" s="444"/>
      <c r="E2" s="444"/>
      <c r="F2" s="444"/>
      <c r="G2" s="444"/>
      <c r="H2" s="444"/>
      <c r="I2" s="444"/>
      <c r="J2" s="444"/>
      <c r="K2" s="444"/>
      <c r="L2" s="444"/>
      <c r="M2" s="444"/>
      <c r="N2" s="444"/>
      <c r="O2" s="444"/>
    </row>
    <row r="3" spans="1:16" ht="20.25" customHeight="1">
      <c r="A3" s="453" t="s">
        <v>31</v>
      </c>
      <c r="B3" s="453"/>
      <c r="C3" s="453"/>
      <c r="D3" s="453"/>
      <c r="E3" s="453"/>
      <c r="F3" s="453"/>
      <c r="G3" s="453"/>
      <c r="H3" s="453"/>
      <c r="I3" s="453"/>
      <c r="J3" s="341"/>
      <c r="K3" s="341"/>
      <c r="L3" s="341"/>
      <c r="M3" s="341"/>
      <c r="N3" s="342"/>
      <c r="O3" s="343" t="s">
        <v>21</v>
      </c>
    </row>
    <row r="4" spans="1:16" ht="56.25">
      <c r="A4" s="344" t="s">
        <v>27</v>
      </c>
      <c r="B4" s="192" t="s">
        <v>216</v>
      </c>
      <c r="C4" s="192" t="s">
        <v>245</v>
      </c>
      <c r="D4" s="192" t="s">
        <v>246</v>
      </c>
      <c r="E4" s="192" t="s">
        <v>30</v>
      </c>
      <c r="F4" s="194" t="s">
        <v>247</v>
      </c>
      <c r="G4" s="2" t="s">
        <v>233</v>
      </c>
      <c r="H4" s="2">
        <v>2018</v>
      </c>
      <c r="I4" s="344" t="s">
        <v>29</v>
      </c>
      <c r="J4" s="192" t="s">
        <v>216</v>
      </c>
      <c r="K4" s="192" t="s">
        <v>245</v>
      </c>
      <c r="L4" s="192" t="s">
        <v>246</v>
      </c>
      <c r="M4" s="192" t="s">
        <v>30</v>
      </c>
      <c r="N4" s="194" t="s">
        <v>247</v>
      </c>
      <c r="O4" s="2" t="s">
        <v>233</v>
      </c>
    </row>
    <row r="5" spans="1:16" ht="20.100000000000001" customHeight="1">
      <c r="A5" s="344" t="s">
        <v>28</v>
      </c>
      <c r="B5" s="172">
        <f>B6+B20</f>
        <v>1.0247999999999999</v>
      </c>
      <c r="C5" s="172">
        <f>C6+C20</f>
        <v>0</v>
      </c>
      <c r="D5" s="172">
        <f>D6+D20</f>
        <v>21</v>
      </c>
      <c r="E5" s="172">
        <f t="shared" ref="E5" si="0">E6+E20</f>
        <v>21.024799999999999</v>
      </c>
      <c r="F5" s="345"/>
      <c r="G5" s="354">
        <f>(E5-H5)/H5</f>
        <v>19.516003122560502</v>
      </c>
      <c r="H5" s="172">
        <f t="shared" ref="H5" si="1">H6+H20</f>
        <v>1.0247999999999999</v>
      </c>
      <c r="I5" s="344" t="s">
        <v>28</v>
      </c>
      <c r="J5" s="172">
        <f>J6+J20</f>
        <v>1.0247999999999999</v>
      </c>
      <c r="K5" s="172">
        <f t="shared" ref="K5:L5" si="2">K6+K20</f>
        <v>0</v>
      </c>
      <c r="L5" s="172">
        <f t="shared" si="2"/>
        <v>21</v>
      </c>
      <c r="M5" s="172">
        <f t="shared" ref="M5" si="3">M6+M20</f>
        <v>21.024799999999999</v>
      </c>
      <c r="N5" s="345"/>
      <c r="O5" s="354">
        <f t="shared" ref="O5:O6" si="4">(M5-P5)/P5</f>
        <v>19.516003122560502</v>
      </c>
      <c r="P5" s="172">
        <f t="shared" ref="P5" si="5">P6+P20</f>
        <v>1.0247999999999999</v>
      </c>
    </row>
    <row r="6" spans="1:16" ht="20.100000000000001" customHeight="1">
      <c r="A6" s="346" t="s">
        <v>3</v>
      </c>
      <c r="B6" s="172">
        <f>SUM(B7:B19)</f>
        <v>0</v>
      </c>
      <c r="C6" s="172">
        <f>SUM(C7:C19)</f>
        <v>0</v>
      </c>
      <c r="D6" s="172">
        <f>SUM(D7:D19)</f>
        <v>0</v>
      </c>
      <c r="E6" s="172">
        <f t="shared" ref="E6" si="6">SUM(E7:E19)</f>
        <v>0</v>
      </c>
      <c r="F6" s="345" t="e">
        <f>E6/D6</f>
        <v>#DIV/0!</v>
      </c>
      <c r="G6" s="347"/>
      <c r="H6" s="347">
        <v>0</v>
      </c>
      <c r="I6" s="346" t="s">
        <v>4</v>
      </c>
      <c r="J6" s="172">
        <f>SUM(J7:J19)</f>
        <v>1.0247999999999999</v>
      </c>
      <c r="K6" s="172">
        <f>SUM(K7:K19)</f>
        <v>0</v>
      </c>
      <c r="L6" s="172">
        <f>SUM(L7:L19)</f>
        <v>21</v>
      </c>
      <c r="M6" s="172">
        <f>SUM(M7:M19)</f>
        <v>0</v>
      </c>
      <c r="N6" s="345">
        <f t="shared" ref="N6:N14" si="7">M6/L6</f>
        <v>0</v>
      </c>
      <c r="O6" s="354" t="e">
        <f t="shared" si="4"/>
        <v>#DIV/0!</v>
      </c>
      <c r="P6" s="172">
        <f>SUM(P7:P19)</f>
        <v>0</v>
      </c>
    </row>
    <row r="7" spans="1:16" ht="20.100000000000001" customHeight="1">
      <c r="A7" s="330" t="s">
        <v>73</v>
      </c>
      <c r="B7" s="219"/>
      <c r="C7" s="219"/>
      <c r="D7" s="219"/>
      <c r="E7" s="219"/>
      <c r="F7" s="348"/>
      <c r="G7" s="331"/>
      <c r="H7" s="331"/>
      <c r="I7" s="24" t="s">
        <v>302</v>
      </c>
      <c r="J7" s="219"/>
      <c r="K7" s="219"/>
      <c r="L7" s="219">
        <v>20</v>
      </c>
      <c r="M7" s="219"/>
      <c r="N7" s="348">
        <f t="shared" si="7"/>
        <v>0</v>
      </c>
      <c r="O7" s="331"/>
    </row>
    <row r="8" spans="1:16" ht="20.100000000000001" customHeight="1">
      <c r="A8" s="24" t="s">
        <v>74</v>
      </c>
      <c r="B8" s="219"/>
      <c r="C8" s="219"/>
      <c r="D8" s="219"/>
      <c r="E8" s="219"/>
      <c r="F8" s="348"/>
      <c r="G8" s="331"/>
      <c r="H8" s="331"/>
      <c r="I8" s="24" t="s">
        <v>45</v>
      </c>
      <c r="J8" s="219"/>
      <c r="K8" s="219"/>
      <c r="L8" s="219"/>
      <c r="M8" s="219"/>
      <c r="N8" s="348" t="e">
        <f t="shared" si="7"/>
        <v>#DIV/0!</v>
      </c>
      <c r="O8" s="331"/>
    </row>
    <row r="9" spans="1:16" ht="20.100000000000001" customHeight="1">
      <c r="A9" s="24" t="s">
        <v>75</v>
      </c>
      <c r="B9" s="219"/>
      <c r="C9" s="219"/>
      <c r="D9" s="219"/>
      <c r="E9" s="219"/>
      <c r="F9" s="348"/>
      <c r="G9" s="331"/>
      <c r="H9" s="331"/>
      <c r="I9" s="24" t="s">
        <v>46</v>
      </c>
      <c r="J9" s="219"/>
      <c r="K9" s="219"/>
      <c r="L9" s="219"/>
      <c r="M9" s="219"/>
      <c r="N9" s="348" t="e">
        <f t="shared" si="7"/>
        <v>#DIV/0!</v>
      </c>
      <c r="O9" s="331"/>
    </row>
    <row r="10" spans="1:16" ht="20.100000000000001" customHeight="1">
      <c r="A10" s="24" t="s">
        <v>101</v>
      </c>
      <c r="B10" s="219"/>
      <c r="C10" s="219"/>
      <c r="D10" s="219"/>
      <c r="E10" s="219"/>
      <c r="F10" s="348"/>
      <c r="G10" s="331"/>
      <c r="H10" s="331"/>
      <c r="I10" s="24" t="s">
        <v>47</v>
      </c>
      <c r="J10" s="219"/>
      <c r="K10" s="219"/>
      <c r="L10" s="219"/>
      <c r="M10" s="219"/>
      <c r="N10" s="348" t="e">
        <f t="shared" si="7"/>
        <v>#DIV/0!</v>
      </c>
      <c r="O10" s="331"/>
    </row>
    <row r="11" spans="1:16" ht="20.100000000000001" customHeight="1">
      <c r="A11" s="24" t="s">
        <v>102</v>
      </c>
      <c r="B11" s="195"/>
      <c r="C11" s="219"/>
      <c r="D11" s="219"/>
      <c r="E11" s="219"/>
      <c r="F11" s="348"/>
      <c r="G11" s="331"/>
      <c r="H11" s="331"/>
      <c r="I11" s="24" t="s">
        <v>48</v>
      </c>
      <c r="J11" s="195"/>
      <c r="K11" s="219"/>
      <c r="L11" s="219"/>
      <c r="M11" s="219"/>
      <c r="N11" s="348" t="e">
        <f t="shared" si="7"/>
        <v>#DIV/0!</v>
      </c>
      <c r="O11" s="331"/>
    </row>
    <row r="12" spans="1:16" ht="20.100000000000001" customHeight="1">
      <c r="A12" s="24" t="s">
        <v>103</v>
      </c>
      <c r="B12" s="195"/>
      <c r="C12" s="219"/>
      <c r="D12" s="219"/>
      <c r="E12" s="219"/>
      <c r="F12" s="348"/>
      <c r="G12" s="331"/>
      <c r="H12" s="331"/>
      <c r="I12" s="24" t="s">
        <v>76</v>
      </c>
      <c r="J12" s="195">
        <f>10248/10000</f>
        <v>1.0247999999999999</v>
      </c>
      <c r="K12" s="219"/>
      <c r="L12" s="219">
        <v>1</v>
      </c>
      <c r="M12" s="219">
        <v>0</v>
      </c>
      <c r="N12" s="348">
        <f t="shared" si="7"/>
        <v>0</v>
      </c>
      <c r="O12" s="331"/>
    </row>
    <row r="13" spans="1:16" ht="20.100000000000001" customHeight="1">
      <c r="A13" s="24" t="s">
        <v>104</v>
      </c>
      <c r="B13" s="195"/>
      <c r="C13" s="219"/>
      <c r="D13" s="219"/>
      <c r="E13" s="219"/>
      <c r="F13" s="348"/>
      <c r="G13" s="331"/>
      <c r="H13" s="331"/>
      <c r="I13" s="24" t="s">
        <v>77</v>
      </c>
      <c r="J13" s="195"/>
      <c r="K13" s="219"/>
      <c r="L13" s="219"/>
      <c r="M13" s="219"/>
      <c r="N13" s="348" t="e">
        <f t="shared" si="7"/>
        <v>#DIV/0!</v>
      </c>
      <c r="O13" s="331"/>
    </row>
    <row r="14" spans="1:16" ht="20.100000000000001" customHeight="1">
      <c r="A14" s="24" t="s">
        <v>105</v>
      </c>
      <c r="B14" s="195"/>
      <c r="C14" s="219"/>
      <c r="D14" s="219"/>
      <c r="E14" s="219"/>
      <c r="F14" s="348"/>
      <c r="G14" s="331"/>
      <c r="H14" s="331"/>
      <c r="I14" s="24" t="s">
        <v>78</v>
      </c>
      <c r="J14" s="195"/>
      <c r="K14" s="219"/>
      <c r="L14" s="219"/>
      <c r="M14" s="219"/>
      <c r="N14" s="348" t="e">
        <f t="shared" si="7"/>
        <v>#DIV/0!</v>
      </c>
      <c r="O14" s="331"/>
    </row>
    <row r="15" spans="1:16" ht="20.100000000000001" customHeight="1">
      <c r="A15" s="24" t="s">
        <v>106</v>
      </c>
      <c r="B15" s="195"/>
      <c r="C15" s="219"/>
      <c r="D15" s="219"/>
      <c r="E15" s="219"/>
      <c r="F15" s="348"/>
      <c r="G15" s="331"/>
      <c r="H15" s="331"/>
      <c r="I15" s="24"/>
      <c r="J15" s="195"/>
      <c r="K15" s="219"/>
      <c r="L15" s="219"/>
      <c r="M15" s="219"/>
      <c r="N15" s="348"/>
      <c r="O15" s="331"/>
    </row>
    <row r="16" spans="1:16" ht="20.100000000000001" customHeight="1">
      <c r="A16" s="24" t="s">
        <v>107</v>
      </c>
      <c r="B16" s="195"/>
      <c r="C16" s="219"/>
      <c r="D16" s="219"/>
      <c r="E16" s="219"/>
      <c r="F16" s="348"/>
      <c r="G16" s="331"/>
      <c r="H16" s="331"/>
      <c r="I16" s="24"/>
      <c r="J16" s="195"/>
      <c r="K16" s="219"/>
      <c r="L16" s="219"/>
      <c r="M16" s="219"/>
      <c r="N16" s="348"/>
      <c r="O16" s="331"/>
    </row>
    <row r="17" spans="1:16" ht="20.100000000000001" customHeight="1">
      <c r="A17" s="349" t="s">
        <v>108</v>
      </c>
      <c r="B17" s="195"/>
      <c r="C17" s="219"/>
      <c r="D17" s="219"/>
      <c r="E17" s="219"/>
      <c r="F17" s="348" t="e">
        <f>E17/D17</f>
        <v>#DIV/0!</v>
      </c>
      <c r="G17" s="331"/>
      <c r="H17" s="331"/>
      <c r="I17" s="24"/>
      <c r="J17" s="195"/>
      <c r="K17" s="219"/>
      <c r="L17" s="219"/>
      <c r="M17" s="219"/>
      <c r="N17" s="348"/>
      <c r="O17" s="331"/>
    </row>
    <row r="18" spans="1:16" ht="20.100000000000001" customHeight="1">
      <c r="A18" s="349" t="s">
        <v>109</v>
      </c>
      <c r="B18" s="195"/>
      <c r="C18" s="219"/>
      <c r="D18" s="219"/>
      <c r="E18" s="219"/>
      <c r="F18" s="348"/>
      <c r="G18" s="331"/>
      <c r="H18" s="331"/>
      <c r="I18" s="24"/>
      <c r="J18" s="195"/>
      <c r="K18" s="219"/>
      <c r="L18" s="219"/>
      <c r="M18" s="219"/>
      <c r="N18" s="348"/>
      <c r="O18" s="331"/>
    </row>
    <row r="19" spans="1:16" ht="20.100000000000001" customHeight="1">
      <c r="A19" s="349" t="s">
        <v>301</v>
      </c>
      <c r="B19" s="332"/>
      <c r="C19" s="332"/>
      <c r="D19" s="332"/>
      <c r="E19" s="332"/>
      <c r="F19" s="350"/>
      <c r="G19" s="331"/>
      <c r="H19" s="331"/>
      <c r="I19" s="24"/>
      <c r="J19" s="332"/>
      <c r="K19" s="332"/>
      <c r="L19" s="332"/>
      <c r="M19" s="332"/>
      <c r="N19" s="350"/>
      <c r="O19" s="331"/>
    </row>
    <row r="20" spans="1:16" ht="20.100000000000001" customHeight="1">
      <c r="A20" s="346" t="s">
        <v>17</v>
      </c>
      <c r="B20" s="172">
        <f>SUM(B21:B23,B26)</f>
        <v>1.0247999999999999</v>
      </c>
      <c r="C20" s="172">
        <f>SUM(C21:C23,C26)</f>
        <v>0</v>
      </c>
      <c r="D20" s="172">
        <f>SUM(D21:D23,D26)</f>
        <v>21</v>
      </c>
      <c r="E20" s="172">
        <f>SUM(E21:E23,E26)</f>
        <v>21.024799999999999</v>
      </c>
      <c r="F20" s="317" t="s">
        <v>40</v>
      </c>
      <c r="G20" s="354">
        <f>(E20-H20)/H20</f>
        <v>19.516003122560502</v>
      </c>
      <c r="H20" s="172">
        <f>SUM(H21:H23,H26)</f>
        <v>1.0247999999999999</v>
      </c>
      <c r="I20" s="346" t="s">
        <v>18</v>
      </c>
      <c r="J20" s="172">
        <f>SUM(J21:J24,J26)</f>
        <v>0</v>
      </c>
      <c r="K20" s="172">
        <f t="shared" ref="K20:M20" si="8">SUM(K21:K24,K26)</f>
        <v>0</v>
      </c>
      <c r="L20" s="172">
        <f t="shared" si="8"/>
        <v>0</v>
      </c>
      <c r="M20" s="172">
        <f t="shared" si="8"/>
        <v>21.024799999999999</v>
      </c>
      <c r="N20" s="317" t="s">
        <v>40</v>
      </c>
      <c r="O20" s="354">
        <f>(M20-P20)/P20</f>
        <v>19.516003122560502</v>
      </c>
      <c r="P20" s="172">
        <f t="shared" ref="P20" si="9">SUM(P21:P24,P26)</f>
        <v>1.0247999999999999</v>
      </c>
    </row>
    <row r="21" spans="1:16" ht="20.100000000000001" customHeight="1">
      <c r="A21" s="349" t="s">
        <v>326</v>
      </c>
      <c r="B21" s="193"/>
      <c r="C21" s="193"/>
      <c r="D21" s="193">
        <f>200000/10000</f>
        <v>20</v>
      </c>
      <c r="E21" s="193">
        <f>200000/10000</f>
        <v>20</v>
      </c>
      <c r="F21" s="345"/>
      <c r="G21" s="354"/>
      <c r="H21" s="317">
        <v>0</v>
      </c>
      <c r="I21" s="336" t="s">
        <v>332</v>
      </c>
      <c r="J21" s="193"/>
      <c r="K21" s="193"/>
      <c r="L21" s="193"/>
      <c r="M21" s="193"/>
      <c r="N21" s="345"/>
      <c r="O21" s="317"/>
    </row>
    <row r="22" spans="1:16" ht="20.100000000000001" customHeight="1">
      <c r="A22" s="349" t="s">
        <v>316</v>
      </c>
      <c r="B22" s="193"/>
      <c r="C22" s="193"/>
      <c r="D22" s="193"/>
      <c r="E22" s="193"/>
      <c r="F22" s="351"/>
      <c r="G22" s="352"/>
      <c r="H22" s="352"/>
      <c r="I22" s="336" t="s">
        <v>319</v>
      </c>
      <c r="J22" s="193"/>
      <c r="K22" s="193"/>
      <c r="L22" s="193"/>
      <c r="M22" s="193"/>
      <c r="N22" s="351"/>
      <c r="O22" s="352"/>
    </row>
    <row r="23" spans="1:16" ht="20.100000000000001" customHeight="1">
      <c r="A23" s="336" t="s">
        <v>361</v>
      </c>
      <c r="B23" s="193">
        <f>SUM(B24:B25)</f>
        <v>0</v>
      </c>
      <c r="C23" s="193">
        <f t="shared" ref="C23:E23" si="10">SUM(C24:C25)</f>
        <v>0</v>
      </c>
      <c r="D23" s="193">
        <f t="shared" si="10"/>
        <v>0</v>
      </c>
      <c r="E23" s="193">
        <f t="shared" si="10"/>
        <v>0</v>
      </c>
      <c r="F23" s="351"/>
      <c r="G23" s="352"/>
      <c r="H23" s="352"/>
      <c r="I23" s="349" t="s">
        <v>437</v>
      </c>
      <c r="J23" s="193"/>
      <c r="K23" s="193"/>
      <c r="L23" s="193"/>
      <c r="M23" s="193"/>
      <c r="N23" s="351"/>
      <c r="O23" s="352"/>
    </row>
    <row r="24" spans="1:16" ht="20.100000000000001" customHeight="1">
      <c r="A24" s="336" t="s">
        <v>359</v>
      </c>
      <c r="B24" s="193"/>
      <c r="C24" s="193"/>
      <c r="D24" s="193"/>
      <c r="E24" s="193"/>
      <c r="F24" s="351"/>
      <c r="G24" s="353"/>
      <c r="H24" s="353"/>
      <c r="I24" s="336" t="s">
        <v>438</v>
      </c>
      <c r="J24" s="193">
        <f>SUM(J25)</f>
        <v>0</v>
      </c>
      <c r="K24" s="193">
        <f>SUM(K25)</f>
        <v>0</v>
      </c>
      <c r="L24" s="193">
        <f t="shared" ref="L24:M24" si="11">SUM(L25)</f>
        <v>0</v>
      </c>
      <c r="M24" s="193">
        <f t="shared" si="11"/>
        <v>0</v>
      </c>
      <c r="N24" s="351"/>
      <c r="O24" s="353"/>
    </row>
    <row r="25" spans="1:16" ht="20.100000000000001" customHeight="1">
      <c r="A25" s="336" t="s">
        <v>360</v>
      </c>
      <c r="B25" s="193"/>
      <c r="C25" s="193"/>
      <c r="D25" s="193"/>
      <c r="E25" s="193"/>
      <c r="F25" s="351"/>
      <c r="G25" s="354"/>
      <c r="H25" s="354"/>
      <c r="I25" s="336" t="s">
        <v>933</v>
      </c>
      <c r="J25" s="193"/>
      <c r="K25" s="193"/>
      <c r="L25" s="193"/>
      <c r="M25" s="193"/>
      <c r="N25" s="351"/>
      <c r="O25" s="354"/>
    </row>
    <row r="26" spans="1:16" ht="20.100000000000001" customHeight="1">
      <c r="A26" s="349" t="s">
        <v>41</v>
      </c>
      <c r="B26" s="193">
        <f>10248/10000</f>
        <v>1.0247999999999999</v>
      </c>
      <c r="C26" s="193"/>
      <c r="D26" s="193">
        <v>1</v>
      </c>
      <c r="E26" s="193">
        <f>10248/10000</f>
        <v>1.0247999999999999</v>
      </c>
      <c r="F26" s="351"/>
      <c r="G26" s="354">
        <f>(E26-H26)/H26</f>
        <v>0</v>
      </c>
      <c r="H26" s="354">
        <f>10248/10000</f>
        <v>1.0247999999999999</v>
      </c>
      <c r="I26" s="349" t="s">
        <v>439</v>
      </c>
      <c r="J26" s="193"/>
      <c r="K26" s="193"/>
      <c r="L26" s="193"/>
      <c r="M26" s="193">
        <f>210248/10000</f>
        <v>21.024799999999999</v>
      </c>
      <c r="N26" s="351"/>
      <c r="O26" s="354">
        <f>(M26-P26)/P26</f>
        <v>19.516003122560502</v>
      </c>
      <c r="P26" s="340">
        <f>10248/10000</f>
        <v>1.0247999999999999</v>
      </c>
    </row>
    <row r="27" spans="1:16" ht="37.5" customHeight="1">
      <c r="A27" s="454" t="s">
        <v>235</v>
      </c>
      <c r="B27" s="454"/>
      <c r="C27" s="454"/>
      <c r="D27" s="454"/>
      <c r="E27" s="454"/>
      <c r="F27" s="454"/>
      <c r="G27" s="454"/>
      <c r="H27" s="454"/>
      <c r="I27" s="454"/>
      <c r="J27" s="454"/>
      <c r="K27" s="454"/>
      <c r="L27" s="454"/>
      <c r="M27" s="454"/>
      <c r="N27" s="454"/>
      <c r="O27" s="454"/>
    </row>
    <row r="28" spans="1:16" ht="20.100000000000001" customHeight="1">
      <c r="G28" s="340"/>
      <c r="H28" s="340"/>
      <c r="O28" s="340"/>
    </row>
    <row r="29" spans="1:16" ht="20.100000000000001" customHeight="1">
      <c r="G29" s="340"/>
      <c r="H29" s="340"/>
      <c r="O29" s="340"/>
    </row>
    <row r="30" spans="1:16" ht="20.100000000000001" customHeight="1"/>
    <row r="31" spans="1:16" ht="20.100000000000001" customHeight="1"/>
    <row r="32" spans="1:16"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spans="2:15" s="355" customFormat="1" ht="20.100000000000001" customHeight="1">
      <c r="B49" s="169"/>
      <c r="C49" s="169"/>
      <c r="D49" s="169"/>
      <c r="E49" s="169"/>
      <c r="F49" s="356"/>
      <c r="G49" s="358"/>
      <c r="H49" s="358"/>
      <c r="I49" s="357"/>
      <c r="J49" s="169"/>
      <c r="K49" s="169"/>
      <c r="L49" s="169"/>
      <c r="M49" s="169"/>
      <c r="N49" s="356"/>
      <c r="O49" s="358"/>
    </row>
    <row r="50" spans="2:15" s="355" customFormat="1" ht="20.100000000000001" customHeight="1">
      <c r="B50" s="169"/>
      <c r="C50" s="169"/>
      <c r="D50" s="169"/>
      <c r="E50" s="169"/>
      <c r="F50" s="356"/>
      <c r="G50" s="358"/>
      <c r="H50" s="358"/>
      <c r="I50" s="357"/>
      <c r="J50" s="169"/>
      <c r="K50" s="169"/>
      <c r="L50" s="169"/>
      <c r="M50" s="169"/>
      <c r="N50" s="356"/>
      <c r="O50" s="358"/>
    </row>
    <row r="51" spans="2:15" s="355" customFormat="1" ht="20.100000000000001" customHeight="1">
      <c r="B51" s="169"/>
      <c r="C51" s="169"/>
      <c r="D51" s="169"/>
      <c r="E51" s="169"/>
      <c r="F51" s="356"/>
      <c r="G51" s="358"/>
      <c r="H51" s="358"/>
      <c r="I51" s="357"/>
      <c r="J51" s="169"/>
      <c r="K51" s="169"/>
      <c r="L51" s="169"/>
      <c r="M51" s="169"/>
      <c r="N51" s="356"/>
      <c r="O51" s="358"/>
    </row>
    <row r="52" spans="2:15" s="355" customFormat="1" ht="20.100000000000001" customHeight="1">
      <c r="B52" s="169"/>
      <c r="C52" s="169"/>
      <c r="D52" s="169"/>
      <c r="E52" s="169"/>
      <c r="F52" s="356"/>
      <c r="G52" s="358"/>
      <c r="H52" s="358"/>
      <c r="I52" s="357"/>
      <c r="J52" s="169"/>
      <c r="K52" s="169"/>
      <c r="L52" s="169"/>
      <c r="M52" s="169"/>
      <c r="N52" s="356"/>
      <c r="O52" s="358"/>
    </row>
    <row r="53" spans="2:15" s="355" customFormat="1" ht="20.100000000000001" customHeight="1">
      <c r="B53" s="169"/>
      <c r="C53" s="169"/>
      <c r="D53" s="169"/>
      <c r="E53" s="169"/>
      <c r="F53" s="356"/>
      <c r="G53" s="358"/>
      <c r="H53" s="358"/>
      <c r="I53" s="357"/>
      <c r="J53" s="169"/>
      <c r="K53" s="169"/>
      <c r="L53" s="169"/>
      <c r="M53" s="169"/>
      <c r="N53" s="356"/>
      <c r="O53" s="358"/>
    </row>
    <row r="54" spans="2:15" s="355" customFormat="1" ht="20.100000000000001" customHeight="1">
      <c r="B54" s="169"/>
      <c r="C54" s="169"/>
      <c r="D54" s="169"/>
      <c r="E54" s="169"/>
      <c r="F54" s="356"/>
      <c r="G54" s="358"/>
      <c r="H54" s="358"/>
      <c r="I54" s="357"/>
      <c r="J54" s="169"/>
      <c r="K54" s="169"/>
      <c r="L54" s="169"/>
      <c r="M54" s="169"/>
      <c r="N54" s="356"/>
      <c r="O54" s="358"/>
    </row>
    <row r="55" spans="2:15" s="355" customFormat="1" ht="20.100000000000001" customHeight="1">
      <c r="B55" s="169"/>
      <c r="C55" s="169"/>
      <c r="D55" s="169"/>
      <c r="E55" s="169"/>
      <c r="F55" s="356"/>
      <c r="G55" s="358"/>
      <c r="H55" s="358"/>
      <c r="I55" s="357"/>
      <c r="J55" s="169"/>
      <c r="K55" s="169"/>
      <c r="L55" s="169"/>
      <c r="M55" s="169"/>
      <c r="N55" s="356"/>
      <c r="O55" s="358"/>
    </row>
  </sheetData>
  <mergeCells count="4">
    <mergeCell ref="A2:O2"/>
    <mergeCell ref="A3:I3"/>
    <mergeCell ref="A27:O27"/>
    <mergeCell ref="A1:I1"/>
  </mergeCells>
  <phoneticPr fontId="3" type="noConversion"/>
  <printOptions horizontalCentered="1"/>
  <pageMargins left="0.15748031496062992" right="0.15748031496062992" top="0.51181102362204722" bottom="0.31496062992125984" header="0.31496062992125984" footer="0.31496062992125984"/>
  <pageSetup paperSize="9" scale="70" fitToHeight="0" orientation="landscape" blackAndWhite="1" errors="blank"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sheetPr codeName="Sheet7"/>
  <dimension ref="A1:B69"/>
  <sheetViews>
    <sheetView zoomScaleSheetLayoutView="130" workbookViewId="0">
      <selection activeCell="A2" sqref="A2:B2"/>
    </sheetView>
  </sheetViews>
  <sheetFormatPr defaultColWidth="9" defaultRowHeight="14.25"/>
  <cols>
    <col min="1" max="1" width="57.875" style="67" customWidth="1"/>
    <col min="2" max="2" width="20" style="181" customWidth="1"/>
    <col min="3" max="16384" width="9" style="66"/>
  </cols>
  <sheetData>
    <row r="1" spans="1:2" ht="18" customHeight="1">
      <c r="A1" s="455" t="s">
        <v>262</v>
      </c>
      <c r="B1" s="455"/>
    </row>
    <row r="2" spans="1:2" ht="24">
      <c r="A2" s="456" t="s">
        <v>1320</v>
      </c>
      <c r="B2" s="456"/>
    </row>
    <row r="3" spans="1:2" ht="20.25" customHeight="1">
      <c r="A3" s="83"/>
      <c r="B3" s="180" t="s">
        <v>195</v>
      </c>
    </row>
    <row r="4" spans="1:2" ht="20.100000000000001" customHeight="1">
      <c r="A4" s="29" t="s">
        <v>210</v>
      </c>
      <c r="B4" s="171" t="s">
        <v>197</v>
      </c>
    </row>
    <row r="5" spans="1:2" ht="20.100000000000001" customHeight="1">
      <c r="A5" s="34" t="s">
        <v>4</v>
      </c>
      <c r="B5" s="182">
        <f>SUM(B6,B9,B15,B26,B35,B46,B49)</f>
        <v>0</v>
      </c>
    </row>
    <row r="6" spans="1:2" s="179" customFormat="1" ht="18.75" customHeight="1">
      <c r="A6" s="177" t="s">
        <v>430</v>
      </c>
      <c r="B6" s="178"/>
    </row>
    <row r="7" spans="1:2" s="179" customFormat="1" ht="18.75" customHeight="1">
      <c r="A7" s="177" t="s">
        <v>395</v>
      </c>
      <c r="B7" s="178"/>
    </row>
    <row r="8" spans="1:2" ht="18.75" customHeight="1">
      <c r="A8" s="175" t="s">
        <v>396</v>
      </c>
      <c r="B8" s="176"/>
    </row>
    <row r="9" spans="1:2" s="179" customFormat="1" ht="18.75" customHeight="1">
      <c r="A9" s="177" t="s">
        <v>431</v>
      </c>
      <c r="B9" s="178"/>
    </row>
    <row r="10" spans="1:2" s="179" customFormat="1" ht="18.75" customHeight="1">
      <c r="A10" s="177" t="s">
        <v>397</v>
      </c>
      <c r="B10" s="178"/>
    </row>
    <row r="11" spans="1:2" ht="18.75" customHeight="1">
      <c r="A11" s="175" t="s">
        <v>398</v>
      </c>
      <c r="B11" s="176"/>
    </row>
    <row r="12" spans="1:2" ht="18.75" customHeight="1">
      <c r="A12" s="175" t="s">
        <v>399</v>
      </c>
      <c r="B12" s="176"/>
    </row>
    <row r="13" spans="1:2" s="179" customFormat="1" ht="18.75" customHeight="1">
      <c r="A13" s="177" t="s">
        <v>400</v>
      </c>
      <c r="B13" s="178"/>
    </row>
    <row r="14" spans="1:2" ht="18.75" customHeight="1">
      <c r="A14" s="175" t="s">
        <v>398</v>
      </c>
      <c r="B14" s="176"/>
    </row>
    <row r="15" spans="1:2" s="179" customFormat="1" ht="18.75" customHeight="1">
      <c r="A15" s="177" t="s">
        <v>432</v>
      </c>
      <c r="B15" s="178"/>
    </row>
    <row r="16" spans="1:2" s="179" customFormat="1" ht="18.75" customHeight="1">
      <c r="A16" s="177" t="s">
        <v>401</v>
      </c>
      <c r="B16" s="178"/>
    </row>
    <row r="17" spans="1:2" ht="18.75" customHeight="1">
      <c r="A17" s="175" t="s">
        <v>402</v>
      </c>
      <c r="B17" s="176"/>
    </row>
    <row r="18" spans="1:2" ht="18.75" customHeight="1">
      <c r="A18" s="175" t="s">
        <v>403</v>
      </c>
      <c r="B18" s="176"/>
    </row>
    <row r="19" spans="1:2" ht="18.75" customHeight="1">
      <c r="A19" s="175" t="s">
        <v>404</v>
      </c>
      <c r="B19" s="176"/>
    </row>
    <row r="20" spans="1:2" s="179" customFormat="1" ht="18.75" customHeight="1">
      <c r="A20" s="177" t="s">
        <v>405</v>
      </c>
      <c r="B20" s="178"/>
    </row>
    <row r="21" spans="1:2" s="179" customFormat="1" ht="18.75" customHeight="1">
      <c r="A21" s="177" t="s">
        <v>406</v>
      </c>
      <c r="B21" s="178"/>
    </row>
    <row r="22" spans="1:2" ht="18.75" customHeight="1">
      <c r="A22" s="175" t="s">
        <v>407</v>
      </c>
      <c r="B22" s="176"/>
    </row>
    <row r="23" spans="1:2" ht="18.75" customHeight="1">
      <c r="A23" s="175" t="s">
        <v>408</v>
      </c>
      <c r="B23" s="176"/>
    </row>
    <row r="24" spans="1:2" s="179" customFormat="1" ht="18.75" customHeight="1">
      <c r="A24" s="177" t="s">
        <v>409</v>
      </c>
      <c r="B24" s="178"/>
    </row>
    <row r="25" spans="1:2" ht="18.75" customHeight="1">
      <c r="A25" s="175" t="s">
        <v>402</v>
      </c>
      <c r="B25" s="176"/>
    </row>
    <row r="26" spans="1:2" s="179" customFormat="1" ht="18.75" customHeight="1">
      <c r="A26" s="177" t="s">
        <v>433</v>
      </c>
      <c r="B26" s="178"/>
    </row>
    <row r="27" spans="1:2" s="179" customFormat="1" ht="18.75" customHeight="1">
      <c r="A27" s="177" t="s">
        <v>410</v>
      </c>
      <c r="B27" s="178"/>
    </row>
    <row r="28" spans="1:2" ht="18.75" customHeight="1">
      <c r="A28" s="175" t="s">
        <v>398</v>
      </c>
      <c r="B28" s="176"/>
    </row>
    <row r="29" spans="1:2" s="179" customFormat="1" ht="18.75" customHeight="1">
      <c r="A29" s="177" t="s">
        <v>411</v>
      </c>
      <c r="B29" s="178"/>
    </row>
    <row r="30" spans="1:2" ht="18.75" customHeight="1">
      <c r="A30" s="175" t="s">
        <v>398</v>
      </c>
      <c r="B30" s="176"/>
    </row>
    <row r="31" spans="1:2" ht="18.75" customHeight="1">
      <c r="A31" s="175" t="s">
        <v>412</v>
      </c>
      <c r="B31" s="176"/>
    </row>
    <row r="32" spans="1:2" ht="18.75" customHeight="1">
      <c r="A32" s="175" t="s">
        <v>413</v>
      </c>
      <c r="B32" s="176"/>
    </row>
    <row r="33" spans="1:2" s="179" customFormat="1" ht="18.75" customHeight="1">
      <c r="A33" s="177" t="s">
        <v>414</v>
      </c>
      <c r="B33" s="178"/>
    </row>
    <row r="34" spans="1:2" ht="18.75" customHeight="1">
      <c r="A34" s="175" t="s">
        <v>415</v>
      </c>
      <c r="B34" s="176"/>
    </row>
    <row r="35" spans="1:2" s="179" customFormat="1" ht="18.75" customHeight="1">
      <c r="A35" s="177" t="s">
        <v>434</v>
      </c>
      <c r="B35" s="178"/>
    </row>
    <row r="36" spans="1:2" s="179" customFormat="1" ht="18.75" customHeight="1">
      <c r="A36" s="177" t="s">
        <v>416</v>
      </c>
      <c r="B36" s="178"/>
    </row>
    <row r="37" spans="1:2" ht="18.75" customHeight="1">
      <c r="A37" s="175" t="s">
        <v>417</v>
      </c>
      <c r="B37" s="176"/>
    </row>
    <row r="38" spans="1:2" s="179" customFormat="1" ht="18.75" customHeight="1">
      <c r="A38" s="177" t="s">
        <v>418</v>
      </c>
      <c r="B38" s="178"/>
    </row>
    <row r="39" spans="1:2" ht="18.75" customHeight="1">
      <c r="A39" s="175" t="s">
        <v>419</v>
      </c>
      <c r="B39" s="176"/>
    </row>
    <row r="40" spans="1:2" s="179" customFormat="1" ht="18.75" customHeight="1">
      <c r="A40" s="177" t="s">
        <v>420</v>
      </c>
      <c r="B40" s="178"/>
    </row>
    <row r="41" spans="1:2" ht="18.75" customHeight="1">
      <c r="A41" s="175" t="s">
        <v>421</v>
      </c>
      <c r="B41" s="176"/>
    </row>
    <row r="42" spans="1:2" ht="18.75" customHeight="1">
      <c r="A42" s="175" t="s">
        <v>422</v>
      </c>
      <c r="B42" s="176"/>
    </row>
    <row r="43" spans="1:2" ht="18.75" customHeight="1">
      <c r="A43" s="175" t="s">
        <v>423</v>
      </c>
      <c r="B43" s="176"/>
    </row>
    <row r="44" spans="1:2" ht="18.75" customHeight="1">
      <c r="A44" s="175" t="s">
        <v>424</v>
      </c>
      <c r="B44" s="176"/>
    </row>
    <row r="45" spans="1:2" ht="18.75" customHeight="1">
      <c r="A45" s="175" t="s">
        <v>425</v>
      </c>
      <c r="B45" s="176"/>
    </row>
    <row r="46" spans="1:2" s="179" customFormat="1" ht="18.75" customHeight="1">
      <c r="A46" s="177" t="s">
        <v>435</v>
      </c>
      <c r="B46" s="178"/>
    </row>
    <row r="47" spans="1:2" s="179" customFormat="1" ht="18.75" customHeight="1">
      <c r="A47" s="177" t="s">
        <v>426</v>
      </c>
      <c r="B47" s="178"/>
    </row>
    <row r="48" spans="1:2" ht="18.75" customHeight="1">
      <c r="A48" s="175" t="s">
        <v>427</v>
      </c>
      <c r="B48" s="176"/>
    </row>
    <row r="49" spans="1:2" s="179" customFormat="1" ht="18.75" customHeight="1">
      <c r="A49" s="177" t="s">
        <v>436</v>
      </c>
      <c r="B49" s="178"/>
    </row>
    <row r="50" spans="1:2" s="179" customFormat="1" ht="18.75" customHeight="1">
      <c r="A50" s="177" t="s">
        <v>428</v>
      </c>
      <c r="B50" s="178"/>
    </row>
    <row r="51" spans="1:2" ht="18.75" customHeight="1">
      <c r="A51" s="175" t="s">
        <v>429</v>
      </c>
      <c r="B51" s="176"/>
    </row>
    <row r="52" spans="1:2" ht="48.75" customHeight="1">
      <c r="A52" s="457" t="s">
        <v>236</v>
      </c>
      <c r="B52" s="457"/>
    </row>
    <row r="66" spans="1:2">
      <c r="A66" s="66"/>
      <c r="B66" s="169"/>
    </row>
    <row r="67" spans="1:2">
      <c r="A67" s="66"/>
      <c r="B67" s="169"/>
    </row>
    <row r="68" spans="1:2">
      <c r="A68" s="66"/>
      <c r="B68" s="169"/>
    </row>
    <row r="69" spans="1:2">
      <c r="A69" s="66"/>
      <c r="B69" s="169"/>
    </row>
  </sheetData>
  <mergeCells count="3">
    <mergeCell ref="A1:B1"/>
    <mergeCell ref="A2:B2"/>
    <mergeCell ref="A52:B52"/>
  </mergeCells>
  <phoneticPr fontId="3" type="noConversion"/>
  <printOptions horizontalCentered="1"/>
  <pageMargins left="0.23622047244094491" right="0.23622047244094491" top="0.51181102362204722" bottom="0.51181102362204722" header="0.23622047244094491" footer="0.23622047244094491"/>
  <pageSetup paperSize="9" orientation="portrait" blackAndWhite="1" errors="blank"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27</vt:i4>
      </vt:variant>
      <vt:variant>
        <vt:lpstr>命名范围</vt:lpstr>
      </vt:variant>
      <vt:variant>
        <vt:i4>32</vt:i4>
      </vt:variant>
    </vt:vector>
  </HeadingPairs>
  <TitlesOfParts>
    <vt:vector size="59" baseType="lpstr">
      <vt:lpstr>01-2019街镇收入</vt:lpstr>
      <vt:lpstr>02-2019街镇支出</vt:lpstr>
      <vt:lpstr>03-2019公共平衡 </vt:lpstr>
      <vt:lpstr>04-2019公共本级支出功能 </vt:lpstr>
      <vt:lpstr>05-2019公共线下 </vt:lpstr>
      <vt:lpstr>06-2019转移支付分地区</vt:lpstr>
      <vt:lpstr>07-2019转移支付分项目 </vt:lpstr>
      <vt:lpstr>8-2019基金平衡</vt:lpstr>
      <vt:lpstr>9-2019基金支出</vt:lpstr>
      <vt:lpstr>10-2019基金转移支付</vt:lpstr>
      <vt:lpstr>11-2019国资 </vt:lpstr>
      <vt:lpstr>12-2019社保执行-北碚区无</vt:lpstr>
      <vt:lpstr>12-2019社保执行</vt:lpstr>
      <vt:lpstr>13-2020公共平衡</vt:lpstr>
      <vt:lpstr>14-2020公共本级支出功能 </vt:lpstr>
      <vt:lpstr>15-2020公共基本和项目 </vt:lpstr>
      <vt:lpstr>16-2020公共本级基本支出经济 </vt:lpstr>
      <vt:lpstr>17-2020公共线下</vt:lpstr>
      <vt:lpstr>18-2020转移支付分地区</vt:lpstr>
      <vt:lpstr>19-2020转移支付分项目</vt:lpstr>
      <vt:lpstr>20-2020基金平衡</vt:lpstr>
      <vt:lpstr>21-2020基金支出</vt:lpstr>
      <vt:lpstr>22-2020基金转移支付</vt:lpstr>
      <vt:lpstr>23-2020国资</vt:lpstr>
      <vt:lpstr>24-2020社保</vt:lpstr>
      <vt:lpstr>24-2020社保-北碚区无</vt:lpstr>
      <vt:lpstr>Sheet1</vt:lpstr>
      <vt:lpstr>'01-2019街镇收入'!Print_Area</vt:lpstr>
      <vt:lpstr>'02-2019街镇支出'!Print_Area</vt:lpstr>
      <vt:lpstr>'03-2019公共平衡 '!Print_Area</vt:lpstr>
      <vt:lpstr>'04-2019公共本级支出功能 '!Print_Area</vt:lpstr>
      <vt:lpstr>'05-2019公共线下 '!Print_Area</vt:lpstr>
      <vt:lpstr>'06-2019转移支付分地区'!Print_Area</vt:lpstr>
      <vt:lpstr>'07-2019转移支付分项目 '!Print_Area</vt:lpstr>
      <vt:lpstr>'11-2019国资 '!Print_Area</vt:lpstr>
      <vt:lpstr>'12-2019社保执行-北碚区无'!Print_Area</vt:lpstr>
      <vt:lpstr>'13-2020公共平衡'!Print_Area</vt:lpstr>
      <vt:lpstr>'14-2020公共本级支出功能 '!Print_Area</vt:lpstr>
      <vt:lpstr>'15-2020公共基本和项目 '!Print_Area</vt:lpstr>
      <vt:lpstr>'16-2020公共本级基本支出经济 '!Print_Area</vt:lpstr>
      <vt:lpstr>'17-2020公共线下'!Print_Area</vt:lpstr>
      <vt:lpstr>'18-2020转移支付分地区'!Print_Area</vt:lpstr>
      <vt:lpstr>'19-2020转移支付分项目'!Print_Area</vt:lpstr>
      <vt:lpstr>'21-2020基金支出'!Print_Area</vt:lpstr>
      <vt:lpstr>'8-2019基金平衡'!Print_Area</vt:lpstr>
      <vt:lpstr>'9-2019基金支出'!Print_Area</vt:lpstr>
      <vt:lpstr>'03-2019公共平衡 '!Print_Titles</vt:lpstr>
      <vt:lpstr>'04-2019公共本级支出功能 '!Print_Titles</vt:lpstr>
      <vt:lpstr>'05-2019公共线下 '!Print_Titles</vt:lpstr>
      <vt:lpstr>'06-2019转移支付分地区'!Print_Titles</vt:lpstr>
      <vt:lpstr>'07-2019转移支付分项目 '!Print_Titles</vt:lpstr>
      <vt:lpstr>'14-2020公共本级支出功能 '!Print_Titles</vt:lpstr>
      <vt:lpstr>'16-2020公共本级基本支出经济 '!Print_Titles</vt:lpstr>
      <vt:lpstr>'17-2020公共线下'!Print_Titles</vt:lpstr>
      <vt:lpstr>'18-2020转移支付分地区'!Print_Titles</vt:lpstr>
      <vt:lpstr>'19-2020转移支付分项目'!Print_Titles</vt:lpstr>
      <vt:lpstr>'21-2020基金支出'!Print_Titles</vt:lpstr>
      <vt:lpstr>'8-2019基金平衡'!Print_Titles</vt:lpstr>
      <vt:lpstr>'9-2019基金支出'!Print_Titles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2020-02-10T11:02:16Z</dcterms:modified>
</cp:coreProperties>
</file>