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870" activeTab="5"/>
  </bookViews>
  <sheets>
    <sheet name="1-2021公共平衡" sheetId="71" r:id="rId1"/>
    <sheet name="2-2021公共线下" sheetId="29" r:id="rId2"/>
    <sheet name="3-分地区" sheetId="72" r:id="rId3"/>
    <sheet name="4.分项目" sheetId="73" r:id="rId4"/>
    <sheet name="5-2021基金平衡" sheetId="35" r:id="rId5"/>
    <sheet name="6-债券" sheetId="74" r:id="rId6"/>
  </sheets>
  <definedNames>
    <definedName name="fa">#REF!</definedName>
    <definedName name="_xlnm.Print_Area" localSheetId="0">'1-2021公共平衡'!$A$1:$H$37</definedName>
    <definedName name="_xlnm.Print_Area" localSheetId="1">'2-2021公共线下'!$A$1:$H$40</definedName>
    <definedName name="_xlnm.Print_Area" localSheetId="4">'5-2021基金平衡'!$A$1:$H$21</definedName>
    <definedName name="_xlnm.Print_Titles" localSheetId="0">'1-2021公共平衡'!$4:$4</definedName>
    <definedName name="_xlnm.Print_Titles" localSheetId="1">'2-2021公共线下'!$4:$4</definedName>
    <definedName name="地区名称" localSheetId="1">#REF!</definedName>
    <definedName name="地区名称" localSheetId="4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<sst xmlns="http://schemas.openxmlformats.org/spreadsheetml/2006/main" count="237" uniqueCount="204">
  <si>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</si>
  <si>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年区级一般公共预算收支调整预算表</t>
    </r>
    <r>
      <rPr>
        <sz val="22"/>
        <color theme="1"/>
        <rFont val="Times New Roman"/>
        <charset val="134"/>
      </rPr>
      <t xml:space="preserve"> </t>
    </r>
  </si>
  <si>
    <t>单位：万元</t>
  </si>
  <si>
    <r>
      <rPr>
        <sz val="14"/>
        <rFont val="黑体"/>
        <charset val="134"/>
      </rPr>
      <t>收</t>
    </r>
    <r>
      <rPr>
        <sz val="14"/>
        <rFont val="Times New Roman"/>
        <charset val="134"/>
      </rPr>
      <t xml:space="preserve">      </t>
    </r>
    <r>
      <rPr>
        <sz val="14"/>
        <rFont val="黑体"/>
        <charset val="134"/>
      </rPr>
      <t>入</t>
    </r>
  </si>
  <si>
    <t>预算数</t>
  </si>
  <si>
    <t>调整数</t>
  </si>
  <si>
    <t>调整预算</t>
  </si>
  <si>
    <t>支      出</t>
  </si>
  <si>
    <r>
      <rPr>
        <sz val="14"/>
        <rFont val="黑体"/>
        <charset val="134"/>
      </rPr>
      <t>总</t>
    </r>
    <r>
      <rPr>
        <sz val="14"/>
        <rFont val="Times New Roman"/>
        <charset val="134"/>
      </rPr>
      <t xml:space="preserve">  </t>
    </r>
    <r>
      <rPr>
        <sz val="14"/>
        <rFont val="黑体"/>
        <charset val="134"/>
      </rPr>
      <t>计</t>
    </r>
  </si>
  <si>
    <t>街道</t>
  </si>
  <si>
    <t>区级</t>
  </si>
  <si>
    <t>合计</t>
  </si>
  <si>
    <r>
      <rPr>
        <sz val="14"/>
        <rFont val="黑体"/>
        <charset val="134"/>
      </rPr>
      <t>本级收入合计</t>
    </r>
  </si>
  <si>
    <r>
      <rPr>
        <sz val="14"/>
        <rFont val="黑体"/>
        <charset val="134"/>
      </rPr>
      <t>本级支出合计</t>
    </r>
  </si>
  <si>
    <r>
      <rPr>
        <sz val="11"/>
        <color theme="1"/>
        <rFont val="宋体"/>
        <charset val="134"/>
      </rPr>
      <t>合计</t>
    </r>
  </si>
  <si>
    <r>
      <rPr>
        <sz val="10"/>
        <color indexed="8"/>
        <rFont val="宋体"/>
        <charset val="134"/>
      </rPr>
      <t>一、税收收入</t>
    </r>
  </si>
  <si>
    <r>
      <rPr>
        <sz val="10"/>
        <color indexed="8"/>
        <rFont val="宋体"/>
        <charset val="134"/>
      </rPr>
      <t>一、一般公共服务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</si>
  <si>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增值税</t>
    </r>
  </si>
  <si>
    <r>
      <rPr>
        <sz val="10"/>
        <color indexed="8"/>
        <rFont val="宋体"/>
        <charset val="134"/>
      </rPr>
      <t>二、国防支出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</si>
  <si>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企业所得税</t>
    </r>
  </si>
  <si>
    <r>
      <rPr>
        <sz val="10"/>
        <color indexed="8"/>
        <rFont val="宋体"/>
        <charset val="134"/>
      </rPr>
      <t>三、公共安全支出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</si>
  <si>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个人所得税</t>
    </r>
  </si>
  <si>
    <r>
      <rPr>
        <sz val="10"/>
        <color indexed="8"/>
        <rFont val="宋体"/>
        <charset val="134"/>
      </rPr>
      <t>四、教育支出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</si>
  <si>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资源税</t>
    </r>
  </si>
  <si>
    <r>
      <rPr>
        <sz val="10"/>
        <color indexed="8"/>
        <rFont val="宋体"/>
        <charset val="134"/>
      </rPr>
      <t>五、科学技术支出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</si>
  <si>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城市维护建设税</t>
    </r>
  </si>
  <si>
    <r>
      <rPr>
        <sz val="10"/>
        <color indexed="8"/>
        <rFont val="宋体"/>
        <charset val="134"/>
      </rPr>
      <t>六、文化旅游体育与传媒支出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</si>
  <si>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房产税</t>
    </r>
  </si>
  <si>
    <r>
      <rPr>
        <sz val="10"/>
        <color indexed="8"/>
        <rFont val="宋体"/>
        <charset val="134"/>
      </rPr>
      <t>七、社会保障和就业支出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</si>
  <si>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印花税</t>
    </r>
  </si>
  <si>
    <r>
      <rPr>
        <sz val="10"/>
        <color indexed="8"/>
        <rFont val="宋体"/>
        <charset val="134"/>
      </rPr>
      <t>八、卫生健康支出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</si>
  <si>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城镇土地使用税</t>
    </r>
  </si>
  <si>
    <r>
      <rPr>
        <sz val="10"/>
        <color indexed="8"/>
        <rFont val="宋体"/>
        <charset val="134"/>
      </rPr>
      <t>九、节能环保支出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</si>
  <si>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土地增值税</t>
    </r>
  </si>
  <si>
    <t>十、城乡社区支出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</si>
  <si>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耕地占用税</t>
    </r>
  </si>
  <si>
    <t>十一、农林水支出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</si>
  <si>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契税</t>
    </r>
  </si>
  <si>
    <t>十二、交通运输支出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</si>
  <si>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环境保护税</t>
    </r>
  </si>
  <si>
    <t>十三、资源勘探工业信息等支出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</si>
  <si>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其他税收收入</t>
    </r>
  </si>
  <si>
    <r>
      <rPr>
        <sz val="10"/>
        <color indexed="8"/>
        <rFont val="宋体"/>
        <charset val="134"/>
      </rPr>
      <t>十四、商业服务业等支出</t>
    </r>
  </si>
  <si>
    <r>
      <rPr>
        <sz val="10"/>
        <color indexed="8"/>
        <rFont val="宋体"/>
        <charset val="134"/>
      </rPr>
      <t>二、非税收入</t>
    </r>
  </si>
  <si>
    <r>
      <rPr>
        <sz val="10"/>
        <color indexed="8"/>
        <rFont val="宋体"/>
        <charset val="134"/>
      </rPr>
      <t>十五、金融支出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</si>
  <si>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专项收入</t>
    </r>
  </si>
  <si>
    <r>
      <rPr>
        <sz val="10"/>
        <color indexed="8"/>
        <rFont val="宋体"/>
        <charset val="134"/>
      </rPr>
      <t>十六、自然资源海洋气象等支出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</si>
  <si>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行政事业性收费收入</t>
    </r>
  </si>
  <si>
    <r>
      <rPr>
        <sz val="10"/>
        <color indexed="8"/>
        <rFont val="宋体"/>
        <charset val="134"/>
      </rPr>
      <t>十七、住房保障支出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</si>
  <si>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罚没收入</t>
    </r>
  </si>
  <si>
    <r>
      <rPr>
        <sz val="10"/>
        <color indexed="8"/>
        <rFont val="宋体"/>
        <charset val="134"/>
      </rPr>
      <t>十八、灾害防治及应急管理支出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</si>
  <si>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国有资源（资产）有偿使用收入</t>
    </r>
  </si>
  <si>
    <r>
      <rPr>
        <sz val="10"/>
        <color indexed="8"/>
        <rFont val="宋体"/>
        <charset val="134"/>
      </rPr>
      <t>十九、预备费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</si>
  <si>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政府住房基金收入</t>
    </r>
  </si>
  <si>
    <r>
      <rPr>
        <sz val="10"/>
        <color indexed="8"/>
        <rFont val="宋体"/>
        <charset val="134"/>
      </rPr>
      <t>二十、债务付息支出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</si>
  <si>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其他收入</t>
    </r>
  </si>
  <si>
    <r>
      <rPr>
        <sz val="10"/>
        <color indexed="8"/>
        <rFont val="宋体"/>
        <charset val="134"/>
      </rPr>
      <t>二十一、债务发行费用支出</t>
    </r>
  </si>
  <si>
    <r>
      <rPr>
        <sz val="10"/>
        <color rgb="FF000000"/>
        <rFont val="宋体"/>
        <charset val="134"/>
      </rPr>
      <t>二十二、其他支出</t>
    </r>
  </si>
  <si>
    <r>
      <rPr>
        <sz val="14"/>
        <rFont val="黑体"/>
        <charset val="134"/>
      </rPr>
      <t>转移性收入合计</t>
    </r>
  </si>
  <si>
    <r>
      <rPr>
        <sz val="14"/>
        <rFont val="黑体"/>
        <charset val="134"/>
      </rPr>
      <t>转移性支出合计</t>
    </r>
  </si>
  <si>
    <r>
      <rPr>
        <sz val="10"/>
        <color indexed="8"/>
        <rFont val="宋体"/>
        <charset val="134"/>
      </rPr>
      <t>一、上级补助收入</t>
    </r>
  </si>
  <si>
    <r>
      <rPr>
        <sz val="10"/>
        <color indexed="8"/>
        <rFont val="宋体"/>
        <charset val="134"/>
      </rPr>
      <t>一、上解支出</t>
    </r>
  </si>
  <si>
    <r>
      <rPr>
        <sz val="10"/>
        <color indexed="8"/>
        <rFont val="宋体"/>
        <charset val="134"/>
      </rPr>
      <t>二、下级上解收入</t>
    </r>
  </si>
  <si>
    <r>
      <rPr>
        <sz val="10"/>
        <color indexed="8"/>
        <rFont val="宋体"/>
        <charset val="134"/>
      </rPr>
      <t>二、补助下级支出</t>
    </r>
  </si>
  <si>
    <r>
      <rPr>
        <sz val="10"/>
        <color indexed="8"/>
        <rFont val="宋体"/>
        <charset val="134"/>
      </rPr>
      <t>三、动用预算稳定调节基金</t>
    </r>
  </si>
  <si>
    <r>
      <rPr>
        <sz val="10"/>
        <color indexed="8"/>
        <rFont val="宋体"/>
        <charset val="134"/>
      </rPr>
      <t>三、地方政府债务还本支出</t>
    </r>
  </si>
  <si>
    <r>
      <rPr>
        <sz val="10"/>
        <color indexed="8"/>
        <rFont val="宋体"/>
        <charset val="134"/>
      </rPr>
      <t>四、调入资金</t>
    </r>
  </si>
  <si>
    <r>
      <rPr>
        <sz val="10"/>
        <color rgb="FF000000"/>
        <rFont val="Times New Roman"/>
        <charset val="134"/>
      </rPr>
      <t xml:space="preserve">    </t>
    </r>
    <r>
      <rPr>
        <sz val="10"/>
        <color rgb="FF000000"/>
        <rFont val="宋体"/>
        <charset val="134"/>
      </rPr>
      <t>地方政府债券还本支出（再融资）</t>
    </r>
  </si>
  <si>
    <r>
      <rPr>
        <sz val="10"/>
        <color indexed="8"/>
        <rFont val="宋体"/>
        <charset val="134"/>
      </rPr>
      <t>五、地方政府债务转贷收入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</si>
  <si>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地方政府其他债务还本支出</t>
    </r>
  </si>
  <si>
    <r>
      <rPr>
        <sz val="10"/>
        <color rgb="FF000000"/>
        <rFont val="Times New Roman"/>
        <charset val="134"/>
      </rPr>
      <t xml:space="preserve">    </t>
    </r>
    <r>
      <rPr>
        <sz val="10"/>
        <color rgb="FF000000"/>
        <rFont val="宋体"/>
        <charset val="134"/>
      </rPr>
      <t>地方政府债券转贷收入（新增）</t>
    </r>
  </si>
  <si>
    <r>
      <rPr>
        <sz val="10"/>
        <color rgb="FF000000"/>
        <rFont val="Times New Roman"/>
        <charset val="134"/>
      </rPr>
      <t xml:space="preserve">    </t>
    </r>
    <r>
      <rPr>
        <sz val="10"/>
        <color rgb="FF000000"/>
        <rFont val="宋体"/>
        <charset val="134"/>
      </rPr>
      <t>地方政府债券转贷收入（再融资）</t>
    </r>
  </si>
  <si>
    <r>
      <rPr>
        <sz val="10"/>
        <color indexed="8"/>
        <rFont val="宋体"/>
        <charset val="134"/>
      </rPr>
      <t>六、上年结转</t>
    </r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</si>
  <si>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2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</si>
  <si>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年区级一般公共预算转移支付收支调整预算表</t>
    </r>
    <r>
      <rPr>
        <sz val="22"/>
        <color theme="1"/>
        <rFont val="Times New Roman"/>
        <charset val="134"/>
      </rPr>
      <t xml:space="preserve"> </t>
    </r>
  </si>
  <si>
    <t>收        入</t>
  </si>
  <si>
    <t>支        出</t>
  </si>
  <si>
    <r>
      <rPr>
        <sz val="14"/>
        <color theme="1"/>
        <rFont val="黑体"/>
        <charset val="134"/>
      </rPr>
      <t>上级补助收入</t>
    </r>
  </si>
  <si>
    <r>
      <rPr>
        <sz val="14"/>
        <color theme="1"/>
        <rFont val="黑体"/>
        <charset val="134"/>
      </rPr>
      <t>补助下级支出</t>
    </r>
  </si>
  <si>
    <r>
      <rPr>
        <sz val="10"/>
        <color theme="1"/>
        <rFont val="宋体"/>
        <charset val="134"/>
      </rPr>
      <t>一、一般性转移支付收入</t>
    </r>
  </si>
  <si>
    <r>
      <rPr>
        <sz val="10"/>
        <color theme="1"/>
        <rFont val="宋体"/>
        <charset val="134"/>
      </rPr>
      <t>一、一般性转移支付支出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</si>
  <si>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所得税基数返还收入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</si>
  <si>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体制补助收入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</si>
  <si>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增值税税收返还收入</t>
    </r>
  </si>
  <si>
    <r>
      <rPr>
        <sz val="10"/>
        <color theme="1"/>
        <rFont val="宋体"/>
        <charset val="134"/>
      </rPr>
      <t>其他一般性转移支付收入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</si>
  <si>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消费税税收返还收入</t>
    </r>
  </si>
  <si>
    <r>
      <rPr>
        <sz val="10"/>
        <color theme="1"/>
        <rFont val="宋体"/>
        <charset val="134"/>
      </rPr>
      <t>二、专项转移支付支出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</si>
  <si>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增值税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五五分享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税收返还收入</t>
    </r>
  </si>
  <si>
    <t xml:space="preserve">  城乡社区</t>
  </si>
  <si>
    <t xml:space="preserve">  农林水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</si>
  <si>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均衡性转移支付收入</t>
    </r>
  </si>
  <si>
    <t xml:space="preserve">  交通运输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</si>
  <si>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县级基本财力保障机制奖补资金收入</t>
    </r>
  </si>
  <si>
    <t xml:space="preserve">  资源勘探工业信息等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</si>
  <si>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结算补助收入</t>
    </r>
  </si>
  <si>
    <t xml:space="preserve">  灾害防治及应急管理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</si>
  <si>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重点生态功能区转移支付收入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</si>
  <si>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固定数额补助收入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</si>
  <si>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贫困地区转移支付收入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</si>
  <si>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公共安全共同财政事权转移支付收入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</si>
  <si>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教育共同财政事权转移支付收入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</si>
  <si>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文化旅游体育与传媒共同财政事权转移支付收入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</si>
  <si>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社会保障和就业共同财政事权转移支付收入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</si>
  <si>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医疗卫生共同财政事权转移支付收入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</si>
  <si>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节能环保共同财政事权转移支付收入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</si>
  <si>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农林水共同财政事权转移支付收入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</si>
  <si>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住房保障共同财政事权转移支付收入</t>
    </r>
  </si>
  <si>
    <r>
      <rPr>
        <sz val="10"/>
        <color theme="1"/>
        <rFont val="宋体"/>
        <charset val="134"/>
      </rPr>
      <t>二、专项转移支付收入</t>
    </r>
  </si>
  <si>
    <t xml:space="preserve">  一般公共服务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</si>
  <si>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国防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</si>
  <si>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教育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</si>
  <si>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文化旅游体育与传媒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</si>
  <si>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社会保障和就业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</si>
  <si>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卫生健康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</si>
  <si>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节能环保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</si>
  <si>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农林水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</si>
  <si>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交通运输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</si>
  <si>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资源勘探工业信息等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</si>
  <si>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商业服务业等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</si>
  <si>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自然资源海洋气象等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</si>
  <si>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住房保障</t>
    </r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</si>
  <si>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灾害防治及应急管理</t>
    </r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</si>
  <si>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3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</si>
  <si>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年区级一般公共预算转移支付预算调整表</t>
    </r>
  </si>
  <si>
    <t>（分地区）</t>
  </si>
  <si>
    <t>支出</t>
  </si>
  <si>
    <t>补助镇级合计</t>
  </si>
  <si>
    <t>澄江镇</t>
  </si>
  <si>
    <t>金刀峡镇</t>
  </si>
  <si>
    <t>静观镇</t>
  </si>
  <si>
    <t>柳荫镇</t>
  </si>
  <si>
    <t>三圣镇</t>
  </si>
  <si>
    <t>施家梁镇</t>
  </si>
  <si>
    <t>天府镇</t>
  </si>
  <si>
    <t>童家溪镇</t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</si>
  <si>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4</t>
    </r>
  </si>
  <si>
    <t>（分项目）</t>
  </si>
  <si>
    <t>违法建设治理工作经费</t>
  </si>
  <si>
    <t>宅基地审批管理经费</t>
  </si>
  <si>
    <t>促进市场主体发展补贴激励专项资金</t>
  </si>
  <si>
    <t>违法建设治理费用</t>
  </si>
  <si>
    <t>高层建筑可燃雨棚和突出外墙防护网整治资金</t>
  </si>
  <si>
    <t>北碚区农村公路生命安全防护工程</t>
  </si>
  <si>
    <t>柳荫镇西河村天宝寨危岩整治</t>
  </si>
  <si>
    <t>推动红色村组织振兴建设红色美丽乡村试点</t>
  </si>
  <si>
    <t>乡村振兴市级示范镇村建设</t>
  </si>
  <si>
    <t>入户便道建设</t>
  </si>
  <si>
    <t>壮大集体经济</t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</si>
  <si>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5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</si>
  <si>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年区级政府性基金预算收支调整预算表</t>
    </r>
    <r>
      <rPr>
        <sz val="22"/>
        <color theme="1"/>
        <rFont val="Times New Roman"/>
        <charset val="134"/>
      </rPr>
      <t xml:space="preserve"> </t>
    </r>
  </si>
  <si>
    <r>
      <rPr>
        <sz val="14"/>
        <rFont val="黑体"/>
        <charset val="134"/>
      </rPr>
      <t>收</t>
    </r>
    <r>
      <rPr>
        <sz val="14"/>
        <rFont val="Times New Roman"/>
        <charset val="134"/>
      </rPr>
      <t xml:space="preserve">        </t>
    </r>
    <r>
      <rPr>
        <sz val="14"/>
        <rFont val="黑体"/>
        <charset val="134"/>
      </rPr>
      <t>入</t>
    </r>
  </si>
  <si>
    <r>
      <rPr>
        <sz val="14"/>
        <rFont val="黑体"/>
        <charset val="134"/>
      </rPr>
      <t>预算数</t>
    </r>
  </si>
  <si>
    <r>
      <rPr>
        <sz val="14"/>
        <rFont val="黑体"/>
        <charset val="134"/>
      </rPr>
      <t>调整数</t>
    </r>
  </si>
  <si>
    <r>
      <rPr>
        <sz val="14"/>
        <rFont val="黑体"/>
        <charset val="134"/>
      </rPr>
      <t>调整预算</t>
    </r>
  </si>
  <si>
    <r>
      <rPr>
        <sz val="14"/>
        <rFont val="黑体"/>
        <charset val="134"/>
      </rPr>
      <t>支</t>
    </r>
    <r>
      <rPr>
        <sz val="14"/>
        <rFont val="Times New Roman"/>
        <charset val="134"/>
      </rPr>
      <t xml:space="preserve">        </t>
    </r>
    <r>
      <rPr>
        <sz val="14"/>
        <rFont val="黑体"/>
        <charset val="134"/>
      </rPr>
      <t>出</t>
    </r>
  </si>
  <si>
    <r>
      <rPr>
        <sz val="10"/>
        <rFont val="宋体"/>
        <charset val="134"/>
      </rPr>
      <t>一、农网还贷资金收入</t>
    </r>
  </si>
  <si>
    <r>
      <rPr>
        <sz val="10"/>
        <rFont val="宋体"/>
        <charset val="134"/>
      </rPr>
      <t>一、社会保障和就业支出</t>
    </r>
  </si>
  <si>
    <r>
      <rPr>
        <sz val="10"/>
        <rFont val="宋体"/>
        <charset val="134"/>
      </rPr>
      <t>二、国家电影事业发展专项资金</t>
    </r>
  </si>
  <si>
    <r>
      <rPr>
        <sz val="10"/>
        <rFont val="宋体"/>
        <charset val="134"/>
      </rPr>
      <t>二、城乡社区支出</t>
    </r>
  </si>
  <si>
    <r>
      <rPr>
        <sz val="10"/>
        <rFont val="宋体"/>
        <charset val="134"/>
      </rPr>
      <t>三、国有土地收益基金收入</t>
    </r>
  </si>
  <si>
    <r>
      <rPr>
        <sz val="10"/>
        <rFont val="宋体"/>
        <charset val="134"/>
      </rPr>
      <t>三、农林水支出</t>
    </r>
  </si>
  <si>
    <r>
      <rPr>
        <sz val="10"/>
        <rFont val="宋体"/>
        <charset val="134"/>
      </rPr>
      <t>四、农业土地开发资金收入</t>
    </r>
  </si>
  <si>
    <r>
      <rPr>
        <sz val="10"/>
        <rFont val="宋体"/>
        <charset val="134"/>
      </rPr>
      <t>四、其他支出</t>
    </r>
  </si>
  <si>
    <r>
      <rPr>
        <sz val="10"/>
        <rFont val="宋体"/>
        <charset val="134"/>
      </rPr>
      <t>五、国有土地使用权出让收入</t>
    </r>
  </si>
  <si>
    <r>
      <rPr>
        <sz val="10"/>
        <rFont val="宋体"/>
        <charset val="134"/>
      </rPr>
      <t>五、债务付息支出</t>
    </r>
  </si>
  <si>
    <r>
      <rPr>
        <sz val="10"/>
        <rFont val="宋体"/>
        <charset val="134"/>
      </rPr>
      <t>六、大中型水库库区基金收入</t>
    </r>
  </si>
  <si>
    <r>
      <rPr>
        <sz val="10"/>
        <rFont val="宋体"/>
        <charset val="134"/>
      </rPr>
      <t>六、抗疫特别国债安排的支出</t>
    </r>
  </si>
  <si>
    <r>
      <rPr>
        <sz val="10"/>
        <rFont val="宋体"/>
        <charset val="134"/>
      </rPr>
      <t>七、彩票公益金收入</t>
    </r>
  </si>
  <si>
    <r>
      <rPr>
        <sz val="10"/>
        <rFont val="宋体"/>
        <charset val="134"/>
      </rPr>
      <t>八、小型水库移民扶助基金收入</t>
    </r>
  </si>
  <si>
    <r>
      <rPr>
        <sz val="10"/>
        <rFont val="宋体"/>
        <charset val="134"/>
      </rPr>
      <t>九、污水处理费收入</t>
    </r>
  </si>
  <si>
    <r>
      <rPr>
        <sz val="10"/>
        <rFont val="宋体"/>
        <charset val="134"/>
      </rPr>
      <t>十、彩票发行机构和彩票销售机构的业务费用</t>
    </r>
  </si>
  <si>
    <r>
      <rPr>
        <sz val="10"/>
        <rFont val="宋体"/>
        <charset val="134"/>
      </rPr>
      <t>十一、城市基础设施配套费收入</t>
    </r>
  </si>
  <si>
    <r>
      <rPr>
        <sz val="10"/>
        <rFont val="宋体"/>
        <charset val="134"/>
      </rPr>
      <t>一、上级补助收入</t>
    </r>
  </si>
  <si>
    <r>
      <rPr>
        <sz val="10"/>
        <rFont val="宋体"/>
        <charset val="134"/>
      </rPr>
      <t>一、上解支出</t>
    </r>
  </si>
  <si>
    <r>
      <rPr>
        <sz val="10"/>
        <color indexed="8"/>
        <rFont val="宋体"/>
        <charset val="134"/>
      </rPr>
      <t>二、地方政府债务转贷收入</t>
    </r>
  </si>
  <si>
    <r>
      <rPr>
        <sz val="10"/>
        <rFont val="宋体"/>
        <charset val="134"/>
      </rPr>
      <t>二、调出资金</t>
    </r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</si>
  <si>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地方政府债券转贷收入（新增）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</si>
  <si>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地方政府债券转贷收入</t>
    </r>
    <r>
      <rPr>
        <sz val="10"/>
        <color indexed="8"/>
        <rFont val="Times New Roman"/>
        <charset val="134"/>
      </rPr>
      <t>(</t>
    </r>
    <r>
      <rPr>
        <sz val="10"/>
        <color indexed="8"/>
        <rFont val="宋体"/>
        <charset val="134"/>
      </rPr>
      <t>再融资）</t>
    </r>
  </si>
  <si>
    <r>
      <rPr>
        <sz val="10"/>
        <color indexed="8"/>
        <rFont val="宋体"/>
        <charset val="134"/>
      </rPr>
      <t>三、上年结转</t>
    </r>
  </si>
  <si>
    <r>
      <rPr>
        <sz val="14"/>
        <color theme="1"/>
        <rFont val="方正黑体_GBK"/>
        <charset val="134"/>
      </rPr>
      <t>表</t>
    </r>
    <r>
      <rPr>
        <sz val="14"/>
        <color theme="1"/>
        <rFont val="Times New Roman"/>
        <charset val="134"/>
      </rPr>
      <t>6</t>
    </r>
  </si>
  <si>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_GBK"/>
        <charset val="134"/>
      </rPr>
      <t>年新增政府债券资金安排表</t>
    </r>
  </si>
  <si>
    <t>序号</t>
  </si>
  <si>
    <t>项目</t>
  </si>
  <si>
    <t>金额</t>
  </si>
  <si>
    <t>一般债券资金安排小计</t>
  </si>
  <si>
    <t>卢作孚展馆建设项目</t>
  </si>
  <si>
    <t>北碚区校地合作项目</t>
  </si>
  <si>
    <r>
      <rPr>
        <sz val="12"/>
        <color theme="1"/>
        <rFont val="方正仿宋_GBK"/>
        <charset val="134"/>
      </rPr>
      <t>北碚区</t>
    </r>
    <r>
      <rPr>
        <sz val="12"/>
        <color theme="1"/>
        <rFont val="Times New Roman"/>
        <charset val="134"/>
      </rPr>
      <t>24</t>
    </r>
    <r>
      <rPr>
        <sz val="12"/>
        <color theme="1"/>
        <rFont val="方正仿宋_GBK"/>
        <charset val="134"/>
      </rPr>
      <t>小时城市书房建设项目</t>
    </r>
  </si>
  <si>
    <t>北碚区教育基础设施建设</t>
  </si>
  <si>
    <t>小型农田水利设施（山坪塘）整修项目</t>
  </si>
  <si>
    <t>区级水利工程冬春修项目</t>
  </si>
  <si>
    <t>槽上疏干渠管网配套工程</t>
  </si>
  <si>
    <t>北碚区桥梁护栏提升项目</t>
  </si>
  <si>
    <t>东阳街道综合整治工程（代黄路段）</t>
  </si>
  <si>
    <t>高层建筑可燃雨棚和突出外墙防护网整治</t>
  </si>
  <si>
    <t>老旧住宅增设电梯</t>
  </si>
  <si>
    <t>背街小巷整治</t>
  </si>
  <si>
    <t>三圣德龙等村土地整治项目</t>
  </si>
  <si>
    <t>北碚区地质灾害治理项目</t>
  </si>
  <si>
    <t>黑水滩河重点治理工程</t>
  </si>
  <si>
    <t>北碚区公安分局业务技术用房建设</t>
  </si>
  <si>
    <t>专项债券资金安排小计</t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</si>
  <si>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年北碚乡村振兴及农旅融合项目</t>
    </r>
  </si>
  <si>
    <t>缙云山片区生态环境整治项目二期</t>
  </si>
</sst>
</file>

<file path=xl/styles.xml><?xml version="1.0" encoding="utf-8"?>
<styleSheet xmlns="http://schemas.openxmlformats.org/spreadsheetml/2006/main">
  <numFmts count="11">
    <numFmt numFmtId="176" formatCode="0_);[Red]\(0\)"/>
    <numFmt numFmtId="177" formatCode="#,##0_);[Red]\(#,##0\)"/>
    <numFmt numFmtId="41" formatCode="_ * #,##0_ ;_ * \-#,##0_ ;_ * &quot;-&quot;_ ;_ @_ "/>
    <numFmt numFmtId="178" formatCode="_ * #,##0_ ;_ * \-#,##0_ ;_ * &quot;-&quot;??_ ;_ @_ "/>
    <numFmt numFmtId="42" formatCode="_ &quot;￥&quot;* #,##0_ ;_ &quot;￥&quot;* \-#,##0_ ;_ &quot;￥&quot;* &quot;-&quot;_ ;_ @_ "/>
    <numFmt numFmtId="179" formatCode="#,##0.00_ "/>
    <numFmt numFmtId="44" formatCode="_ &quot;￥&quot;* #,##0.00_ ;_ &quot;￥&quot;* \-#,##0.00_ ;_ &quot;￥&quot;* &quot;-&quot;??_ ;_ @_ "/>
    <numFmt numFmtId="180" formatCode="0_ "/>
    <numFmt numFmtId="43" formatCode="_ * #,##0.00_ ;_ * \-#,##0.00_ ;_ * &quot;-&quot;??_ ;_ @_ "/>
    <numFmt numFmtId="181" formatCode="#,##0_ "/>
    <numFmt numFmtId="182" formatCode="________@"/>
  </numFmts>
  <fonts count="7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22"/>
      <color theme="1"/>
      <name val="Times New Roman"/>
      <charset val="134"/>
    </font>
    <font>
      <sz val="11"/>
      <color theme="1"/>
      <name val="方正仿宋_GBK"/>
      <charset val="134"/>
    </font>
    <font>
      <sz val="12"/>
      <color theme="1"/>
      <name val="方正黑体_GBK"/>
      <charset val="134"/>
    </font>
    <font>
      <sz val="12"/>
      <color theme="1"/>
      <name val="方正楷体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4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b/>
      <sz val="14"/>
      <color theme="1"/>
      <name val="方正仿宋_GBK"/>
      <charset val="134"/>
    </font>
    <font>
      <sz val="14"/>
      <name val="方正仿宋_GBK"/>
      <charset val="134"/>
    </font>
    <font>
      <sz val="11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4"/>
      <name val="方正黑体_GBK"/>
      <charset val="134"/>
    </font>
    <font>
      <b/>
      <sz val="12"/>
      <color theme="1"/>
      <name val="Times New Roman"/>
      <charset val="134"/>
    </font>
    <font>
      <b/>
      <sz val="12"/>
      <color indexed="8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8"/>
      <color indexed="8"/>
      <name val="方正黑体_GBK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8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22"/>
      <color theme="1"/>
      <name val="方正小标宋_GBK"/>
      <charset val="134"/>
    </font>
    <font>
      <sz val="14"/>
      <name val="黑体"/>
      <charset val="134"/>
    </font>
    <font>
      <sz val="10"/>
      <color indexed="8"/>
      <name val="宋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14" borderId="8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38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41" fillId="4" borderId="5" applyNumberFormat="0" applyAlignment="0" applyProtection="0">
      <alignment vertical="center"/>
    </xf>
    <xf numFmtId="0" fontId="58" fillId="18" borderId="12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61" fillId="0" borderId="13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56" fillId="14" borderId="10" applyNumberFormat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4" fillId="26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4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0" borderId="0">
      <alignment vertical="center"/>
    </xf>
    <xf numFmtId="0" fontId="54" fillId="36" borderId="0" applyNumberFormat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41" fontId="3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71" fillId="39" borderId="8" applyNumberFormat="0" applyAlignment="0" applyProtection="0">
      <alignment vertical="center"/>
    </xf>
    <xf numFmtId="0" fontId="31" fillId="0" borderId="0">
      <alignment vertical="center"/>
    </xf>
    <xf numFmtId="0" fontId="62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1" fillId="0" borderId="0">
      <alignment vertical="center"/>
    </xf>
    <xf numFmtId="0" fontId="38" fillId="0" borderId="0"/>
    <xf numFmtId="0" fontId="38" fillId="0" borderId="0"/>
    <xf numFmtId="0" fontId="31" fillId="0" borderId="0">
      <alignment vertical="center"/>
    </xf>
    <xf numFmtId="0" fontId="38" fillId="0" borderId="0"/>
    <xf numFmtId="0" fontId="31" fillId="0" borderId="0">
      <alignment vertical="center"/>
    </xf>
    <xf numFmtId="0" fontId="18" fillId="0" borderId="0"/>
    <xf numFmtId="0" fontId="38" fillId="40" borderId="19" applyNumberFormat="0" applyFon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52" fillId="0" borderId="0"/>
    <xf numFmtId="0" fontId="63" fillId="35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8" fillId="38" borderId="17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2" fillId="0" borderId="0"/>
  </cellStyleXfs>
  <cellXfs count="129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2" fillId="0" borderId="0" xfId="72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8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41" fontId="9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41" fontId="9" fillId="0" borderId="1" xfId="0" applyNumberFormat="1" applyFont="1" applyBorder="1" applyAlignment="1">
      <alignment horizontal="justify" vertical="center"/>
    </xf>
    <xf numFmtId="0" fontId="10" fillId="0" borderId="0" xfId="0" applyFont="1" applyFill="1" applyAlignment="1"/>
    <xf numFmtId="0" fontId="1" fillId="0" borderId="0" xfId="0" applyFont="1" applyFill="1" applyAlignment="1">
      <alignment vertical="center"/>
    </xf>
    <xf numFmtId="178" fontId="1" fillId="0" borderId="0" xfId="9" applyNumberFormat="1" applyFont="1" applyFill="1" applyAlignment="1"/>
    <xf numFmtId="177" fontId="1" fillId="0" borderId="0" xfId="0" applyNumberFormat="1" applyFont="1" applyFill="1" applyAlignment="1">
      <alignment vertical="center"/>
    </xf>
    <xf numFmtId="178" fontId="11" fillId="0" borderId="0" xfId="9" applyNumberFormat="1" applyFont="1" applyFill="1" applyAlignment="1">
      <alignment horizontal="right"/>
    </xf>
    <xf numFmtId="0" fontId="12" fillId="0" borderId="0" xfId="72" applyFont="1" applyFill="1" applyAlignment="1">
      <alignment horizontal="left" vertical="center"/>
    </xf>
    <xf numFmtId="0" fontId="3" fillId="0" borderId="0" xfId="72" applyFont="1" applyFill="1" applyAlignment="1">
      <alignment horizontal="center" vertical="center"/>
    </xf>
    <xf numFmtId="0" fontId="13" fillId="0" borderId="2" xfId="72" applyFont="1" applyFill="1" applyBorder="1" applyAlignment="1">
      <alignment horizontal="center" vertical="center"/>
    </xf>
    <xf numFmtId="178" fontId="14" fillId="0" borderId="0" xfId="9" applyNumberFormat="1" applyFont="1" applyFill="1" applyBorder="1" applyAlignment="1" applyProtection="1">
      <alignment horizontal="right" vertical="center"/>
      <protection locked="0"/>
    </xf>
    <xf numFmtId="178" fontId="15" fillId="0" borderId="0" xfId="9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>
      <alignment horizontal="center" vertical="center"/>
    </xf>
    <xf numFmtId="178" fontId="16" fillId="0" borderId="1" xfId="9" applyNumberFormat="1" applyFont="1" applyFill="1" applyBorder="1" applyAlignment="1">
      <alignment horizontal="center" vertical="center"/>
    </xf>
    <xf numFmtId="178" fontId="1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178" fontId="17" fillId="2" borderId="1" xfId="9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176" fontId="17" fillId="2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vertical="center"/>
    </xf>
    <xf numFmtId="181" fontId="14" fillId="0" borderId="1" xfId="87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 applyProtection="1">
      <alignment vertical="center"/>
    </xf>
    <xf numFmtId="180" fontId="14" fillId="2" borderId="1" xfId="0" applyNumberFormat="1" applyFont="1" applyFill="1" applyBorder="1" applyAlignment="1" applyProtection="1">
      <alignment vertical="center"/>
    </xf>
    <xf numFmtId="178" fontId="14" fillId="2" borderId="1" xfId="9" applyNumberFormat="1" applyFont="1" applyFill="1" applyBorder="1" applyAlignment="1" applyProtection="1">
      <alignment vertical="center"/>
    </xf>
    <xf numFmtId="3" fontId="14" fillId="0" borderId="1" xfId="0" applyNumberFormat="1" applyFont="1" applyFill="1" applyBorder="1" applyAlignment="1" applyProtection="1">
      <alignment vertical="center"/>
    </xf>
    <xf numFmtId="178" fontId="14" fillId="0" borderId="1" xfId="9" applyNumberFormat="1" applyFont="1" applyFill="1" applyBorder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vertical="center"/>
    </xf>
    <xf numFmtId="178" fontId="14" fillId="2" borderId="1" xfId="9" applyNumberFormat="1" applyFont="1" applyFill="1" applyBorder="1" applyAlignment="1"/>
    <xf numFmtId="3" fontId="14" fillId="2" borderId="1" xfId="0" applyNumberFormat="1" applyFont="1" applyFill="1" applyBorder="1" applyAlignment="1" applyProtection="1">
      <alignment vertical="center" wrapText="1"/>
    </xf>
    <xf numFmtId="177" fontId="10" fillId="0" borderId="1" xfId="0" applyNumberFormat="1" applyFont="1" applyFill="1" applyBorder="1" applyAlignment="1">
      <alignment vertical="center"/>
    </xf>
    <xf numFmtId="178" fontId="14" fillId="0" borderId="1" xfId="9" applyNumberFormat="1" applyFont="1" applyFill="1" applyBorder="1" applyAlignment="1">
      <alignment horizontal="right"/>
    </xf>
    <xf numFmtId="178" fontId="14" fillId="2" borderId="1" xfId="9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4" fillId="2" borderId="1" xfId="0" applyNumberFormat="1" applyFont="1" applyFill="1" applyBorder="1" applyAlignment="1">
      <alignment horizontal="right" vertical="center"/>
    </xf>
    <xf numFmtId="178" fontId="14" fillId="0" borderId="1" xfId="9" applyNumberFormat="1" applyFont="1" applyFill="1" applyBorder="1" applyAlignment="1">
      <alignment horizontal="right" vertical="center"/>
    </xf>
    <xf numFmtId="0" fontId="19" fillId="2" borderId="1" xfId="61" applyFont="1" applyFill="1" applyBorder="1">
      <alignment vertical="center"/>
    </xf>
    <xf numFmtId="0" fontId="14" fillId="2" borderId="1" xfId="61" applyFont="1" applyFill="1" applyBorder="1">
      <alignment vertical="center"/>
    </xf>
    <xf numFmtId="0" fontId="19" fillId="0" borderId="1" xfId="65" applyFont="1" applyFill="1" applyBorder="1">
      <alignment vertical="center"/>
    </xf>
    <xf numFmtId="176" fontId="14" fillId="0" borderId="1" xfId="0" applyNumberFormat="1" applyFont="1" applyFill="1" applyBorder="1" applyAlignment="1">
      <alignment horizontal="right" vertical="center"/>
    </xf>
    <xf numFmtId="178" fontId="10" fillId="0" borderId="1" xfId="9" applyNumberFormat="1" applyFont="1" applyFill="1" applyBorder="1" applyAlignment="1"/>
    <xf numFmtId="0" fontId="10" fillId="0" borderId="1" xfId="0" applyFont="1" applyFill="1" applyBorder="1" applyAlignment="1"/>
    <xf numFmtId="178" fontId="1" fillId="0" borderId="0" xfId="0" applyNumberFormat="1" applyFont="1" applyFill="1" applyAlignment="1"/>
    <xf numFmtId="0" fontId="20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1" fontId="12" fillId="0" borderId="1" xfId="0" applyNumberFormat="1" applyFont="1" applyBorder="1">
      <alignment vertical="center"/>
    </xf>
    <xf numFmtId="0" fontId="23" fillId="0" borderId="1" xfId="0" applyFont="1" applyFill="1" applyBorder="1">
      <alignment vertical="center"/>
    </xf>
    <xf numFmtId="41" fontId="12" fillId="0" borderId="1" xfId="0" applyNumberFormat="1" applyFont="1" applyFill="1" applyBorder="1">
      <alignment vertical="center"/>
    </xf>
    <xf numFmtId="0" fontId="23" fillId="0" borderId="1" xfId="89" applyFont="1" applyFill="1" applyBorder="1" applyAlignment="1">
      <alignment vertical="center"/>
    </xf>
    <xf numFmtId="0" fontId="24" fillId="0" borderId="1" xfId="89" applyFont="1" applyFill="1" applyBorder="1" applyAlignment="1">
      <alignment horizontal="left" vertical="center" wrapText="1"/>
    </xf>
    <xf numFmtId="176" fontId="1" fillId="0" borderId="0" xfId="87" applyNumberFormat="1" applyFont="1" applyFill="1" applyAlignment="1">
      <alignment horizontal="right"/>
    </xf>
    <xf numFmtId="178" fontId="1" fillId="0" borderId="0" xfId="9" applyNumberFormat="1" applyFont="1" applyFill="1" applyAlignment="1">
      <alignment horizontal="right"/>
    </xf>
    <xf numFmtId="0" fontId="1" fillId="0" borderId="0" xfId="87" applyFont="1" applyFill="1"/>
    <xf numFmtId="177" fontId="1" fillId="0" borderId="0" xfId="87" applyNumberFormat="1" applyFont="1" applyFill="1"/>
    <xf numFmtId="178" fontId="13" fillId="0" borderId="0" xfId="9" applyNumberFormat="1" applyFont="1" applyFill="1" applyBorder="1" applyAlignment="1">
      <alignment horizontal="center" vertical="center"/>
    </xf>
    <xf numFmtId="0" fontId="10" fillId="0" borderId="0" xfId="87" applyFont="1" applyFill="1"/>
    <xf numFmtId="177" fontId="25" fillId="0" borderId="0" xfId="72" applyNumberFormat="1" applyFont="1" applyFill="1" applyBorder="1" applyAlignment="1">
      <alignment horizontal="right" vertical="center"/>
    </xf>
    <xf numFmtId="177" fontId="26" fillId="0" borderId="0" xfId="72" applyNumberFormat="1" applyFont="1" applyFill="1" applyBorder="1" applyAlignment="1">
      <alignment horizontal="right" vertical="center"/>
    </xf>
    <xf numFmtId="0" fontId="27" fillId="0" borderId="1" xfId="87" applyFont="1" applyFill="1" applyBorder="1" applyAlignment="1">
      <alignment horizontal="center" vertical="center"/>
    </xf>
    <xf numFmtId="178" fontId="27" fillId="0" borderId="1" xfId="9" applyNumberFormat="1" applyFont="1" applyFill="1" applyBorder="1" applyAlignment="1">
      <alignment horizontal="center" vertical="center"/>
    </xf>
    <xf numFmtId="178" fontId="27" fillId="0" borderId="1" xfId="9" applyNumberFormat="1" applyFont="1" applyFill="1" applyBorder="1" applyAlignment="1" applyProtection="1">
      <alignment horizontal="center" vertical="center" wrapText="1"/>
      <protection locked="0"/>
    </xf>
    <xf numFmtId="177" fontId="27" fillId="0" borderId="1" xfId="87" applyNumberFormat="1" applyFont="1" applyFill="1" applyBorder="1" applyAlignment="1">
      <alignment horizontal="center" vertical="center"/>
    </xf>
    <xf numFmtId="0" fontId="12" fillId="0" borderId="1" xfId="72" applyFont="1" applyFill="1" applyBorder="1">
      <alignment vertical="center"/>
    </xf>
    <xf numFmtId="178" fontId="28" fillId="0" borderId="1" xfId="9" applyNumberFormat="1" applyFont="1" applyFill="1" applyBorder="1">
      <alignment vertical="center"/>
    </xf>
    <xf numFmtId="176" fontId="29" fillId="0" borderId="1" xfId="65" applyNumberFormat="1" applyFont="1" applyFill="1" applyBorder="1">
      <alignment vertical="center"/>
    </xf>
    <xf numFmtId="177" fontId="29" fillId="0" borderId="1" xfId="65" applyNumberFormat="1" applyFont="1" applyFill="1" applyBorder="1">
      <alignment vertical="center"/>
    </xf>
    <xf numFmtId="0" fontId="25" fillId="0" borderId="1" xfId="72" applyFont="1" applyFill="1" applyBorder="1">
      <alignment vertical="center"/>
    </xf>
    <xf numFmtId="176" fontId="14" fillId="0" borderId="1" xfId="87" applyNumberFormat="1" applyFont="1" applyFill="1" applyBorder="1" applyAlignment="1">
      <alignment horizontal="right" vertical="center"/>
    </xf>
    <xf numFmtId="178" fontId="19" fillId="0" borderId="1" xfId="9" applyNumberFormat="1" applyFont="1" applyFill="1" applyBorder="1">
      <alignment vertical="center"/>
    </xf>
    <xf numFmtId="177" fontId="19" fillId="0" borderId="1" xfId="65" applyNumberFormat="1" applyFont="1" applyFill="1" applyBorder="1">
      <alignment vertical="center"/>
    </xf>
    <xf numFmtId="0" fontId="25" fillId="0" borderId="1" xfId="72" applyFont="1" applyFill="1" applyBorder="1" applyAlignment="1">
      <alignment horizontal="left" vertical="center"/>
    </xf>
    <xf numFmtId="182" fontId="25" fillId="0" borderId="1" xfId="72" applyNumberFormat="1" applyFont="1" applyFill="1" applyBorder="1" applyAlignment="1">
      <alignment horizontal="left" vertical="center"/>
    </xf>
    <xf numFmtId="0" fontId="25" fillId="0" borderId="1" xfId="86" applyFont="1" applyFill="1" applyBorder="1" applyAlignment="1">
      <alignment vertical="center"/>
    </xf>
    <xf numFmtId="0" fontId="30" fillId="0" borderId="1" xfId="86" applyFont="1" applyFill="1" applyBorder="1" applyAlignment="1">
      <alignment vertical="center"/>
    </xf>
    <xf numFmtId="0" fontId="25" fillId="2" borderId="1" xfId="72" applyFont="1" applyFill="1" applyBorder="1">
      <alignment vertical="center"/>
    </xf>
    <xf numFmtId="177" fontId="1" fillId="0" borderId="1" xfId="87" applyNumberFormat="1" applyFont="1" applyFill="1" applyBorder="1"/>
    <xf numFmtId="0" fontId="25" fillId="0" borderId="1" xfId="86" applyFont="1" applyFill="1" applyBorder="1" applyAlignment="1">
      <alignment horizontal="left" vertical="center" indent="1"/>
    </xf>
    <xf numFmtId="0" fontId="1" fillId="0" borderId="1" xfId="87" applyFont="1" applyFill="1" applyBorder="1"/>
    <xf numFmtId="0" fontId="30" fillId="2" borderId="1" xfId="72" applyFont="1" applyFill="1" applyBorder="1">
      <alignment vertical="center"/>
    </xf>
    <xf numFmtId="0" fontId="13" fillId="0" borderId="1" xfId="65" applyFont="1" applyFill="1" applyBorder="1" applyAlignment="1">
      <alignment horizontal="left" vertical="center" wrapText="1"/>
    </xf>
    <xf numFmtId="0" fontId="10" fillId="0" borderId="1" xfId="87" applyFont="1" applyFill="1" applyBorder="1"/>
    <xf numFmtId="0" fontId="13" fillId="0" borderId="1" xfId="65" applyFont="1" applyFill="1" applyBorder="1" applyAlignment="1">
      <alignment horizontal="center" vertical="center" wrapText="1"/>
    </xf>
    <xf numFmtId="177" fontId="0" fillId="0" borderId="1" xfId="65" applyNumberFormat="1" applyFont="1" applyFill="1" applyBorder="1" applyAlignment="1">
      <alignment horizontal="center" vertical="center" wrapText="1"/>
    </xf>
    <xf numFmtId="0" fontId="31" fillId="0" borderId="0" xfId="65" applyFill="1">
      <alignment vertical="center"/>
    </xf>
    <xf numFmtId="178" fontId="0" fillId="0" borderId="0" xfId="9" applyNumberFormat="1" applyFont="1" applyFill="1">
      <alignment vertical="center"/>
    </xf>
    <xf numFmtId="0" fontId="32" fillId="0" borderId="0" xfId="65" applyFont="1" applyFill="1" applyAlignment="1">
      <alignment horizontal="center" vertical="center"/>
    </xf>
    <xf numFmtId="178" fontId="32" fillId="0" borderId="0" xfId="9" applyNumberFormat="1" applyFont="1" applyFill="1" applyAlignment="1">
      <alignment horizontal="center" vertical="center"/>
    </xf>
    <xf numFmtId="178" fontId="4" fillId="0" borderId="2" xfId="9" applyNumberFormat="1" applyFont="1" applyFill="1" applyBorder="1" applyAlignment="1">
      <alignment horizontal="right" vertical="center"/>
    </xf>
    <xf numFmtId="0" fontId="16" fillId="0" borderId="1" xfId="65" applyFont="1" applyFill="1" applyBorder="1" applyAlignment="1">
      <alignment horizontal="center" vertical="center"/>
    </xf>
    <xf numFmtId="0" fontId="27" fillId="0" borderId="1" xfId="65" applyFont="1" applyFill="1" applyBorder="1" applyAlignment="1">
      <alignment horizontal="center" vertical="center"/>
    </xf>
    <xf numFmtId="178" fontId="29" fillId="0" borderId="1" xfId="9" applyNumberFormat="1" applyFont="1" applyFill="1" applyBorder="1">
      <alignment vertical="center"/>
    </xf>
    <xf numFmtId="0" fontId="16" fillId="0" borderId="1" xfId="96" applyFont="1" applyFill="1" applyBorder="1" applyAlignment="1" applyProtection="1">
      <alignment horizontal="left" vertical="center" wrapText="1"/>
      <protection locked="0"/>
    </xf>
    <xf numFmtId="176" fontId="19" fillId="0" borderId="1" xfId="65" applyNumberFormat="1" applyFont="1" applyFill="1" applyBorder="1" applyAlignment="1">
      <alignment horizontal="right" vertical="center"/>
    </xf>
    <xf numFmtId="178" fontId="19" fillId="0" borderId="1" xfId="9" applyNumberFormat="1" applyFont="1" applyFill="1" applyBorder="1" applyAlignment="1">
      <alignment horizontal="right" vertical="center"/>
    </xf>
    <xf numFmtId="0" fontId="33" fillId="0" borderId="1" xfId="65" applyFont="1" applyFill="1" applyBorder="1">
      <alignment vertical="center"/>
    </xf>
    <xf numFmtId="0" fontId="19" fillId="0" borderId="1" xfId="65" applyFont="1" applyFill="1" applyBorder="1" applyAlignment="1">
      <alignment vertical="center" wrapText="1"/>
    </xf>
    <xf numFmtId="0" fontId="25" fillId="0" borderId="1" xfId="65" applyFont="1" applyFill="1" applyBorder="1">
      <alignment vertical="center"/>
    </xf>
    <xf numFmtId="178" fontId="25" fillId="0" borderId="1" xfId="9" applyNumberFormat="1" applyFont="1" applyFill="1" applyBorder="1">
      <alignment vertical="center"/>
    </xf>
    <xf numFmtId="0" fontId="34" fillId="0" borderId="1" xfId="65" applyFont="1" applyFill="1" applyBorder="1">
      <alignment vertical="center"/>
    </xf>
    <xf numFmtId="180" fontId="25" fillId="0" borderId="1" xfId="72" applyNumberFormat="1" applyFont="1" applyFill="1" applyBorder="1" applyAlignment="1">
      <alignment horizontal="right" vertical="center"/>
    </xf>
    <xf numFmtId="178" fontId="25" fillId="0" borderId="1" xfId="9" applyNumberFormat="1" applyFont="1" applyFill="1" applyBorder="1" applyAlignment="1">
      <alignment horizontal="right" vertical="center"/>
    </xf>
    <xf numFmtId="0" fontId="13" fillId="0" borderId="0" xfId="65" applyFont="1" applyFill="1">
      <alignment vertical="center"/>
    </xf>
    <xf numFmtId="178" fontId="13" fillId="0" borderId="0" xfId="9" applyNumberFormat="1" applyFont="1" applyFill="1">
      <alignment vertical="center"/>
    </xf>
    <xf numFmtId="178" fontId="31" fillId="0" borderId="0" xfId="65" applyNumberFormat="1" applyFill="1">
      <alignment vertical="center"/>
    </xf>
    <xf numFmtId="17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0" xfId="65" applyFont="1" applyFill="1" applyAlignment="1">
      <alignment horizontal="right" vertical="center"/>
    </xf>
    <xf numFmtId="41" fontId="13" fillId="0" borderId="0" xfId="65" applyNumberFormat="1" applyFont="1" applyFill="1">
      <alignment vertical="center"/>
    </xf>
    <xf numFmtId="41" fontId="14" fillId="0" borderId="0" xfId="0" applyNumberFormat="1" applyFont="1" applyFill="1" applyAlignment="1">
      <alignment vertical="center"/>
    </xf>
    <xf numFmtId="41" fontId="10" fillId="0" borderId="0" xfId="0" applyNumberFormat="1" applyFont="1" applyFill="1" applyBorder="1" applyAlignment="1"/>
  </cellXfs>
  <cellStyles count="11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46" xfId="37"/>
    <cellStyle name="标题 1 2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输出 2" xfId="45"/>
    <cellStyle name="20% - 强调文字颜色 2" xfId="46" builtinId="34"/>
    <cellStyle name="40% - 强调文字颜色 2" xfId="47" builtinId="35"/>
    <cellStyle name="千位分隔[0] 2" xfId="48"/>
    <cellStyle name="强调文字颜色 3" xfId="49" builtinId="37"/>
    <cellStyle name="千位分隔[0] 3" xfId="50"/>
    <cellStyle name="强调文字颜色 4" xfId="51" builtinId="41"/>
    <cellStyle name="20% - 强调文字颜色 4" xfId="52" builtinId="42"/>
    <cellStyle name="40% - 强调文字颜色 4" xfId="53" builtinId="43"/>
    <cellStyle name="千位分隔[0] 4" xfId="54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千位分隔[0] 5" xfId="59"/>
    <cellStyle name="强调文字颜色 6" xfId="60" builtinId="49"/>
    <cellStyle name="常规 2 3" xfId="61"/>
    <cellStyle name="常规 10" xfId="62"/>
    <cellStyle name="适中 2" xfId="63"/>
    <cellStyle name="40% - 强调文字颜色 6" xfId="64" builtinId="51"/>
    <cellStyle name="常规 2 3 2" xfId="65"/>
    <cellStyle name="常规 10 2" xfId="66"/>
    <cellStyle name="60% - 强调文字颜色 6" xfId="67" builtinId="52"/>
    <cellStyle name="标题 2 2" xfId="68"/>
    <cellStyle name="标题 3 2" xfId="69"/>
    <cellStyle name="标题 4 2" xfId="70"/>
    <cellStyle name="差 2" xfId="71"/>
    <cellStyle name="常规 2" xfId="72"/>
    <cellStyle name="常规 2 4" xfId="73"/>
    <cellStyle name="千位分隔[0] 3 2" xfId="74"/>
    <cellStyle name="常规 2 5" xfId="75"/>
    <cellStyle name="常规 2 6" xfId="76"/>
    <cellStyle name="常规 2 6 2" xfId="77"/>
    <cellStyle name="常规 2 7" xfId="78"/>
    <cellStyle name="输入 2" xfId="79"/>
    <cellStyle name="常规 2 8" xfId="80"/>
    <cellStyle name="常规 2 9" xfId="81"/>
    <cellStyle name="常规 3" xfId="82"/>
    <cellStyle name="常规 3 2" xfId="83"/>
    <cellStyle name="常规 3 2 2" xfId="84"/>
    <cellStyle name="常规 3 3" xfId="85"/>
    <cellStyle name="常规 3 4" xfId="86"/>
    <cellStyle name="常规 4" xfId="87"/>
    <cellStyle name="常规 4 2" xfId="88"/>
    <cellStyle name="常规 4 2 2" xfId="89"/>
    <cellStyle name="常规 4 2 3" xfId="90"/>
    <cellStyle name="常规 4 3" xfId="91"/>
    <cellStyle name="常规 5" xfId="92"/>
    <cellStyle name="注释 2" xfId="93"/>
    <cellStyle name="常规 6 2" xfId="94"/>
    <cellStyle name="常规 7" xfId="95"/>
    <cellStyle name="常规 9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千位分隔 2" xfId="103"/>
    <cellStyle name="千位分隔 2 2" xfId="104"/>
    <cellStyle name="千位分隔 2 3" xfId="105"/>
    <cellStyle name="千位分隔 2 3 2 2 2" xfId="106"/>
    <cellStyle name="千位分隔 2 3 2 2 2 2" xfId="107"/>
    <cellStyle name="千位分隔 2 3 2 2 2 3" xfId="108"/>
    <cellStyle name="千位分隔 2 4 2" xfId="109"/>
    <cellStyle name="千位分隔[0] 6" xfId="110"/>
    <cellStyle name="千位分隔[0] 6 2" xfId="111"/>
    <cellStyle name="千位分隔[0] 7" xfId="112"/>
    <cellStyle name="样式 1" xfId="113"/>
  </cellStyles>
  <dxfs count="4">
    <dxf>
      <fill>
        <patternFill patternType="none"/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none"/>
      </fill>
    </dxf>
  </dxfs>
  <tableStyles count="0" defaultTableStyle="TableStyleMedium9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40"/>
  <sheetViews>
    <sheetView view="pageBreakPreview" zoomScaleNormal="100" zoomScaleSheetLayoutView="100" workbookViewId="0">
      <pane ySplit="4" topLeftCell="A14" activePane="bottomLeft" state="frozen"/>
      <selection/>
      <selection pane="bottomLeft" activeCell="E21" sqref="E21"/>
    </sheetView>
  </sheetViews>
  <sheetFormatPr defaultColWidth="9" defaultRowHeight="13.5"/>
  <cols>
    <col min="1" max="1" width="30.25" style="102" customWidth="1"/>
    <col min="2" max="3" width="12" style="103" customWidth="1"/>
    <col min="4" max="4" width="14.5" style="103" customWidth="1"/>
    <col min="5" max="5" width="29.5" style="102" customWidth="1"/>
    <col min="6" max="7" width="12" style="103" customWidth="1"/>
    <col min="8" max="8" width="14.5" style="103" customWidth="1"/>
    <col min="9" max="9" width="9" style="102" hidden="1" customWidth="1"/>
    <col min="10" max="10" width="11.75" style="102" hidden="1" customWidth="1"/>
    <col min="11" max="11" width="12" style="102" hidden="1" customWidth="1"/>
    <col min="12" max="12" width="12.625" style="102" hidden="1" customWidth="1"/>
    <col min="13" max="16384" width="9" style="102"/>
  </cols>
  <sheetData>
    <row r="1" ht="18" customHeight="1" spans="1:8">
      <c r="A1" s="21" t="s">
        <v>0</v>
      </c>
      <c r="B1" s="21"/>
      <c r="C1" s="21"/>
      <c r="D1" s="21"/>
      <c r="E1" s="21"/>
      <c r="F1" s="21"/>
      <c r="G1" s="21"/>
      <c r="H1" s="21"/>
    </row>
    <row r="2" ht="24" customHeight="1" spans="1:8">
      <c r="A2" s="22" t="s">
        <v>1</v>
      </c>
      <c r="B2" s="22"/>
      <c r="C2" s="22"/>
      <c r="D2" s="22"/>
      <c r="E2" s="22"/>
      <c r="F2" s="22"/>
      <c r="G2" s="22"/>
      <c r="H2" s="22"/>
    </row>
    <row r="3" ht="18.75" customHeight="1" spans="1:8">
      <c r="A3" s="104"/>
      <c r="B3" s="105"/>
      <c r="C3" s="105"/>
      <c r="D3" s="105"/>
      <c r="E3" s="104"/>
      <c r="F3" s="106" t="s">
        <v>2</v>
      </c>
      <c r="G3" s="106"/>
      <c r="H3" s="106"/>
    </row>
    <row r="4" ht="24" customHeight="1" spans="1:8">
      <c r="A4" s="107" t="s">
        <v>3</v>
      </c>
      <c r="B4" s="79" t="s">
        <v>4</v>
      </c>
      <c r="C4" s="79" t="s">
        <v>5</v>
      </c>
      <c r="D4" s="79" t="s">
        <v>6</v>
      </c>
      <c r="E4" s="108" t="s">
        <v>7</v>
      </c>
      <c r="F4" s="79" t="s">
        <v>4</v>
      </c>
      <c r="G4" s="79" t="s">
        <v>5</v>
      </c>
      <c r="H4" s="79" t="s">
        <v>6</v>
      </c>
    </row>
    <row r="5" ht="21.75" customHeight="1" spans="1:12">
      <c r="A5" s="107" t="s">
        <v>8</v>
      </c>
      <c r="B5" s="109">
        <f>SUM(B6,B29)</f>
        <v>717628.152</v>
      </c>
      <c r="C5" s="109">
        <f>SUM(C6,C29)</f>
        <v>41704</v>
      </c>
      <c r="D5" s="109">
        <f>SUM(D6,D29)</f>
        <v>759332.152</v>
      </c>
      <c r="E5" s="107" t="s">
        <v>8</v>
      </c>
      <c r="F5" s="109">
        <f>SUM(F6,F29)</f>
        <v>717628</v>
      </c>
      <c r="G5" s="109">
        <f t="shared" ref="G5:H5" si="0">SUM(G6,G29)</f>
        <v>41704.2109</v>
      </c>
      <c r="H5" s="109">
        <f t="shared" si="0"/>
        <v>759332.2109</v>
      </c>
      <c r="J5" s="122" t="s">
        <v>9</v>
      </c>
      <c r="K5" s="123" t="s">
        <v>10</v>
      </c>
      <c r="L5" s="124" t="s">
        <v>11</v>
      </c>
    </row>
    <row r="6" ht="21.75" customHeight="1" spans="1:13">
      <c r="A6" s="110" t="s">
        <v>12</v>
      </c>
      <c r="B6" s="109">
        <f>SUM(B7,B21)</f>
        <v>303508.152</v>
      </c>
      <c r="C6" s="109">
        <v>0</v>
      </c>
      <c r="D6" s="109">
        <f>D7+D21</f>
        <v>303508.152</v>
      </c>
      <c r="E6" s="110" t="s">
        <v>13</v>
      </c>
      <c r="F6" s="109">
        <f>SUM(F7:F28)</f>
        <v>551398</v>
      </c>
      <c r="G6" s="109">
        <f>SUM(G7:G28)</f>
        <v>38784.2109</v>
      </c>
      <c r="H6" s="109">
        <f>SUM(H7:H28)</f>
        <v>590182.2109</v>
      </c>
      <c r="I6" s="125" t="s">
        <v>14</v>
      </c>
      <c r="J6" s="126">
        <f>SUM(J7:J28)</f>
        <v>3372.677409</v>
      </c>
      <c r="K6" s="126">
        <f>SUM(K7:K28)</f>
        <v>18408.64408</v>
      </c>
      <c r="L6" s="126">
        <f>SUM(L7:L28)</f>
        <v>21781.321489</v>
      </c>
      <c r="M6" s="120"/>
    </row>
    <row r="7" ht="21.75" customHeight="1" spans="1:13">
      <c r="A7" s="52" t="s">
        <v>15</v>
      </c>
      <c r="B7" s="111">
        <v>254157.152</v>
      </c>
      <c r="C7" s="112">
        <v>0</v>
      </c>
      <c r="D7" s="45">
        <f>B7+C7</f>
        <v>254157.152</v>
      </c>
      <c r="E7" s="52" t="s">
        <v>16</v>
      </c>
      <c r="F7" s="111">
        <v>57927</v>
      </c>
      <c r="G7" s="111">
        <v>1367.329667</v>
      </c>
      <c r="H7" s="112">
        <f>F7+G7</f>
        <v>59294.329667</v>
      </c>
      <c r="I7" s="120"/>
      <c r="J7" s="127">
        <v>286.327832</v>
      </c>
      <c r="K7" s="126">
        <v>687.271835</v>
      </c>
      <c r="L7" s="127">
        <f>J7+K7</f>
        <v>973.599667</v>
      </c>
      <c r="M7" s="120"/>
    </row>
    <row r="8" ht="21.75" customHeight="1" spans="1:13">
      <c r="A8" s="52" t="s">
        <v>17</v>
      </c>
      <c r="B8" s="111">
        <v>45179</v>
      </c>
      <c r="C8" s="112">
        <v>0</v>
      </c>
      <c r="D8" s="45">
        <f t="shared" ref="D8:D27" si="1">B8+C8</f>
        <v>45179</v>
      </c>
      <c r="E8" s="52" t="s">
        <v>18</v>
      </c>
      <c r="F8" s="111">
        <v>631</v>
      </c>
      <c r="G8" s="111">
        <v>94.93</v>
      </c>
      <c r="H8" s="112">
        <f t="shared" ref="H8:H28" si="2">F8+G8</f>
        <v>725.93</v>
      </c>
      <c r="I8" s="120"/>
      <c r="J8" s="127">
        <v>0</v>
      </c>
      <c r="K8" s="126">
        <v>94.93</v>
      </c>
      <c r="L8" s="127">
        <f t="shared" ref="L8:L28" si="3">J8+K8</f>
        <v>94.93</v>
      </c>
      <c r="M8" s="120"/>
    </row>
    <row r="9" ht="21.75" customHeight="1" spans="1:13">
      <c r="A9" s="52" t="s">
        <v>19</v>
      </c>
      <c r="B9" s="111">
        <v>17137.5904</v>
      </c>
      <c r="C9" s="112">
        <v>0</v>
      </c>
      <c r="D9" s="45">
        <f t="shared" si="1"/>
        <v>17137.5904</v>
      </c>
      <c r="E9" s="52" t="s">
        <v>20</v>
      </c>
      <c r="F9" s="111">
        <v>49461</v>
      </c>
      <c r="G9" s="111">
        <v>2079</v>
      </c>
      <c r="H9" s="112">
        <f t="shared" si="2"/>
        <v>51540</v>
      </c>
      <c r="I9" s="120"/>
      <c r="J9" s="127">
        <v>0</v>
      </c>
      <c r="K9" s="126">
        <v>4928.8928</v>
      </c>
      <c r="L9" s="127">
        <f t="shared" si="3"/>
        <v>4928.8928</v>
      </c>
      <c r="M9" s="120"/>
    </row>
    <row r="10" ht="21.75" customHeight="1" spans="1:13">
      <c r="A10" s="52" t="s">
        <v>21</v>
      </c>
      <c r="B10" s="111">
        <v>7514.7216</v>
      </c>
      <c r="C10" s="112">
        <v>0</v>
      </c>
      <c r="D10" s="45">
        <f t="shared" si="1"/>
        <v>7514.7216</v>
      </c>
      <c r="E10" s="52" t="s">
        <v>22</v>
      </c>
      <c r="F10" s="111">
        <v>122532</v>
      </c>
      <c r="G10" s="111">
        <v>6541.8928</v>
      </c>
      <c r="H10" s="112">
        <f>F10+G10</f>
        <v>129073.8928</v>
      </c>
      <c r="I10" s="120"/>
      <c r="J10" s="127">
        <v>0</v>
      </c>
      <c r="K10" s="126">
        <v>25</v>
      </c>
      <c r="L10" s="127">
        <f t="shared" si="3"/>
        <v>25</v>
      </c>
      <c r="M10" s="120"/>
    </row>
    <row r="11" ht="21.75" customHeight="1" spans="1:13">
      <c r="A11" s="52" t="s">
        <v>23</v>
      </c>
      <c r="B11" s="111">
        <v>131.89</v>
      </c>
      <c r="C11" s="112">
        <v>0</v>
      </c>
      <c r="D11" s="45">
        <f t="shared" si="1"/>
        <v>131.89</v>
      </c>
      <c r="E11" s="52" t="s">
        <v>24</v>
      </c>
      <c r="F11" s="111">
        <v>1186</v>
      </c>
      <c r="G11" s="111">
        <v>1099.448819</v>
      </c>
      <c r="H11" s="112">
        <f t="shared" si="2"/>
        <v>2285.448819</v>
      </c>
      <c r="I11" s="120"/>
      <c r="J11" s="127">
        <v>1.448819</v>
      </c>
      <c r="K11" s="126">
        <v>294.5</v>
      </c>
      <c r="L11" s="127">
        <f t="shared" si="3"/>
        <v>295.948819</v>
      </c>
      <c r="M11" s="120"/>
    </row>
    <row r="12" ht="21.75" customHeight="1" spans="1:13">
      <c r="A12" s="52" t="s">
        <v>25</v>
      </c>
      <c r="B12" s="111">
        <v>8251.3</v>
      </c>
      <c r="C12" s="112">
        <v>0</v>
      </c>
      <c r="D12" s="45">
        <f t="shared" si="1"/>
        <v>8251.3</v>
      </c>
      <c r="E12" s="52" t="s">
        <v>26</v>
      </c>
      <c r="F12" s="111">
        <v>10017</v>
      </c>
      <c r="G12" s="111">
        <v>1163</v>
      </c>
      <c r="H12" s="112">
        <f t="shared" si="2"/>
        <v>11180</v>
      </c>
      <c r="I12" s="120"/>
      <c r="J12" s="127">
        <v>0</v>
      </c>
      <c r="K12" s="126">
        <v>1777.460657</v>
      </c>
      <c r="L12" s="127">
        <f t="shared" si="3"/>
        <v>1777.460657</v>
      </c>
      <c r="M12" s="120"/>
    </row>
    <row r="13" ht="21.75" customHeight="1" spans="1:13">
      <c r="A13" s="52" t="s">
        <v>27</v>
      </c>
      <c r="B13" s="111">
        <v>5088.8</v>
      </c>
      <c r="C13" s="112">
        <v>0</v>
      </c>
      <c r="D13" s="45">
        <f t="shared" si="1"/>
        <v>5088.8</v>
      </c>
      <c r="E13" s="52" t="s">
        <v>28</v>
      </c>
      <c r="F13" s="111">
        <v>76959</v>
      </c>
      <c r="G13" s="111">
        <v>1972.368542</v>
      </c>
      <c r="H13" s="112">
        <f t="shared" si="2"/>
        <v>78931.368542</v>
      </c>
      <c r="I13" s="120"/>
      <c r="J13" s="127">
        <v>1582.907885</v>
      </c>
      <c r="K13" s="126">
        <v>6558.210788</v>
      </c>
      <c r="L13" s="127">
        <f t="shared" si="3"/>
        <v>8141.118673</v>
      </c>
      <c r="M13" s="120"/>
    </row>
    <row r="14" ht="21.75" customHeight="1" spans="1:13">
      <c r="A14" s="52" t="s">
        <v>29</v>
      </c>
      <c r="B14" s="111">
        <v>5956.85</v>
      </c>
      <c r="C14" s="112">
        <v>0</v>
      </c>
      <c r="D14" s="45">
        <f t="shared" si="1"/>
        <v>5956.85</v>
      </c>
      <c r="E14" s="52" t="s">
        <v>30</v>
      </c>
      <c r="F14" s="111">
        <v>50292</v>
      </c>
      <c r="G14" s="111">
        <v>6559.696153</v>
      </c>
      <c r="H14" s="112">
        <f t="shared" si="2"/>
        <v>56851.696153</v>
      </c>
      <c r="I14" s="120"/>
      <c r="J14" s="127">
        <v>1.485365</v>
      </c>
      <c r="K14" s="126">
        <v>410</v>
      </c>
      <c r="L14" s="127">
        <f t="shared" si="3"/>
        <v>411.485365</v>
      </c>
      <c r="M14" s="120"/>
    </row>
    <row r="15" ht="21.75" customHeight="1" spans="1:13">
      <c r="A15" s="52" t="s">
        <v>31</v>
      </c>
      <c r="B15" s="111">
        <v>20000</v>
      </c>
      <c r="C15" s="112">
        <v>0</v>
      </c>
      <c r="D15" s="45">
        <f t="shared" si="1"/>
        <v>20000</v>
      </c>
      <c r="E15" s="52" t="s">
        <v>32</v>
      </c>
      <c r="F15" s="111">
        <v>14651</v>
      </c>
      <c r="G15" s="111">
        <v>740</v>
      </c>
      <c r="H15" s="112">
        <f t="shared" si="2"/>
        <v>15391</v>
      </c>
      <c r="I15" s="120"/>
      <c r="J15" s="127">
        <v>130.064879</v>
      </c>
      <c r="K15" s="126">
        <v>1878.59</v>
      </c>
      <c r="L15" s="127">
        <f t="shared" si="3"/>
        <v>2008.654879</v>
      </c>
      <c r="M15" s="120"/>
    </row>
    <row r="16" ht="21.75" customHeight="1" spans="1:13">
      <c r="A16" s="52" t="s">
        <v>33</v>
      </c>
      <c r="B16" s="111">
        <v>43772</v>
      </c>
      <c r="C16" s="112">
        <v>0</v>
      </c>
      <c r="D16" s="45">
        <f t="shared" si="1"/>
        <v>43772</v>
      </c>
      <c r="E16" s="113" t="s">
        <v>34</v>
      </c>
      <c r="F16" s="111">
        <v>38607</v>
      </c>
      <c r="G16" s="111">
        <v>3136.245735</v>
      </c>
      <c r="H16" s="112">
        <f t="shared" si="2"/>
        <v>41743.245735</v>
      </c>
      <c r="I16" s="120"/>
      <c r="J16" s="127">
        <v>258.911085</v>
      </c>
      <c r="K16" s="128">
        <v>1008</v>
      </c>
      <c r="L16" s="127">
        <f t="shared" si="3"/>
        <v>1266.911085</v>
      </c>
      <c r="M16" s="120"/>
    </row>
    <row r="17" ht="21.75" customHeight="1" spans="1:13">
      <c r="A17" s="52" t="s">
        <v>35</v>
      </c>
      <c r="B17" s="111">
        <v>8000</v>
      </c>
      <c r="C17" s="112">
        <v>0</v>
      </c>
      <c r="D17" s="45">
        <f t="shared" si="1"/>
        <v>8000</v>
      </c>
      <c r="E17" s="113" t="s">
        <v>36</v>
      </c>
      <c r="F17" s="111">
        <v>38971</v>
      </c>
      <c r="G17" s="111">
        <v>1988.64702</v>
      </c>
      <c r="H17" s="112">
        <f t="shared" si="2"/>
        <v>40959.64702</v>
      </c>
      <c r="I17" s="120"/>
      <c r="J17" s="127">
        <v>160.00602</v>
      </c>
      <c r="K17" s="126">
        <v>10.588</v>
      </c>
      <c r="L17" s="127">
        <f t="shared" si="3"/>
        <v>170.59402</v>
      </c>
      <c r="M17" s="120"/>
    </row>
    <row r="18" ht="21.75" customHeight="1" spans="1:13">
      <c r="A18" s="52" t="s">
        <v>37</v>
      </c>
      <c r="B18" s="111">
        <v>92966</v>
      </c>
      <c r="C18" s="112">
        <v>0</v>
      </c>
      <c r="D18" s="45">
        <f t="shared" si="1"/>
        <v>92966</v>
      </c>
      <c r="E18" s="113" t="s">
        <v>38</v>
      </c>
      <c r="F18" s="111">
        <v>10496</v>
      </c>
      <c r="G18" s="111">
        <v>165.60664</v>
      </c>
      <c r="H18" s="112">
        <f t="shared" si="2"/>
        <v>10661.60664</v>
      </c>
      <c r="I18" s="120"/>
      <c r="J18" s="127">
        <v>85</v>
      </c>
      <c r="K18" s="126">
        <v>201.2</v>
      </c>
      <c r="L18" s="127">
        <f t="shared" si="3"/>
        <v>286.2</v>
      </c>
      <c r="M18" s="120"/>
    </row>
    <row r="19" ht="21.75" customHeight="1" spans="1:13">
      <c r="A19" s="114" t="s">
        <v>39</v>
      </c>
      <c r="B19" s="111">
        <v>150</v>
      </c>
      <c r="C19" s="112">
        <v>0</v>
      </c>
      <c r="D19" s="45">
        <f t="shared" si="1"/>
        <v>150</v>
      </c>
      <c r="E19" s="113" t="s">
        <v>40</v>
      </c>
      <c r="F19" s="111">
        <v>11021</v>
      </c>
      <c r="G19" s="111">
        <v>201.2</v>
      </c>
      <c r="H19" s="112">
        <f t="shared" si="2"/>
        <v>11222.2</v>
      </c>
      <c r="I19" s="120"/>
      <c r="J19" s="127">
        <v>0</v>
      </c>
      <c r="K19" s="126">
        <v>70</v>
      </c>
      <c r="L19" s="127">
        <f t="shared" si="3"/>
        <v>70</v>
      </c>
      <c r="M19" s="120"/>
    </row>
    <row r="20" ht="21.75" customHeight="1" spans="1:13">
      <c r="A20" s="52" t="s">
        <v>41</v>
      </c>
      <c r="B20" s="111">
        <v>9</v>
      </c>
      <c r="C20" s="112">
        <v>0</v>
      </c>
      <c r="D20" s="45">
        <f t="shared" si="1"/>
        <v>9</v>
      </c>
      <c r="E20" s="52" t="s">
        <v>42</v>
      </c>
      <c r="F20" s="111">
        <v>1870</v>
      </c>
      <c r="G20" s="111">
        <v>72.959931</v>
      </c>
      <c r="H20" s="112">
        <f t="shared" si="2"/>
        <v>1942.959931</v>
      </c>
      <c r="I20" s="120"/>
      <c r="J20" s="127">
        <v>2.959931</v>
      </c>
      <c r="K20" s="126">
        <v>0</v>
      </c>
      <c r="L20" s="127">
        <f t="shared" si="3"/>
        <v>2.959931</v>
      </c>
      <c r="M20" s="120"/>
    </row>
    <row r="21" ht="21.75" customHeight="1" spans="1:13">
      <c r="A21" s="52" t="s">
        <v>43</v>
      </c>
      <c r="B21" s="111">
        <f>SUM(B22:B27)</f>
        <v>49351</v>
      </c>
      <c r="C21" s="112">
        <v>0</v>
      </c>
      <c r="D21" s="45">
        <f t="shared" si="1"/>
        <v>49351</v>
      </c>
      <c r="E21" s="52" t="s">
        <v>44</v>
      </c>
      <c r="F21" s="111">
        <v>48</v>
      </c>
      <c r="G21" s="111">
        <v>0</v>
      </c>
      <c r="H21" s="112">
        <f t="shared" si="2"/>
        <v>48</v>
      </c>
      <c r="I21" s="120"/>
      <c r="J21" s="127">
        <v>0</v>
      </c>
      <c r="K21" s="126">
        <v>0</v>
      </c>
      <c r="L21" s="127">
        <f t="shared" si="3"/>
        <v>0</v>
      </c>
      <c r="M21" s="120"/>
    </row>
    <row r="22" ht="21.75" customHeight="1" spans="1:13">
      <c r="A22" s="52" t="s">
        <v>45</v>
      </c>
      <c r="B22" s="111">
        <v>8200</v>
      </c>
      <c r="C22" s="112">
        <v>0</v>
      </c>
      <c r="D22" s="45">
        <f t="shared" si="1"/>
        <v>8200</v>
      </c>
      <c r="E22" s="52" t="s">
        <v>46</v>
      </c>
      <c r="F22" s="111">
        <v>9623</v>
      </c>
      <c r="G22" s="111">
        <v>209.231189</v>
      </c>
      <c r="H22" s="112">
        <f t="shared" si="2"/>
        <v>9832.231189</v>
      </c>
      <c r="I22" s="120"/>
      <c r="J22" s="127">
        <v>164.231189</v>
      </c>
      <c r="K22" s="126">
        <v>45</v>
      </c>
      <c r="L22" s="127">
        <f t="shared" si="3"/>
        <v>209.231189</v>
      </c>
      <c r="M22" s="120"/>
    </row>
    <row r="23" ht="21.75" customHeight="1" spans="1:13">
      <c r="A23" s="52" t="s">
        <v>47</v>
      </c>
      <c r="B23" s="111">
        <f>1200+300</f>
        <v>1500</v>
      </c>
      <c r="C23" s="112">
        <v>0</v>
      </c>
      <c r="D23" s="45">
        <f t="shared" si="1"/>
        <v>1500</v>
      </c>
      <c r="E23" s="52" t="s">
        <v>48</v>
      </c>
      <c r="F23" s="111">
        <v>25425</v>
      </c>
      <c r="G23" s="111">
        <v>10170</v>
      </c>
      <c r="H23" s="112">
        <f t="shared" si="2"/>
        <v>35595</v>
      </c>
      <c r="I23" s="120"/>
      <c r="J23" s="127">
        <v>0</v>
      </c>
      <c r="K23" s="126">
        <v>220</v>
      </c>
      <c r="L23" s="127">
        <f t="shared" si="3"/>
        <v>220</v>
      </c>
      <c r="M23" s="120"/>
    </row>
    <row r="24" ht="21.75" customHeight="1" spans="1:13">
      <c r="A24" s="52" t="s">
        <v>49</v>
      </c>
      <c r="B24" s="111">
        <v>7000</v>
      </c>
      <c r="C24" s="112">
        <v>0</v>
      </c>
      <c r="D24" s="45">
        <f t="shared" si="1"/>
        <v>7000</v>
      </c>
      <c r="E24" s="52" t="s">
        <v>50</v>
      </c>
      <c r="F24" s="111">
        <v>7812</v>
      </c>
      <c r="G24" s="111">
        <v>1037.654404</v>
      </c>
      <c r="H24" s="112">
        <f t="shared" si="2"/>
        <v>8849.654404</v>
      </c>
      <c r="I24" s="120"/>
      <c r="J24" s="127">
        <v>514.334404</v>
      </c>
      <c r="K24" s="126">
        <v>199</v>
      </c>
      <c r="L24" s="127">
        <f t="shared" si="3"/>
        <v>713.334404</v>
      </c>
      <c r="M24" s="120"/>
    </row>
    <row r="25" ht="21.75" customHeight="1" spans="1:13">
      <c r="A25" s="52" t="s">
        <v>51</v>
      </c>
      <c r="B25" s="111">
        <f>32737-136-200</f>
        <v>32401</v>
      </c>
      <c r="C25" s="112">
        <v>0</v>
      </c>
      <c r="D25" s="45">
        <f t="shared" si="1"/>
        <v>32401</v>
      </c>
      <c r="E25" s="52" t="s">
        <v>52</v>
      </c>
      <c r="F25" s="111">
        <v>6747</v>
      </c>
      <c r="G25" s="111">
        <v>0</v>
      </c>
      <c r="H25" s="112">
        <f t="shared" si="2"/>
        <v>6747</v>
      </c>
      <c r="I25" s="120"/>
      <c r="J25" s="127">
        <v>0</v>
      </c>
      <c r="K25" s="120"/>
      <c r="L25" s="127">
        <f t="shared" si="3"/>
        <v>0</v>
      </c>
      <c r="M25" s="120"/>
    </row>
    <row r="26" ht="21.75" customHeight="1" spans="1:13">
      <c r="A26" s="52" t="s">
        <v>53</v>
      </c>
      <c r="B26" s="111">
        <v>150</v>
      </c>
      <c r="C26" s="112">
        <v>0</v>
      </c>
      <c r="D26" s="45">
        <f t="shared" si="1"/>
        <v>150</v>
      </c>
      <c r="E26" s="52" t="s">
        <v>54</v>
      </c>
      <c r="F26" s="111">
        <v>17117</v>
      </c>
      <c r="G26" s="111">
        <v>0</v>
      </c>
      <c r="H26" s="112">
        <f t="shared" si="2"/>
        <v>17117</v>
      </c>
      <c r="I26" s="120"/>
      <c r="J26" s="127">
        <v>0</v>
      </c>
      <c r="K26" s="120"/>
      <c r="L26" s="127">
        <f t="shared" si="3"/>
        <v>0</v>
      </c>
      <c r="M26" s="120"/>
    </row>
    <row r="27" ht="21.75" customHeight="1" spans="1:13">
      <c r="A27" s="52" t="s">
        <v>55</v>
      </c>
      <c r="B27" s="111">
        <f>200-100</f>
        <v>100</v>
      </c>
      <c r="C27" s="112">
        <v>0</v>
      </c>
      <c r="D27" s="45">
        <f t="shared" si="1"/>
        <v>100</v>
      </c>
      <c r="E27" s="52" t="s">
        <v>56</v>
      </c>
      <c r="F27" s="111">
        <v>5</v>
      </c>
      <c r="G27" s="111">
        <v>0</v>
      </c>
      <c r="H27" s="112">
        <f t="shared" si="2"/>
        <v>5</v>
      </c>
      <c r="I27" s="120"/>
      <c r="J27" s="127">
        <v>0</v>
      </c>
      <c r="K27" s="120"/>
      <c r="L27" s="127">
        <f t="shared" si="3"/>
        <v>0</v>
      </c>
      <c r="M27" s="120"/>
    </row>
    <row r="28" ht="21.75" customHeight="1" spans="1:13">
      <c r="A28" s="115"/>
      <c r="B28" s="116"/>
      <c r="C28" s="116"/>
      <c r="D28" s="116"/>
      <c r="E28" s="117" t="s">
        <v>57</v>
      </c>
      <c r="F28" s="112">
        <v>0</v>
      </c>
      <c r="G28" s="111">
        <v>185</v>
      </c>
      <c r="H28" s="112">
        <f t="shared" si="2"/>
        <v>185</v>
      </c>
      <c r="I28" s="120"/>
      <c r="J28" s="127">
        <v>185</v>
      </c>
      <c r="K28" s="120"/>
      <c r="L28" s="127">
        <f t="shared" si="3"/>
        <v>185</v>
      </c>
      <c r="M28" s="120"/>
    </row>
    <row r="29" ht="21.75" customHeight="1" spans="1:13">
      <c r="A29" s="110" t="s">
        <v>58</v>
      </c>
      <c r="B29" s="109">
        <f>SUM(B30:B34,B37)</f>
        <v>414120</v>
      </c>
      <c r="C29" s="109">
        <f>SUM(C30:C34,C37)</f>
        <v>41704</v>
      </c>
      <c r="D29" s="109">
        <f>SUM(D30:D34,D37)</f>
        <v>455824</v>
      </c>
      <c r="E29" s="110" t="s">
        <v>59</v>
      </c>
      <c r="F29" s="109">
        <f>SUM(F30:F32)</f>
        <v>166230</v>
      </c>
      <c r="G29" s="109">
        <f t="shared" ref="G29:H29" si="4">SUM(G30:G32)</f>
        <v>2920</v>
      </c>
      <c r="H29" s="109">
        <f t="shared" si="4"/>
        <v>169150</v>
      </c>
      <c r="I29" s="120"/>
      <c r="J29" s="120"/>
      <c r="K29" s="120"/>
      <c r="L29" s="120"/>
      <c r="M29" s="120"/>
    </row>
    <row r="30" ht="21.75" customHeight="1" spans="1:13">
      <c r="A30" s="52" t="s">
        <v>60</v>
      </c>
      <c r="B30" s="118">
        <v>146728</v>
      </c>
      <c r="C30" s="119">
        <v>12747</v>
      </c>
      <c r="D30" s="119">
        <f>B30+C30</f>
        <v>159475</v>
      </c>
      <c r="E30" s="52" t="s">
        <v>61</v>
      </c>
      <c r="F30" s="111">
        <v>58600</v>
      </c>
      <c r="G30" s="112"/>
      <c r="H30" s="116">
        <f>F30+G30</f>
        <v>58600</v>
      </c>
      <c r="I30" s="120"/>
      <c r="J30" s="120"/>
      <c r="K30" s="120"/>
      <c r="L30" s="120"/>
      <c r="M30" s="120"/>
    </row>
    <row r="31" ht="21.75" customHeight="1" spans="1:13">
      <c r="A31" s="52" t="s">
        <v>62</v>
      </c>
      <c r="B31" s="118"/>
      <c r="C31" s="119"/>
      <c r="D31" s="119">
        <f t="shared" ref="D31:D37" si="5">B31+C31</f>
        <v>0</v>
      </c>
      <c r="E31" s="52" t="s">
        <v>63</v>
      </c>
      <c r="F31" s="111">
        <v>21626</v>
      </c>
      <c r="G31" s="112">
        <v>2920</v>
      </c>
      <c r="H31" s="116">
        <f>F31+G31</f>
        <v>24546</v>
      </c>
      <c r="I31" s="120"/>
      <c r="J31" s="120"/>
      <c r="K31" s="120"/>
      <c r="L31" s="120"/>
      <c r="M31" s="120"/>
    </row>
    <row r="32" ht="21.75" customHeight="1" spans="1:13">
      <c r="A32" s="52" t="s">
        <v>64</v>
      </c>
      <c r="B32" s="111">
        <v>29169</v>
      </c>
      <c r="C32" s="119">
        <v>11535</v>
      </c>
      <c r="D32" s="119">
        <f t="shared" si="5"/>
        <v>40704</v>
      </c>
      <c r="E32" s="52" t="s">
        <v>65</v>
      </c>
      <c r="F32" s="111">
        <f>SUM(F33:F34)</f>
        <v>86004</v>
      </c>
      <c r="G32" s="112"/>
      <c r="H32" s="116">
        <f>F32+G32</f>
        <v>86004</v>
      </c>
      <c r="I32" s="120"/>
      <c r="J32" s="120"/>
      <c r="K32" s="120"/>
      <c r="L32" s="120"/>
      <c r="M32" s="120"/>
    </row>
    <row r="33" ht="21.75" customHeight="1" spans="1:13">
      <c r="A33" s="52" t="s">
        <v>66</v>
      </c>
      <c r="B33" s="118">
        <v>95000</v>
      </c>
      <c r="C33" s="112">
        <v>7422</v>
      </c>
      <c r="D33" s="119">
        <f t="shared" si="5"/>
        <v>102422</v>
      </c>
      <c r="E33" s="117" t="s">
        <v>67</v>
      </c>
      <c r="F33" s="111">
        <v>86000</v>
      </c>
      <c r="G33" s="112"/>
      <c r="H33" s="116">
        <f>F33+G33</f>
        <v>86000</v>
      </c>
      <c r="I33" s="120"/>
      <c r="J33" s="120"/>
      <c r="K33" s="120"/>
      <c r="L33" s="120"/>
      <c r="M33" s="120"/>
    </row>
    <row r="34" ht="21.75" customHeight="1" spans="1:13">
      <c r="A34" s="52" t="s">
        <v>68</v>
      </c>
      <c r="B34" s="118">
        <v>86000</v>
      </c>
      <c r="C34" s="119">
        <f>C35+C36</f>
        <v>10000</v>
      </c>
      <c r="D34" s="119">
        <f t="shared" si="5"/>
        <v>96000</v>
      </c>
      <c r="E34" s="52" t="s">
        <v>69</v>
      </c>
      <c r="F34" s="111">
        <v>4</v>
      </c>
      <c r="G34" s="112"/>
      <c r="H34" s="116">
        <f>F34+G34</f>
        <v>4</v>
      </c>
      <c r="I34" s="120"/>
      <c r="J34" s="120"/>
      <c r="K34" s="120"/>
      <c r="L34" s="120"/>
      <c r="M34" s="120"/>
    </row>
    <row r="35" ht="21.75" customHeight="1" spans="1:13">
      <c r="A35" s="117" t="s">
        <v>70</v>
      </c>
      <c r="B35" s="118"/>
      <c r="C35" s="119">
        <v>10000</v>
      </c>
      <c r="D35" s="119">
        <f t="shared" si="5"/>
        <v>10000</v>
      </c>
      <c r="E35" s="52"/>
      <c r="F35" s="112"/>
      <c r="G35" s="112"/>
      <c r="H35" s="87"/>
      <c r="I35" s="120"/>
      <c r="J35" s="120"/>
      <c r="K35" s="120"/>
      <c r="L35" s="120"/>
      <c r="M35" s="120"/>
    </row>
    <row r="36" ht="21.75" customHeight="1" spans="1:13">
      <c r="A36" s="117" t="s">
        <v>71</v>
      </c>
      <c r="B36" s="118">
        <v>86000</v>
      </c>
      <c r="C36" s="119"/>
      <c r="D36" s="119">
        <f t="shared" si="5"/>
        <v>86000</v>
      </c>
      <c r="E36" s="52"/>
      <c r="F36" s="119"/>
      <c r="G36" s="119"/>
      <c r="H36" s="87"/>
      <c r="I36" s="120"/>
      <c r="J36" s="120"/>
      <c r="K36" s="120"/>
      <c r="L36" s="120"/>
      <c r="M36" s="120"/>
    </row>
    <row r="37" ht="21.75" customHeight="1" spans="1:13">
      <c r="A37" s="52" t="s">
        <v>72</v>
      </c>
      <c r="B37" s="118">
        <v>57223</v>
      </c>
      <c r="C37" s="119"/>
      <c r="D37" s="119">
        <f t="shared" si="5"/>
        <v>57223</v>
      </c>
      <c r="E37" s="52"/>
      <c r="F37" s="112"/>
      <c r="G37" s="112"/>
      <c r="H37" s="87"/>
      <c r="I37" s="120"/>
      <c r="J37" s="120"/>
      <c r="K37" s="120"/>
      <c r="L37" s="120"/>
      <c r="M37" s="120"/>
    </row>
    <row r="38" ht="15" spans="1:8">
      <c r="A38" s="120"/>
      <c r="B38" s="121"/>
      <c r="C38" s="121"/>
      <c r="D38" s="121"/>
      <c r="E38" s="120"/>
      <c r="F38" s="121"/>
      <c r="G38" s="121"/>
      <c r="H38" s="121"/>
    </row>
    <row r="39" ht="15" spans="1:8">
      <c r="A39" s="120"/>
      <c r="B39" s="121"/>
      <c r="C39" s="121"/>
      <c r="D39" s="121"/>
      <c r="E39" s="120"/>
      <c r="F39" s="121"/>
      <c r="G39" s="121"/>
      <c r="H39" s="121"/>
    </row>
    <row r="40" ht="15" spans="1:8">
      <c r="A40" s="120"/>
      <c r="B40" s="121"/>
      <c r="C40" s="121"/>
      <c r="D40" s="121"/>
      <c r="E40" s="120"/>
      <c r="F40" s="121"/>
      <c r="G40" s="121"/>
      <c r="H40" s="121"/>
    </row>
  </sheetData>
  <mergeCells count="3">
    <mergeCell ref="A1:H1"/>
    <mergeCell ref="A2:H2"/>
    <mergeCell ref="F3:H3"/>
  </mergeCells>
  <printOptions horizontalCentered="1"/>
  <pageMargins left="0.236111111111111" right="0.236111111111111" top="0.708333333333333" bottom="0.708333333333333" header="0.314583333333333" footer="0.314583333333333"/>
  <pageSetup paperSize="9" scale="92" orientation="landscape" blackAndWhite="1" horizontalDpi="600"/>
  <headerFooter differentOddEven="1">
    <oddFooter>&amp;R&amp;"仿宋"&amp;14- 11 -</oddFooter>
    <evenFooter>&amp;L&amp;"仿宋"&amp;14 - 12 -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showZeros="0" workbookViewId="0">
      <selection activeCell="E15" sqref="E15"/>
    </sheetView>
  </sheetViews>
  <sheetFormatPr defaultColWidth="9" defaultRowHeight="14.25" outlineLevelCol="7"/>
  <cols>
    <col min="1" max="1" width="44.125" style="69" customWidth="1"/>
    <col min="2" max="4" width="12.625" style="70" customWidth="1"/>
    <col min="5" max="5" width="36.625" style="71" customWidth="1"/>
    <col min="6" max="6" width="9.625" style="72" customWidth="1"/>
    <col min="7" max="7" width="11.125" style="71" customWidth="1"/>
    <col min="8" max="8" width="13.125" style="71" customWidth="1"/>
    <col min="9" max="16384" width="9" style="71"/>
  </cols>
  <sheetData>
    <row r="1" ht="20.25" customHeight="1" spans="1:6">
      <c r="A1" s="21" t="s">
        <v>73</v>
      </c>
      <c r="B1" s="21"/>
      <c r="C1" s="21"/>
      <c r="D1" s="21"/>
      <c r="E1" s="21"/>
      <c r="F1" s="21"/>
    </row>
    <row r="2" ht="28.5" spans="1:8">
      <c r="A2" s="22" t="s">
        <v>74</v>
      </c>
      <c r="B2" s="22"/>
      <c r="C2" s="22"/>
      <c r="D2" s="22"/>
      <c r="E2" s="22"/>
      <c r="F2" s="22"/>
      <c r="G2" s="22"/>
      <c r="H2" s="22"/>
    </row>
    <row r="3" ht="20.25" customHeight="1" spans="1:8">
      <c r="A3" s="23"/>
      <c r="B3" s="23"/>
      <c r="C3" s="73"/>
      <c r="D3" s="73"/>
      <c r="E3" s="74"/>
      <c r="F3" s="75"/>
      <c r="G3" s="74"/>
      <c r="H3" s="76" t="s">
        <v>2</v>
      </c>
    </row>
    <row r="4" ht="24" customHeight="1" spans="1:8">
      <c r="A4" s="77" t="s">
        <v>75</v>
      </c>
      <c r="B4" s="78" t="s">
        <v>4</v>
      </c>
      <c r="C4" s="79" t="s">
        <v>5</v>
      </c>
      <c r="D4" s="79" t="s">
        <v>6</v>
      </c>
      <c r="E4" s="77" t="s">
        <v>76</v>
      </c>
      <c r="F4" s="80" t="s">
        <v>4</v>
      </c>
      <c r="G4" s="79" t="s">
        <v>5</v>
      </c>
      <c r="H4" s="79" t="s">
        <v>6</v>
      </c>
    </row>
    <row r="5" ht="20.1" customHeight="1" spans="1:8">
      <c r="A5" s="81" t="s">
        <v>77</v>
      </c>
      <c r="B5" s="82">
        <f>SUM(B6,B26)</f>
        <v>146728.33</v>
      </c>
      <c r="C5" s="82">
        <f>C6+C26</f>
        <v>12746.94</v>
      </c>
      <c r="D5" s="82">
        <f>D6+D26</f>
        <v>159475.27</v>
      </c>
      <c r="E5" s="81" t="s">
        <v>78</v>
      </c>
      <c r="F5" s="83">
        <f>F6+F9</f>
        <v>21626</v>
      </c>
      <c r="G5" s="84">
        <f>G6+G9</f>
        <v>2919.74136</v>
      </c>
      <c r="H5" s="84">
        <f>H6+H9</f>
        <v>24545.74136</v>
      </c>
    </row>
    <row r="6" ht="20.1" customHeight="1" spans="1:8">
      <c r="A6" s="85" t="s">
        <v>79</v>
      </c>
      <c r="B6" s="86">
        <f>SUM(B7:B25)</f>
        <v>115261.36</v>
      </c>
      <c r="C6" s="87"/>
      <c r="D6" s="87">
        <f>B6+C6</f>
        <v>115261.36</v>
      </c>
      <c r="E6" s="85" t="s">
        <v>80</v>
      </c>
      <c r="F6" s="86">
        <f>SUM(F7:F8)</f>
        <v>21626</v>
      </c>
      <c r="G6" s="88">
        <v>0</v>
      </c>
      <c r="H6" s="88">
        <f>F6+G6</f>
        <v>21626</v>
      </c>
    </row>
    <row r="7" ht="20.1" customHeight="1" spans="1:8">
      <c r="A7" s="85" t="s">
        <v>81</v>
      </c>
      <c r="B7" s="86">
        <v>4110</v>
      </c>
      <c r="C7" s="87"/>
      <c r="D7" s="87">
        <f t="shared" ref="D7:D28" si="0">B7+C7</f>
        <v>4110</v>
      </c>
      <c r="E7" s="89" t="s">
        <v>82</v>
      </c>
      <c r="F7" s="86">
        <v>15863</v>
      </c>
      <c r="G7" s="88">
        <v>0</v>
      </c>
      <c r="H7" s="88">
        <f>F7+G7</f>
        <v>15863</v>
      </c>
    </row>
    <row r="8" ht="20.1" customHeight="1" spans="1:8">
      <c r="A8" s="85" t="s">
        <v>83</v>
      </c>
      <c r="B8" s="86">
        <v>11042</v>
      </c>
      <c r="C8" s="49"/>
      <c r="D8" s="87">
        <f t="shared" si="0"/>
        <v>11042</v>
      </c>
      <c r="E8" s="90" t="s">
        <v>84</v>
      </c>
      <c r="F8" s="86">
        <v>5763</v>
      </c>
      <c r="G8" s="88">
        <v>0</v>
      </c>
      <c r="H8" s="88">
        <f>F8+G8</f>
        <v>5763</v>
      </c>
    </row>
    <row r="9" ht="20.1" customHeight="1" spans="1:8">
      <c r="A9" s="85" t="s">
        <v>85</v>
      </c>
      <c r="B9" s="86">
        <v>884</v>
      </c>
      <c r="C9" s="49"/>
      <c r="D9" s="87">
        <f t="shared" si="0"/>
        <v>884</v>
      </c>
      <c r="E9" s="91" t="s">
        <v>86</v>
      </c>
      <c r="F9" s="88">
        <v>0</v>
      </c>
      <c r="G9" s="88">
        <f>SUM(G10:G32)</f>
        <v>2919.74136</v>
      </c>
      <c r="H9" s="88">
        <f t="shared" ref="H9:H14" si="1">F9+G9</f>
        <v>2919.74136</v>
      </c>
    </row>
    <row r="10" ht="20.1" customHeight="1" spans="1:8">
      <c r="A10" s="85" t="s">
        <v>87</v>
      </c>
      <c r="B10" s="86">
        <v>16128</v>
      </c>
      <c r="C10" s="49"/>
      <c r="D10" s="87">
        <f t="shared" si="0"/>
        <v>16128</v>
      </c>
      <c r="E10" s="92" t="s">
        <v>88</v>
      </c>
      <c r="F10" s="88"/>
      <c r="G10" s="88">
        <v>185.98</v>
      </c>
      <c r="H10" s="88">
        <f t="shared" si="1"/>
        <v>185.98</v>
      </c>
    </row>
    <row r="11" ht="20.1" customHeight="1" spans="1:8">
      <c r="A11" s="85" t="s">
        <v>82</v>
      </c>
      <c r="B11" s="86">
        <v>426</v>
      </c>
      <c r="C11" s="49"/>
      <c r="D11" s="87">
        <f t="shared" si="0"/>
        <v>426</v>
      </c>
      <c r="E11" s="92" t="s">
        <v>89</v>
      </c>
      <c r="F11" s="88"/>
      <c r="G11" s="88">
        <v>2133.84</v>
      </c>
      <c r="H11" s="88">
        <f t="shared" si="1"/>
        <v>2133.84</v>
      </c>
    </row>
    <row r="12" ht="20.1" customHeight="1" spans="1:8">
      <c r="A12" s="93" t="s">
        <v>90</v>
      </c>
      <c r="B12" s="86">
        <v>18225</v>
      </c>
      <c r="C12" s="49"/>
      <c r="D12" s="87">
        <f t="shared" si="0"/>
        <v>18225</v>
      </c>
      <c r="E12" s="92" t="s">
        <v>91</v>
      </c>
      <c r="F12" s="88"/>
      <c r="G12" s="88">
        <v>565.92136</v>
      </c>
      <c r="H12" s="88">
        <f t="shared" si="1"/>
        <v>565.92136</v>
      </c>
    </row>
    <row r="13" ht="20.1" customHeight="1" spans="1:8">
      <c r="A13" s="93" t="s">
        <v>92</v>
      </c>
      <c r="B13" s="86">
        <v>3359</v>
      </c>
      <c r="C13" s="49"/>
      <c r="D13" s="87">
        <f t="shared" si="0"/>
        <v>3359</v>
      </c>
      <c r="E13" s="92" t="s">
        <v>93</v>
      </c>
      <c r="F13" s="88"/>
      <c r="G13" s="88">
        <v>20</v>
      </c>
      <c r="H13" s="88">
        <f t="shared" si="1"/>
        <v>20</v>
      </c>
    </row>
    <row r="14" ht="20.1" customHeight="1" spans="1:8">
      <c r="A14" s="85" t="s">
        <v>94</v>
      </c>
      <c r="B14" s="86">
        <v>4069.36</v>
      </c>
      <c r="C14" s="49"/>
      <c r="D14" s="87">
        <f t="shared" si="0"/>
        <v>4069.36</v>
      </c>
      <c r="E14" s="92" t="s">
        <v>95</v>
      </c>
      <c r="F14" s="94"/>
      <c r="G14" s="88">
        <v>14</v>
      </c>
      <c r="H14" s="88">
        <f t="shared" si="1"/>
        <v>14</v>
      </c>
    </row>
    <row r="15" ht="20.1" customHeight="1" spans="1:8">
      <c r="A15" s="85" t="s">
        <v>96</v>
      </c>
      <c r="B15" s="86">
        <v>2903</v>
      </c>
      <c r="C15" s="49"/>
      <c r="D15" s="87">
        <f t="shared" si="0"/>
        <v>2903</v>
      </c>
      <c r="E15" s="95"/>
      <c r="F15" s="88"/>
      <c r="G15" s="88"/>
      <c r="H15" s="88"/>
    </row>
    <row r="16" ht="20.1" customHeight="1" spans="1:8">
      <c r="A16" s="85" t="s">
        <v>97</v>
      </c>
      <c r="B16" s="86">
        <v>13059</v>
      </c>
      <c r="C16" s="49"/>
      <c r="D16" s="87">
        <f t="shared" si="0"/>
        <v>13059</v>
      </c>
      <c r="E16" s="91"/>
      <c r="F16" s="88"/>
      <c r="G16" s="88"/>
      <c r="H16" s="88"/>
    </row>
    <row r="17" ht="20.1" customHeight="1" spans="1:8">
      <c r="A17" s="85" t="s">
        <v>98</v>
      </c>
      <c r="B17" s="86">
        <v>656</v>
      </c>
      <c r="C17" s="49"/>
      <c r="D17" s="87">
        <f t="shared" si="0"/>
        <v>656</v>
      </c>
      <c r="E17" s="91"/>
      <c r="F17" s="88"/>
      <c r="G17" s="88"/>
      <c r="H17" s="88"/>
    </row>
    <row r="18" ht="20.1" customHeight="1" spans="1:8">
      <c r="A18" s="85" t="s">
        <v>99</v>
      </c>
      <c r="B18" s="86">
        <v>2066</v>
      </c>
      <c r="C18" s="49"/>
      <c r="D18" s="87">
        <f t="shared" si="0"/>
        <v>2066</v>
      </c>
      <c r="E18" s="91"/>
      <c r="F18" s="88"/>
      <c r="G18" s="88"/>
      <c r="H18" s="88"/>
    </row>
    <row r="19" ht="20.1" customHeight="1" spans="1:8">
      <c r="A19" s="85" t="s">
        <v>100</v>
      </c>
      <c r="B19" s="86">
        <v>14420</v>
      </c>
      <c r="C19" s="49"/>
      <c r="D19" s="87">
        <f t="shared" si="0"/>
        <v>14420</v>
      </c>
      <c r="E19" s="91"/>
      <c r="F19" s="88"/>
      <c r="G19" s="88"/>
      <c r="H19" s="88"/>
    </row>
    <row r="20" ht="20.1" customHeight="1" spans="1:8">
      <c r="A20" s="85" t="s">
        <v>101</v>
      </c>
      <c r="B20" s="86">
        <v>509</v>
      </c>
      <c r="C20" s="49"/>
      <c r="D20" s="87">
        <f t="shared" si="0"/>
        <v>509</v>
      </c>
      <c r="E20" s="91"/>
      <c r="F20" s="88"/>
      <c r="G20" s="88"/>
      <c r="H20" s="88"/>
    </row>
    <row r="21" ht="20.1" customHeight="1" spans="1:8">
      <c r="A21" s="85" t="s">
        <v>102</v>
      </c>
      <c r="B21" s="86">
        <v>10260</v>
      </c>
      <c r="C21" s="49"/>
      <c r="D21" s="87">
        <f t="shared" si="0"/>
        <v>10260</v>
      </c>
      <c r="E21" s="91"/>
      <c r="F21" s="88"/>
      <c r="G21" s="88"/>
      <c r="H21" s="88"/>
    </row>
    <row r="22" ht="20.1" customHeight="1" spans="1:8">
      <c r="A22" s="85" t="s">
        <v>103</v>
      </c>
      <c r="B22" s="86">
        <v>10470</v>
      </c>
      <c r="C22" s="49"/>
      <c r="D22" s="87">
        <f t="shared" si="0"/>
        <v>10470</v>
      </c>
      <c r="E22" s="91"/>
      <c r="F22" s="88"/>
      <c r="G22" s="88"/>
      <c r="H22" s="88"/>
    </row>
    <row r="23" ht="20.1" customHeight="1" spans="1:8">
      <c r="A23" s="85" t="s">
        <v>104</v>
      </c>
      <c r="B23" s="86">
        <v>55</v>
      </c>
      <c r="C23" s="49"/>
      <c r="D23" s="87">
        <f t="shared" si="0"/>
        <v>55</v>
      </c>
      <c r="E23" s="91"/>
      <c r="F23" s="88"/>
      <c r="G23" s="88"/>
      <c r="H23" s="88"/>
    </row>
    <row r="24" ht="20.1" customHeight="1" spans="1:8">
      <c r="A24" s="85" t="s">
        <v>105</v>
      </c>
      <c r="B24" s="86">
        <v>1637</v>
      </c>
      <c r="C24" s="49"/>
      <c r="D24" s="87">
        <f t="shared" si="0"/>
        <v>1637</v>
      </c>
      <c r="E24" s="91"/>
      <c r="F24" s="88"/>
      <c r="G24" s="88"/>
      <c r="H24" s="88"/>
    </row>
    <row r="25" ht="20.1" customHeight="1" spans="1:8">
      <c r="A25" s="85" t="s">
        <v>106</v>
      </c>
      <c r="B25" s="86">
        <v>983</v>
      </c>
      <c r="C25" s="49"/>
      <c r="D25" s="87">
        <f t="shared" si="0"/>
        <v>983</v>
      </c>
      <c r="E25" s="91"/>
      <c r="F25" s="88"/>
      <c r="G25" s="88"/>
      <c r="H25" s="88"/>
    </row>
    <row r="26" ht="20.1" customHeight="1" spans="1:8">
      <c r="A26" s="93" t="s">
        <v>107</v>
      </c>
      <c r="B26" s="86">
        <f>SUM(B28:B40)</f>
        <v>31466.97</v>
      </c>
      <c r="C26" s="49">
        <f>SUM(C27:C40)</f>
        <v>12746.94</v>
      </c>
      <c r="D26" s="87">
        <f t="shared" si="0"/>
        <v>44213.91</v>
      </c>
      <c r="E26" s="96"/>
      <c r="F26" s="94"/>
      <c r="G26" s="96"/>
      <c r="H26" s="96"/>
    </row>
    <row r="27" ht="20.1" customHeight="1" spans="1:8">
      <c r="A27" s="97" t="s">
        <v>108</v>
      </c>
      <c r="B27" s="86">
        <v>0</v>
      </c>
      <c r="C27" s="49">
        <v>50</v>
      </c>
      <c r="D27" s="87">
        <f t="shared" si="0"/>
        <v>50</v>
      </c>
      <c r="E27" s="96"/>
      <c r="F27" s="94"/>
      <c r="G27" s="96"/>
      <c r="H27" s="96"/>
    </row>
    <row r="28" ht="20.1" customHeight="1" spans="1:8">
      <c r="A28" s="85" t="s">
        <v>109</v>
      </c>
      <c r="B28" s="86">
        <v>221</v>
      </c>
      <c r="C28" s="49"/>
      <c r="D28" s="87">
        <f t="shared" si="0"/>
        <v>221</v>
      </c>
      <c r="E28" s="96"/>
      <c r="F28" s="94"/>
      <c r="G28" s="96"/>
      <c r="H28" s="96"/>
    </row>
    <row r="29" ht="20.1" customHeight="1" spans="1:8">
      <c r="A29" s="85" t="s">
        <v>110</v>
      </c>
      <c r="B29" s="86"/>
      <c r="C29" s="49">
        <v>812</v>
      </c>
      <c r="D29" s="87">
        <f t="shared" ref="D29:D40" si="2">B29+C29</f>
        <v>812</v>
      </c>
      <c r="E29" s="96"/>
      <c r="F29" s="94"/>
      <c r="G29" s="96"/>
      <c r="H29" s="96"/>
    </row>
    <row r="30" ht="20.1" customHeight="1" spans="1:8">
      <c r="A30" s="85" t="s">
        <v>111</v>
      </c>
      <c r="B30" s="86">
        <v>395</v>
      </c>
      <c r="C30" s="49"/>
      <c r="D30" s="87">
        <f t="shared" si="2"/>
        <v>395</v>
      </c>
      <c r="E30" s="96"/>
      <c r="F30" s="94"/>
      <c r="G30" s="96"/>
      <c r="H30" s="96"/>
    </row>
    <row r="31" ht="20.1" customHeight="1" spans="1:8">
      <c r="A31" s="85" t="s">
        <v>112</v>
      </c>
      <c r="B31" s="86">
        <v>250</v>
      </c>
      <c r="C31" s="49"/>
      <c r="D31" s="87">
        <f t="shared" si="2"/>
        <v>250</v>
      </c>
      <c r="E31" s="96"/>
      <c r="F31" s="94"/>
      <c r="G31" s="96"/>
      <c r="H31" s="96"/>
    </row>
    <row r="32" ht="20.1" customHeight="1" spans="1:8">
      <c r="A32" s="85" t="s">
        <v>113</v>
      </c>
      <c r="B32" s="86">
        <v>608</v>
      </c>
      <c r="C32" s="49"/>
      <c r="D32" s="87">
        <f t="shared" si="2"/>
        <v>608</v>
      </c>
      <c r="E32" s="92"/>
      <c r="F32" s="94"/>
      <c r="G32" s="88"/>
      <c r="H32" s="88"/>
    </row>
    <row r="33" ht="32.25" customHeight="1" spans="1:8">
      <c r="A33" s="85" t="s">
        <v>114</v>
      </c>
      <c r="B33" s="86">
        <v>1537.9</v>
      </c>
      <c r="C33" s="49">
        <v>500</v>
      </c>
      <c r="D33" s="87">
        <f t="shared" si="2"/>
        <v>2037.9</v>
      </c>
      <c r="E33" s="98"/>
      <c r="F33" s="98"/>
      <c r="G33" s="99"/>
      <c r="H33" s="99"/>
    </row>
    <row r="34" ht="19.5" customHeight="1" spans="1:8">
      <c r="A34" s="85" t="s">
        <v>115</v>
      </c>
      <c r="B34" s="86">
        <v>10357</v>
      </c>
      <c r="C34" s="49">
        <f>-385+2300</f>
        <v>1915</v>
      </c>
      <c r="D34" s="87">
        <f t="shared" si="2"/>
        <v>12272</v>
      </c>
      <c r="E34" s="100"/>
      <c r="F34" s="101"/>
      <c r="G34" s="96"/>
      <c r="H34" s="96"/>
    </row>
    <row r="35" ht="20.1" customHeight="1" spans="1:8">
      <c r="A35" s="85" t="s">
        <v>116</v>
      </c>
      <c r="B35" s="86">
        <v>1474.07</v>
      </c>
      <c r="C35" s="49">
        <v>-230.06</v>
      </c>
      <c r="D35" s="87">
        <f t="shared" si="2"/>
        <v>1244.01</v>
      </c>
      <c r="E35" s="99"/>
      <c r="F35" s="94"/>
      <c r="G35" s="96"/>
      <c r="H35" s="96"/>
    </row>
    <row r="36" ht="20.1" customHeight="1" spans="1:8">
      <c r="A36" s="93" t="s">
        <v>117</v>
      </c>
      <c r="B36" s="86">
        <v>5240</v>
      </c>
      <c r="C36" s="49"/>
      <c r="D36" s="87">
        <f t="shared" si="2"/>
        <v>5240</v>
      </c>
      <c r="E36" s="99"/>
      <c r="F36" s="94"/>
      <c r="G36" s="96"/>
      <c r="H36" s="96"/>
    </row>
    <row r="37" ht="20.1" customHeight="1" spans="1:8">
      <c r="A37" s="85" t="s">
        <v>118</v>
      </c>
      <c r="B37" s="86">
        <v>850</v>
      </c>
      <c r="C37" s="49"/>
      <c r="D37" s="87">
        <f t="shared" si="2"/>
        <v>850</v>
      </c>
      <c r="E37" s="99"/>
      <c r="F37" s="94"/>
      <c r="G37" s="96"/>
      <c r="H37" s="96"/>
    </row>
    <row r="38" ht="20.1" customHeight="1" spans="1:8">
      <c r="A38" s="85" t="s">
        <v>119</v>
      </c>
      <c r="B38" s="86">
        <v>4735</v>
      </c>
      <c r="C38" s="49"/>
      <c r="D38" s="87">
        <f t="shared" si="2"/>
        <v>4735</v>
      </c>
      <c r="E38" s="99"/>
      <c r="F38" s="94"/>
      <c r="G38" s="96"/>
      <c r="H38" s="96"/>
    </row>
    <row r="39" ht="20.1" customHeight="1" spans="1:8">
      <c r="A39" s="85" t="s">
        <v>120</v>
      </c>
      <c r="B39" s="86">
        <v>5389</v>
      </c>
      <c r="C39" s="49">
        <v>9700</v>
      </c>
      <c r="D39" s="87">
        <f t="shared" si="2"/>
        <v>15089</v>
      </c>
      <c r="E39" s="99"/>
      <c r="F39" s="94"/>
      <c r="G39" s="96"/>
      <c r="H39" s="96"/>
    </row>
    <row r="40" ht="20.1" customHeight="1" spans="1:8">
      <c r="A40" s="85" t="s">
        <v>121</v>
      </c>
      <c r="B40" s="86">
        <v>410</v>
      </c>
      <c r="C40" s="49"/>
      <c r="D40" s="87">
        <f t="shared" si="2"/>
        <v>410</v>
      </c>
      <c r="E40" s="99"/>
      <c r="F40" s="94"/>
      <c r="G40" s="96"/>
      <c r="H40" s="96"/>
    </row>
    <row r="41" ht="20.1" customHeight="1" spans="1:4">
      <c r="A41" s="71"/>
      <c r="B41" s="18"/>
      <c r="C41" s="18"/>
      <c r="D41" s="18"/>
    </row>
    <row r="42" ht="20.1" customHeight="1" spans="1:4">
      <c r="A42" s="71"/>
      <c r="B42" s="18"/>
      <c r="C42" s="18"/>
      <c r="D42" s="18"/>
    </row>
    <row r="43" ht="20.1" customHeight="1" spans="1:4">
      <c r="A43" s="71"/>
      <c r="B43" s="18"/>
      <c r="C43" s="18"/>
      <c r="D43" s="18"/>
    </row>
    <row r="44" ht="20.1" customHeight="1" spans="1:4">
      <c r="A44" s="71"/>
      <c r="B44" s="18"/>
      <c r="C44" s="18"/>
      <c r="D44" s="18"/>
    </row>
    <row r="45" ht="20.1" customHeight="1" spans="1:4">
      <c r="A45" s="71"/>
      <c r="B45" s="18"/>
      <c r="C45" s="18"/>
      <c r="D45" s="18"/>
    </row>
    <row r="46" ht="20.1" customHeight="1" spans="1:4">
      <c r="A46" s="71"/>
      <c r="B46" s="18"/>
      <c r="C46" s="18"/>
      <c r="D46" s="18"/>
    </row>
    <row r="47" ht="20.1" customHeight="1" spans="1:4">
      <c r="A47" s="71"/>
      <c r="B47" s="18"/>
      <c r="C47" s="18"/>
      <c r="D47" s="18"/>
    </row>
    <row r="48" ht="20.1" customHeight="1" spans="1:4">
      <c r="A48" s="71"/>
      <c r="B48" s="18"/>
      <c r="C48" s="18"/>
      <c r="D48" s="18"/>
    </row>
    <row r="49" ht="20.1" customHeight="1" spans="1:4">
      <c r="A49" s="71"/>
      <c r="B49" s="18"/>
      <c r="C49" s="18"/>
      <c r="D49" s="18"/>
    </row>
    <row r="50" ht="20.1" customHeight="1" spans="1:4">
      <c r="A50" s="71"/>
      <c r="B50" s="18"/>
      <c r="C50" s="18"/>
      <c r="D50" s="18"/>
    </row>
    <row r="51" ht="20.1" customHeight="1" spans="1:4">
      <c r="A51" s="71"/>
      <c r="B51" s="18"/>
      <c r="C51" s="18"/>
      <c r="D51" s="18"/>
    </row>
    <row r="52" ht="20.1" customHeight="1" spans="1:4">
      <c r="A52" s="71"/>
      <c r="B52" s="18"/>
      <c r="C52" s="18"/>
      <c r="D52" s="18"/>
    </row>
    <row r="53" ht="20.1" customHeight="1" spans="1:4">
      <c r="A53" s="71"/>
      <c r="B53" s="18"/>
      <c r="C53" s="18"/>
      <c r="D53" s="18"/>
    </row>
    <row r="54" ht="20.1" customHeight="1" spans="1:4">
      <c r="A54" s="71"/>
      <c r="B54" s="18"/>
      <c r="C54" s="18"/>
      <c r="D54" s="18"/>
    </row>
    <row r="55" ht="20.1" customHeight="1" spans="1:4">
      <c r="A55" s="71"/>
      <c r="B55" s="18"/>
      <c r="C55" s="18"/>
      <c r="D55" s="18"/>
    </row>
    <row r="56" ht="20.1" customHeight="1" spans="1:4">
      <c r="A56" s="71"/>
      <c r="B56" s="18"/>
      <c r="C56" s="18"/>
      <c r="D56" s="18"/>
    </row>
    <row r="57" ht="20.1" customHeight="1" spans="1:4">
      <c r="A57" s="71"/>
      <c r="B57" s="18"/>
      <c r="C57" s="18"/>
      <c r="D57" s="18"/>
    </row>
    <row r="58" ht="20.1" customHeight="1" spans="1:4">
      <c r="A58" s="71"/>
      <c r="B58" s="18"/>
      <c r="C58" s="18"/>
      <c r="D58" s="18"/>
    </row>
    <row r="59" ht="20.1" customHeight="1" spans="1:4">
      <c r="A59" s="71"/>
      <c r="B59" s="18"/>
      <c r="C59" s="18"/>
      <c r="D59" s="18"/>
    </row>
    <row r="60" ht="20.1" customHeight="1" spans="1:4">
      <c r="A60" s="71"/>
      <c r="B60" s="18"/>
      <c r="C60" s="18"/>
      <c r="D60" s="18"/>
    </row>
    <row r="61" ht="20.1" customHeight="1" spans="1:4">
      <c r="A61" s="71"/>
      <c r="B61" s="18"/>
      <c r="C61" s="18"/>
      <c r="D61" s="18"/>
    </row>
    <row r="62" ht="20.1" customHeight="1" spans="1:4">
      <c r="A62" s="71"/>
      <c r="B62" s="18"/>
      <c r="C62" s="18"/>
      <c r="D62" s="18"/>
    </row>
    <row r="63" ht="20.1" customHeight="1" spans="1:4">
      <c r="A63" s="71"/>
      <c r="B63" s="18"/>
      <c r="C63" s="18"/>
      <c r="D63" s="18"/>
    </row>
    <row r="64" ht="20.1" customHeight="1" spans="1:4">
      <c r="A64" s="71"/>
      <c r="B64" s="18"/>
      <c r="C64" s="18"/>
      <c r="D64" s="18"/>
    </row>
    <row r="65" ht="20.1" customHeight="1" spans="1:4">
      <c r="A65" s="71"/>
      <c r="B65" s="18"/>
      <c r="C65" s="18"/>
      <c r="D65" s="18"/>
    </row>
    <row r="66" ht="20.1" customHeight="1" spans="1:4">
      <c r="A66" s="71"/>
      <c r="B66" s="18"/>
      <c r="C66" s="18"/>
      <c r="D66" s="18"/>
    </row>
    <row r="67" ht="20.1" customHeight="1" spans="1:4">
      <c r="A67" s="71"/>
      <c r="B67" s="18"/>
      <c r="C67" s="18"/>
      <c r="D67" s="18"/>
    </row>
    <row r="68" ht="20.1" customHeight="1" spans="1:4">
      <c r="A68" s="71"/>
      <c r="B68" s="18"/>
      <c r="C68" s="18"/>
      <c r="D68" s="18"/>
    </row>
    <row r="69" ht="20.1" customHeight="1" spans="1:4">
      <c r="A69" s="71"/>
      <c r="B69" s="18"/>
      <c r="C69" s="18"/>
      <c r="D69" s="18"/>
    </row>
    <row r="70" ht="20.1" customHeight="1" spans="1:4">
      <c r="A70" s="71"/>
      <c r="B70" s="18"/>
      <c r="C70" s="18"/>
      <c r="D70" s="18"/>
    </row>
    <row r="71" ht="20.1" customHeight="1" spans="1:4">
      <c r="A71" s="71"/>
      <c r="B71" s="18"/>
      <c r="C71" s="18"/>
      <c r="D71" s="18"/>
    </row>
    <row r="72" ht="20.1" customHeight="1" spans="1:4">
      <c r="A72" s="71"/>
      <c r="B72" s="18"/>
      <c r="C72" s="18"/>
      <c r="D72" s="18"/>
    </row>
    <row r="73" ht="20.1" customHeight="1" spans="1:4">
      <c r="A73" s="71"/>
      <c r="B73" s="18"/>
      <c r="C73" s="18"/>
      <c r="D73" s="18"/>
    </row>
    <row r="74" ht="20.1" customHeight="1" spans="1:4">
      <c r="A74" s="71"/>
      <c r="B74" s="18"/>
      <c r="C74" s="18"/>
      <c r="D74" s="18"/>
    </row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</sheetData>
  <mergeCells count="3">
    <mergeCell ref="A1:F1"/>
    <mergeCell ref="A2:H2"/>
    <mergeCell ref="A3:B3"/>
  </mergeCells>
  <printOptions horizontalCentered="1"/>
  <pageMargins left="0.236111111111111" right="0.236111111111111" top="0.708333333333333" bottom="0.708333333333333" header="0.314583333333333" footer="0.314583333333333"/>
  <pageSetup paperSize="9" scale="92" fitToHeight="0" orientation="landscape" blackAndWhite="1" horizontalDpi="600"/>
  <headerFooter differentOddEven="1">
    <oddFooter>&amp;R&amp;"仿宋"&amp;14- 13 -</oddFooter>
    <evenFooter>&amp;L&amp;"仿宋"&amp;14- 14 -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E9" sqref="E9"/>
    </sheetView>
  </sheetViews>
  <sheetFormatPr defaultColWidth="9" defaultRowHeight="13.5" outlineLevelCol="1"/>
  <cols>
    <col min="1" max="1" width="52.75" customWidth="1"/>
    <col min="2" max="2" width="36.5" customWidth="1"/>
  </cols>
  <sheetData>
    <row r="1" s="1" customFormat="1" ht="20.1" customHeight="1" spans="1:2">
      <c r="A1" s="21" t="s">
        <v>122</v>
      </c>
      <c r="B1" s="21"/>
    </row>
    <row r="2" ht="28.5" spans="1:2">
      <c r="A2" s="58" t="s">
        <v>123</v>
      </c>
      <c r="B2" s="58"/>
    </row>
    <row r="3" ht="20.1" customHeight="1" spans="1:2">
      <c r="A3" s="59" t="s">
        <v>124</v>
      </c>
      <c r="B3" s="59"/>
    </row>
    <row r="4" ht="21" customHeight="1" spans="1:2">
      <c r="A4" s="60"/>
      <c r="B4" s="61" t="s">
        <v>2</v>
      </c>
    </row>
    <row r="5" ht="33" customHeight="1" spans="1:2">
      <c r="A5" s="62" t="s">
        <v>125</v>
      </c>
      <c r="B5" s="62" t="s">
        <v>5</v>
      </c>
    </row>
    <row r="6" ht="33" customHeight="1" spans="1:2">
      <c r="A6" s="63" t="s">
        <v>126</v>
      </c>
      <c r="B6" s="64">
        <f>SUM(B7:B14)</f>
        <v>2919.74136</v>
      </c>
    </row>
    <row r="7" ht="33" customHeight="1" spans="1:2">
      <c r="A7" s="65" t="s">
        <v>127</v>
      </c>
      <c r="B7" s="66">
        <v>379.16</v>
      </c>
    </row>
    <row r="8" s="57" customFormat="1" ht="33" customHeight="1" spans="1:2">
      <c r="A8" s="65" t="s">
        <v>128</v>
      </c>
      <c r="B8" s="66">
        <v>134.11029</v>
      </c>
    </row>
    <row r="9" ht="33" customHeight="1" spans="1:2">
      <c r="A9" s="67" t="s">
        <v>129</v>
      </c>
      <c r="B9" s="66">
        <v>1222.073309</v>
      </c>
    </row>
    <row r="10" ht="33" customHeight="1" spans="1:2">
      <c r="A10" s="68" t="s">
        <v>130</v>
      </c>
      <c r="B10" s="66">
        <v>757.277711</v>
      </c>
    </row>
    <row r="11" ht="33" customHeight="1" spans="1:2">
      <c r="A11" s="65" t="s">
        <v>131</v>
      </c>
      <c r="B11" s="64">
        <v>98.5894</v>
      </c>
    </row>
    <row r="12" ht="33" customHeight="1" spans="1:2">
      <c r="A12" s="65" t="s">
        <v>132</v>
      </c>
      <c r="B12" s="64">
        <v>28.22</v>
      </c>
    </row>
    <row r="13" ht="33" customHeight="1" spans="1:2">
      <c r="A13" s="65" t="s">
        <v>133</v>
      </c>
      <c r="B13" s="64">
        <v>76.28</v>
      </c>
    </row>
    <row r="14" ht="33" customHeight="1" spans="1:2">
      <c r="A14" s="65" t="s">
        <v>134</v>
      </c>
      <c r="B14" s="64">
        <v>224.03065</v>
      </c>
    </row>
    <row r="15" ht="33" customHeight="1" spans="1:2">
      <c r="A15" s="65"/>
      <c r="B15" s="64"/>
    </row>
    <row r="16" ht="33" customHeight="1" spans="1:2">
      <c r="A16" s="65"/>
      <c r="B16" s="64"/>
    </row>
    <row r="17" ht="33" customHeight="1" spans="1:2">
      <c r="A17" s="67"/>
      <c r="B17" s="64"/>
    </row>
  </sheetData>
  <mergeCells count="3">
    <mergeCell ref="A1:B1"/>
    <mergeCell ref="A2:B2"/>
    <mergeCell ref="A3:B3"/>
  </mergeCells>
  <conditionalFormatting sqref="A9">
    <cfRule type="expression" dxfId="0" priority="5" stopIfTrue="1">
      <formula>AND(COUNTIF($A$3:$A$3,A9)+COUNTIF($A$7:$B$65476,A9)&gt;1,NOT(ISBLANK(A9)))</formula>
    </cfRule>
    <cfRule type="expression" dxfId="1" priority="6" stopIfTrue="1">
      <formula>AND(COUNTIF($A$3:$A$3,A9)+COUNTIF($A$7:$B$65476,A9)&gt;1,NOT(ISBLANK(A9)))</formula>
    </cfRule>
  </conditionalFormatting>
  <conditionalFormatting sqref="A10">
    <cfRule type="duplicateValues" dxfId="2" priority="4" stopIfTrue="1"/>
    <cfRule type="duplicateValues" dxfId="3" priority="3" stopIfTrue="1"/>
  </conditionalFormatting>
  <conditionalFormatting sqref="A17">
    <cfRule type="expression" dxfId="0" priority="1" stopIfTrue="1">
      <formula>AND(COUNTIF($A$3:$A$3,A17)+COUNTIF($A$7:$B$65476,A17)&gt;1,NOT(ISBLANK(A17)))</formula>
    </cfRule>
    <cfRule type="expression" dxfId="1" priority="2" stopIfTrue="1">
      <formula>AND(COUNTIF($A$3:$A$3,A17)+COUNTIF($A$7:$B$65476,A17)&gt;1,NOT(ISBLANK(A17)))</formula>
    </cfRule>
  </conditionalFormatting>
  <printOptions horizontalCentered="1"/>
  <pageMargins left="0.236111111111111" right="0.236111111111111" top="0.904861111111111" bottom="0.786805555555556" header="0.314583333333333" footer="0.314583333333333"/>
  <pageSetup paperSize="9" scale="92" orientation="portrait" blackAndWhite="1" horizontalDpi="600"/>
  <headerFooter>
    <oddFooter>&amp;R&amp;"仿宋"&amp;14- 15 -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opLeftCell="A13" workbookViewId="0">
      <selection activeCell="B37" sqref="B37"/>
    </sheetView>
  </sheetViews>
  <sheetFormatPr defaultColWidth="9" defaultRowHeight="13.5" outlineLevelCol="1"/>
  <cols>
    <col min="1" max="1" width="52.75" customWidth="1"/>
    <col min="2" max="2" width="29.75" customWidth="1"/>
  </cols>
  <sheetData>
    <row r="1" s="1" customFormat="1" ht="20.1" customHeight="1" spans="1:2">
      <c r="A1" s="21" t="s">
        <v>135</v>
      </c>
      <c r="B1" s="21"/>
    </row>
    <row r="2" ht="28.5" spans="1:2">
      <c r="A2" s="58" t="s">
        <v>123</v>
      </c>
      <c r="B2" s="58"/>
    </row>
    <row r="3" ht="20.1" customHeight="1" spans="1:2">
      <c r="A3" s="59" t="s">
        <v>136</v>
      </c>
      <c r="B3" s="59"/>
    </row>
    <row r="4" ht="21" customHeight="1" spans="1:2">
      <c r="A4" s="60"/>
      <c r="B4" s="61" t="s">
        <v>2</v>
      </c>
    </row>
    <row r="5" ht="33" customHeight="1" spans="1:2">
      <c r="A5" s="62" t="s">
        <v>125</v>
      </c>
      <c r="B5" s="62" t="s">
        <v>5</v>
      </c>
    </row>
    <row r="6" ht="33" customHeight="1" spans="1:2">
      <c r="A6" s="63" t="s">
        <v>126</v>
      </c>
      <c r="B6" s="64">
        <f>SUM(B7:B17)</f>
        <v>2919.82</v>
      </c>
    </row>
    <row r="7" ht="33" customHeight="1" spans="1:2">
      <c r="A7" s="65" t="s">
        <v>137</v>
      </c>
      <c r="B7" s="66">
        <v>158.48</v>
      </c>
    </row>
    <row r="8" s="57" customFormat="1" ht="33" customHeight="1" spans="1:2">
      <c r="A8" s="65" t="s">
        <v>138</v>
      </c>
      <c r="B8" s="66">
        <v>93.84</v>
      </c>
    </row>
    <row r="9" ht="33" customHeight="1" spans="1:2">
      <c r="A9" s="67" t="s">
        <v>139</v>
      </c>
      <c r="B9" s="66">
        <v>20</v>
      </c>
    </row>
    <row r="10" ht="33" customHeight="1" spans="1:2">
      <c r="A10" s="67" t="s">
        <v>140</v>
      </c>
      <c r="B10" s="66">
        <v>20</v>
      </c>
    </row>
    <row r="11" ht="33" customHeight="1" spans="1:2">
      <c r="A11" s="65" t="s">
        <v>141</v>
      </c>
      <c r="B11" s="64">
        <v>7.5</v>
      </c>
    </row>
    <row r="12" ht="33" customHeight="1" spans="1:2">
      <c r="A12" s="65" t="s">
        <v>142</v>
      </c>
      <c r="B12" s="64">
        <v>566</v>
      </c>
    </row>
    <row r="13" ht="33" customHeight="1" spans="1:2">
      <c r="A13" s="65" t="s">
        <v>143</v>
      </c>
      <c r="B13" s="64">
        <v>14</v>
      </c>
    </row>
    <row r="14" ht="33" customHeight="1" spans="1:2">
      <c r="A14" s="65" t="s">
        <v>144</v>
      </c>
      <c r="B14" s="64">
        <v>400</v>
      </c>
    </row>
    <row r="15" ht="33" customHeight="1" spans="1:2">
      <c r="A15" s="65" t="s">
        <v>145</v>
      </c>
      <c r="B15" s="64">
        <v>1000</v>
      </c>
    </row>
    <row r="16" ht="33" customHeight="1" spans="1:2">
      <c r="A16" s="65" t="s">
        <v>146</v>
      </c>
      <c r="B16" s="64">
        <v>590</v>
      </c>
    </row>
    <row r="17" ht="33" customHeight="1" spans="1:2">
      <c r="A17" s="67" t="s">
        <v>147</v>
      </c>
      <c r="B17" s="64">
        <v>50</v>
      </c>
    </row>
  </sheetData>
  <mergeCells count="3">
    <mergeCell ref="A1:B1"/>
    <mergeCell ref="A2:B2"/>
    <mergeCell ref="A3:B3"/>
  </mergeCells>
  <conditionalFormatting sqref="A9">
    <cfRule type="expression" dxfId="0" priority="7" stopIfTrue="1">
      <formula>AND(COUNTIF($A$3:$A$3,A9)+COUNTIF($A$7:$B$17,A9)&gt;1,NOT(ISBLANK(A9)))</formula>
    </cfRule>
    <cfRule type="expression" dxfId="1" priority="8" stopIfTrue="1">
      <formula>AND(COUNTIF($A$3:$A$3,A9)+COUNTIF($A$7:$B$17,A9)&gt;1,NOT(ISBLANK(A9)))</formula>
    </cfRule>
  </conditionalFormatting>
  <conditionalFormatting sqref="A10">
    <cfRule type="expression" dxfId="0" priority="1" stopIfTrue="1">
      <formula>AND(COUNTIF($A$3:$A$3,A10)+COUNTIF($A$7:$B$17,A10)&gt;1,NOT(ISBLANK(A10)))</formula>
    </cfRule>
    <cfRule type="expression" dxfId="1" priority="2" stopIfTrue="1">
      <formula>AND(COUNTIF($A$3:$A$3,A10)+COUNTIF($A$7:$B$17,A10)&gt;1,NOT(ISBLANK(A10)))</formula>
    </cfRule>
  </conditionalFormatting>
  <conditionalFormatting sqref="A17">
    <cfRule type="expression" dxfId="0" priority="3" stopIfTrue="1">
      <formula>AND(COUNTIF($A$3:$A$3,A17)+COUNTIF($A$7:$B$17,A17)&gt;1,NOT(ISBLANK(A17)))</formula>
    </cfRule>
    <cfRule type="expression" dxfId="1" priority="4" stopIfTrue="1">
      <formula>AND(COUNTIF($A$3:$A$3,A17)+COUNTIF($A$7:$B$17,A17)&gt;1,NOT(ISBLANK(A17)))</formula>
    </cfRule>
  </conditionalFormatting>
  <printOptions horizontalCentered="1"/>
  <pageMargins left="0.236111111111111" right="0.236111111111111" top="0.904861111111111" bottom="0.786805555555556" header="0.314583333333333" footer="0.314583333333333"/>
  <pageSetup paperSize="9" scale="92" orientation="portrait" blackAndWhite="1" horizontalDpi="600"/>
  <headerFooter>
    <oddFooter>&amp;L&amp;"仿宋"&amp;14- 16 -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Zeros="0" workbookViewId="0">
      <selection activeCell="D31" sqref="D31"/>
    </sheetView>
  </sheetViews>
  <sheetFormatPr defaultColWidth="9" defaultRowHeight="20.1" customHeight="1"/>
  <cols>
    <col min="1" max="1" width="37.875" style="17" customWidth="1"/>
    <col min="2" max="4" width="12.75" style="18" customWidth="1"/>
    <col min="5" max="5" width="32.5" style="19" customWidth="1"/>
    <col min="6" max="6" width="13.5" style="20" customWidth="1"/>
    <col min="7" max="8" width="13.5" style="1" customWidth="1"/>
    <col min="9" max="9" width="7.5" style="1" customWidth="1"/>
    <col min="10" max="10" width="10.5" style="1" customWidth="1"/>
    <col min="11" max="16384" width="9" style="1"/>
  </cols>
  <sheetData>
    <row r="1" s="16" customFormat="1" customHeight="1" spans="1:6">
      <c r="A1" s="21" t="s">
        <v>148</v>
      </c>
      <c r="B1" s="21"/>
      <c r="C1" s="21"/>
      <c r="D1" s="21"/>
      <c r="E1" s="21"/>
      <c r="F1" s="21"/>
    </row>
    <row r="2" ht="29.25" customHeight="1" spans="1:8">
      <c r="A2" s="22" t="s">
        <v>149</v>
      </c>
      <c r="B2" s="22"/>
      <c r="C2" s="22"/>
      <c r="D2" s="22"/>
      <c r="E2" s="22"/>
      <c r="F2" s="22"/>
      <c r="G2" s="22"/>
      <c r="H2" s="22"/>
    </row>
    <row r="3" customHeight="1" spans="1:8">
      <c r="A3" s="23"/>
      <c r="B3" s="23"/>
      <c r="C3" s="23"/>
      <c r="D3" s="23"/>
      <c r="E3" s="23"/>
      <c r="F3" s="24"/>
      <c r="G3" s="16"/>
      <c r="H3" s="25" t="s">
        <v>2</v>
      </c>
    </row>
    <row r="4" ht="24" customHeight="1" spans="1:8">
      <c r="A4" s="26" t="s">
        <v>150</v>
      </c>
      <c r="B4" s="27" t="s">
        <v>151</v>
      </c>
      <c r="C4" s="28" t="s">
        <v>152</v>
      </c>
      <c r="D4" s="28" t="s">
        <v>153</v>
      </c>
      <c r="E4" s="26" t="s">
        <v>154</v>
      </c>
      <c r="F4" s="27" t="s">
        <v>151</v>
      </c>
      <c r="G4" s="27" t="s">
        <v>152</v>
      </c>
      <c r="H4" s="27" t="s">
        <v>153</v>
      </c>
    </row>
    <row r="5" ht="24" customHeight="1" spans="1:8">
      <c r="A5" s="29" t="s">
        <v>8</v>
      </c>
      <c r="B5" s="30">
        <f>B6+B18</f>
        <v>396092</v>
      </c>
      <c r="C5" s="30">
        <f>C6+C18</f>
        <v>64428</v>
      </c>
      <c r="D5" s="30">
        <f>D6+D18</f>
        <v>460520</v>
      </c>
      <c r="E5" s="29" t="s">
        <v>8</v>
      </c>
      <c r="F5" s="30">
        <f>F6+F18</f>
        <v>396092</v>
      </c>
      <c r="G5" s="30">
        <f>G6+G18</f>
        <v>64428</v>
      </c>
      <c r="H5" s="30">
        <f>H6+H18</f>
        <v>460520</v>
      </c>
    </row>
    <row r="6" ht="24" customHeight="1" spans="1:10">
      <c r="A6" s="31" t="s">
        <v>12</v>
      </c>
      <c r="B6" s="32">
        <f>SUM(B7:B17)</f>
        <v>260</v>
      </c>
      <c r="C6" s="32">
        <f>SUM(C7:C17)</f>
        <v>2638</v>
      </c>
      <c r="D6" s="32">
        <f>SUM(D7:D17)</f>
        <v>2898</v>
      </c>
      <c r="E6" s="33" t="s">
        <v>13</v>
      </c>
      <c r="F6" s="32">
        <v>230092</v>
      </c>
      <c r="G6" s="34">
        <f>SUM(G7:G13)</f>
        <v>57006</v>
      </c>
      <c r="H6" s="34">
        <f>SUM(H7:H12)</f>
        <v>287098</v>
      </c>
      <c r="J6" s="56"/>
    </row>
    <row r="7" ht="24" customHeight="1" spans="1:8">
      <c r="A7" s="35" t="s">
        <v>155</v>
      </c>
      <c r="B7" s="36"/>
      <c r="C7" s="37"/>
      <c r="D7" s="34"/>
      <c r="E7" s="38" t="s">
        <v>156</v>
      </c>
      <c r="F7" s="36">
        <v>339</v>
      </c>
      <c r="G7" s="37">
        <v>0</v>
      </c>
      <c r="H7" s="37">
        <f t="shared" ref="H7:H12" si="0">F7+G7</f>
        <v>339</v>
      </c>
    </row>
    <row r="8" ht="24" customHeight="1" spans="1:8">
      <c r="A8" s="35" t="s">
        <v>157</v>
      </c>
      <c r="B8" s="36"/>
      <c r="C8" s="37"/>
      <c r="D8" s="37"/>
      <c r="E8" s="38" t="s">
        <v>158</v>
      </c>
      <c r="F8" s="36">
        <v>197405</v>
      </c>
      <c r="G8" s="37">
        <v>-4784</v>
      </c>
      <c r="H8" s="37">
        <f t="shared" si="0"/>
        <v>192621</v>
      </c>
    </row>
    <row r="9" ht="24" customHeight="1" spans="1:8">
      <c r="A9" s="35" t="s">
        <v>159</v>
      </c>
      <c r="B9" s="36"/>
      <c r="C9" s="37"/>
      <c r="D9" s="37"/>
      <c r="E9" s="38" t="s">
        <v>160</v>
      </c>
      <c r="F9" s="36">
        <v>607</v>
      </c>
      <c r="G9" s="39">
        <v>0</v>
      </c>
      <c r="H9" s="37">
        <f t="shared" si="0"/>
        <v>607</v>
      </c>
    </row>
    <row r="10" ht="24" customHeight="1" spans="1:8">
      <c r="A10" s="35" t="s">
        <v>161</v>
      </c>
      <c r="B10" s="36"/>
      <c r="C10" s="37"/>
      <c r="D10" s="37"/>
      <c r="E10" s="38" t="s">
        <v>162</v>
      </c>
      <c r="F10" s="36">
        <v>3790</v>
      </c>
      <c r="G10" s="37">
        <v>61790</v>
      </c>
      <c r="H10" s="37">
        <f t="shared" si="0"/>
        <v>65580</v>
      </c>
    </row>
    <row r="11" ht="24" customHeight="1" spans="1:8">
      <c r="A11" s="35" t="s">
        <v>163</v>
      </c>
      <c r="B11" s="36"/>
      <c r="C11" s="37"/>
      <c r="D11" s="37"/>
      <c r="E11" s="38" t="s">
        <v>164</v>
      </c>
      <c r="F11" s="36">
        <v>27715</v>
      </c>
      <c r="G11" s="37">
        <v>0</v>
      </c>
      <c r="H11" s="37">
        <f t="shared" si="0"/>
        <v>27715</v>
      </c>
    </row>
    <row r="12" ht="24" customHeight="1" spans="1:8">
      <c r="A12" s="35" t="s">
        <v>165</v>
      </c>
      <c r="B12" s="36"/>
      <c r="C12" s="37"/>
      <c r="D12" s="37"/>
      <c r="E12" s="38" t="s">
        <v>166</v>
      </c>
      <c r="F12" s="36">
        <v>236</v>
      </c>
      <c r="G12" s="37">
        <v>0</v>
      </c>
      <c r="H12" s="37">
        <f t="shared" si="0"/>
        <v>236</v>
      </c>
    </row>
    <row r="13" ht="24" customHeight="1" spans="1:8">
      <c r="A13" s="35" t="s">
        <v>167</v>
      </c>
      <c r="B13" s="36"/>
      <c r="C13" s="37"/>
      <c r="D13" s="37"/>
      <c r="E13" s="40"/>
      <c r="F13" s="39"/>
      <c r="G13" s="39"/>
      <c r="H13" s="39"/>
    </row>
    <row r="14" ht="24" customHeight="1" spans="1:8">
      <c r="A14" s="35" t="s">
        <v>168</v>
      </c>
      <c r="B14" s="36"/>
      <c r="C14" s="37"/>
      <c r="D14" s="37"/>
      <c r="E14" s="35"/>
      <c r="F14" s="41"/>
      <c r="G14" s="41"/>
      <c r="H14" s="37"/>
    </row>
    <row r="15" ht="24" customHeight="1" spans="1:8">
      <c r="A15" s="35" t="s">
        <v>169</v>
      </c>
      <c r="B15" s="36">
        <v>260</v>
      </c>
      <c r="C15" s="37">
        <v>2638</v>
      </c>
      <c r="D15" s="37">
        <f>B15+C15</f>
        <v>2898</v>
      </c>
      <c r="E15" s="35"/>
      <c r="F15" s="41"/>
      <c r="G15" s="41"/>
      <c r="H15" s="37"/>
    </row>
    <row r="16" ht="24" customHeight="1" spans="1:8">
      <c r="A16" s="42" t="s">
        <v>170</v>
      </c>
      <c r="B16" s="36"/>
      <c r="C16" s="30"/>
      <c r="D16" s="30"/>
      <c r="E16" s="43"/>
      <c r="F16" s="44"/>
      <c r="G16" s="30"/>
      <c r="H16" s="30"/>
    </row>
    <row r="17" ht="24" customHeight="1" spans="1:8">
      <c r="A17" s="35" t="s">
        <v>171</v>
      </c>
      <c r="B17" s="36"/>
      <c r="C17" s="45"/>
      <c r="D17" s="45"/>
      <c r="E17" s="43"/>
      <c r="F17" s="44"/>
      <c r="G17" s="45"/>
      <c r="H17" s="45"/>
    </row>
    <row r="18" ht="24" customHeight="1" spans="1:8">
      <c r="A18" s="31" t="s">
        <v>58</v>
      </c>
      <c r="B18" s="32">
        <f>SUM(B20,B19,B23)</f>
        <v>395832</v>
      </c>
      <c r="C18" s="45">
        <f>C19+C20+C23</f>
        <v>61790</v>
      </c>
      <c r="D18" s="45">
        <f>B18+C18</f>
        <v>457622</v>
      </c>
      <c r="E18" s="46" t="s">
        <v>59</v>
      </c>
      <c r="F18" s="47">
        <f>SUM(F19:F21)</f>
        <v>166000</v>
      </c>
      <c r="G18" s="45">
        <f>SUM(G19:G21)</f>
        <v>7422</v>
      </c>
      <c r="H18" s="45">
        <f>SUM(H19:H21)</f>
        <v>173422</v>
      </c>
    </row>
    <row r="19" ht="24" customHeight="1" spans="1:8">
      <c r="A19" s="35" t="s">
        <v>172</v>
      </c>
      <c r="B19" s="48">
        <v>300000</v>
      </c>
      <c r="C19" s="49"/>
      <c r="D19" s="49"/>
      <c r="E19" s="35" t="s">
        <v>173</v>
      </c>
      <c r="F19" s="48">
        <v>3000</v>
      </c>
      <c r="G19" s="45">
        <v>0</v>
      </c>
      <c r="H19" s="49">
        <f>F19+G19</f>
        <v>3000</v>
      </c>
    </row>
    <row r="20" ht="24" customHeight="1" spans="1:8">
      <c r="A20" s="50" t="s">
        <v>174</v>
      </c>
      <c r="B20" s="48">
        <f>SUM(B21:B22)</f>
        <v>9000</v>
      </c>
      <c r="C20" s="49">
        <f>C21+C22</f>
        <v>61790</v>
      </c>
      <c r="D20" s="49"/>
      <c r="E20" s="35" t="s">
        <v>175</v>
      </c>
      <c r="F20" s="48">
        <v>74000</v>
      </c>
      <c r="G20" s="45">
        <v>7422</v>
      </c>
      <c r="H20" s="49">
        <f>F20+G20</f>
        <v>81422</v>
      </c>
    </row>
    <row r="21" ht="24" customHeight="1" spans="1:8">
      <c r="A21" s="51" t="s">
        <v>176</v>
      </c>
      <c r="B21" s="48"/>
      <c r="C21" s="49">
        <v>61790</v>
      </c>
      <c r="D21" s="49"/>
      <c r="E21" s="52" t="s">
        <v>65</v>
      </c>
      <c r="F21" s="48">
        <v>89000</v>
      </c>
      <c r="G21" s="45">
        <v>0</v>
      </c>
      <c r="H21" s="49">
        <f>F21+G21</f>
        <v>89000</v>
      </c>
    </row>
    <row r="22" ht="24" customHeight="1" spans="1:8">
      <c r="A22" s="52" t="s">
        <v>177</v>
      </c>
      <c r="B22" s="53">
        <v>9000</v>
      </c>
      <c r="C22" s="54"/>
      <c r="D22" s="54"/>
      <c r="E22" s="52"/>
      <c r="F22" s="49"/>
      <c r="G22" s="55"/>
      <c r="H22" s="55"/>
    </row>
    <row r="23" ht="24" customHeight="1" spans="1:8">
      <c r="A23" s="52" t="s">
        <v>178</v>
      </c>
      <c r="B23" s="53">
        <v>86832</v>
      </c>
      <c r="C23" s="54"/>
      <c r="D23" s="54"/>
      <c r="E23" s="43"/>
      <c r="F23" s="44"/>
      <c r="G23" s="55"/>
      <c r="H23" s="55"/>
    </row>
  </sheetData>
  <mergeCells count="4">
    <mergeCell ref="A1:B1"/>
    <mergeCell ref="E1:F1"/>
    <mergeCell ref="A2:H2"/>
    <mergeCell ref="A3:E3"/>
  </mergeCells>
  <printOptions horizontalCentered="1"/>
  <pageMargins left="0.236111111111111" right="0.236111111111111" top="0.708333333333333" bottom="0.708333333333333" header="0.314583333333333" footer="0.314583333333333"/>
  <pageSetup paperSize="9" scale="92" orientation="landscape" blackAndWhite="1" horizontalDpi="600"/>
  <headerFooter>
    <oddFooter>&amp;R&amp;"仿宋"&amp;14- 17 -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G8" sqref="G8"/>
    </sheetView>
  </sheetViews>
  <sheetFormatPr defaultColWidth="9" defaultRowHeight="13.5" outlineLevelCol="2"/>
  <cols>
    <col min="1" max="1" width="9" style="2"/>
    <col min="2" max="2" width="53.5" customWidth="1"/>
    <col min="3" max="3" width="24.25" customWidth="1"/>
  </cols>
  <sheetData>
    <row r="1" s="1" customFormat="1" ht="20.1" customHeight="1" spans="1:3">
      <c r="A1" s="3" t="s">
        <v>179</v>
      </c>
      <c r="B1" s="3"/>
      <c r="C1" s="3"/>
    </row>
    <row r="2" ht="28.5" spans="1:3">
      <c r="A2" s="4" t="s">
        <v>180</v>
      </c>
      <c r="B2" s="4"/>
      <c r="C2" s="4"/>
    </row>
    <row r="3" ht="18" customHeight="1" spans="3:3">
      <c r="C3" s="5" t="s">
        <v>2</v>
      </c>
    </row>
    <row r="4" ht="24.95" customHeight="1" spans="1:3">
      <c r="A4" s="6" t="s">
        <v>181</v>
      </c>
      <c r="B4" s="6" t="s">
        <v>182</v>
      </c>
      <c r="C4" s="6" t="s">
        <v>183</v>
      </c>
    </row>
    <row r="5" ht="24.95" customHeight="1" spans="1:3">
      <c r="A5" s="6"/>
      <c r="B5" s="7" t="s">
        <v>11</v>
      </c>
      <c r="C5" s="8">
        <f>C6+C24</f>
        <v>71790</v>
      </c>
    </row>
    <row r="6" ht="24.95" customHeight="1" spans="1:3">
      <c r="A6" s="6"/>
      <c r="B6" s="9" t="s">
        <v>184</v>
      </c>
      <c r="C6" s="10">
        <f>SUM(C7:C23)</f>
        <v>10000</v>
      </c>
    </row>
    <row r="7" ht="24.95" customHeight="1" spans="1:3">
      <c r="A7" s="11">
        <v>1</v>
      </c>
      <c r="B7" s="12" t="s">
        <v>185</v>
      </c>
      <c r="C7" s="13">
        <v>480</v>
      </c>
    </row>
    <row r="8" ht="24.95" customHeight="1" spans="1:3">
      <c r="A8" s="11">
        <v>2</v>
      </c>
      <c r="B8" s="14" t="s">
        <v>186</v>
      </c>
      <c r="C8" s="13">
        <v>1073</v>
      </c>
    </row>
    <row r="9" ht="24.95" customHeight="1" spans="1:3">
      <c r="A9" s="11">
        <v>3</v>
      </c>
      <c r="B9" s="14" t="s">
        <v>187</v>
      </c>
      <c r="C9" s="13">
        <v>200</v>
      </c>
    </row>
    <row r="10" ht="24.95" customHeight="1" spans="1:3">
      <c r="A10" s="11">
        <v>4</v>
      </c>
      <c r="B10" s="14" t="s">
        <v>188</v>
      </c>
      <c r="C10" s="13">
        <v>801</v>
      </c>
    </row>
    <row r="11" ht="24.95" customHeight="1" spans="1:3">
      <c r="A11" s="11">
        <v>5</v>
      </c>
      <c r="B11" s="14" t="s">
        <v>189</v>
      </c>
      <c r="C11" s="13">
        <v>50</v>
      </c>
    </row>
    <row r="12" ht="24.95" customHeight="1" spans="1:3">
      <c r="A12" s="11">
        <v>6</v>
      </c>
      <c r="B12" s="14" t="s">
        <v>190</v>
      </c>
      <c r="C12" s="13">
        <v>80</v>
      </c>
    </row>
    <row r="13" ht="24.95" customHeight="1" spans="1:3">
      <c r="A13" s="11">
        <v>7</v>
      </c>
      <c r="B13" s="14" t="s">
        <v>191</v>
      </c>
      <c r="C13" s="13">
        <v>1349</v>
      </c>
    </row>
    <row r="14" ht="24.95" customHeight="1" spans="1:3">
      <c r="A14" s="11">
        <v>8</v>
      </c>
      <c r="B14" s="14" t="s">
        <v>192</v>
      </c>
      <c r="C14" s="13">
        <v>129</v>
      </c>
    </row>
    <row r="15" ht="24.95" customHeight="1" spans="1:3">
      <c r="A15" s="11">
        <v>9</v>
      </c>
      <c r="B15" s="14" t="s">
        <v>193</v>
      </c>
      <c r="C15" s="15">
        <v>193</v>
      </c>
    </row>
    <row r="16" ht="24.95" customHeight="1" spans="1:3">
      <c r="A16" s="11">
        <v>10</v>
      </c>
      <c r="B16" s="14" t="s">
        <v>194</v>
      </c>
      <c r="C16" s="13">
        <v>700</v>
      </c>
    </row>
    <row r="17" ht="24.95" customHeight="1" spans="1:3">
      <c r="A17" s="11">
        <v>11</v>
      </c>
      <c r="B17" s="14" t="s">
        <v>195</v>
      </c>
      <c r="C17" s="13">
        <v>400</v>
      </c>
    </row>
    <row r="18" ht="24.95" customHeight="1" spans="1:3">
      <c r="A18" s="11">
        <v>12</v>
      </c>
      <c r="B18" s="14" t="s">
        <v>196</v>
      </c>
      <c r="C18" s="13">
        <v>200</v>
      </c>
    </row>
    <row r="19" ht="24.95" customHeight="1" spans="1:3">
      <c r="A19" s="11">
        <v>13</v>
      </c>
      <c r="B19" s="14" t="s">
        <v>197</v>
      </c>
      <c r="C19" s="13">
        <v>100</v>
      </c>
    </row>
    <row r="20" ht="24.95" customHeight="1" spans="1:3">
      <c r="A20" s="11">
        <v>14</v>
      </c>
      <c r="B20" s="14" t="s">
        <v>198</v>
      </c>
      <c r="C20" s="13">
        <v>1329</v>
      </c>
    </row>
    <row r="21" ht="24.95" customHeight="1" spans="1:3">
      <c r="A21" s="11">
        <v>15</v>
      </c>
      <c r="B21" s="14" t="s">
        <v>199</v>
      </c>
      <c r="C21" s="13">
        <v>100</v>
      </c>
    </row>
    <row r="22" ht="24.95" customHeight="1" spans="1:3">
      <c r="A22" s="11">
        <v>16</v>
      </c>
      <c r="B22" s="14" t="s">
        <v>200</v>
      </c>
      <c r="C22" s="13">
        <v>2079</v>
      </c>
    </row>
    <row r="23" ht="24.95" customHeight="1" spans="1:3">
      <c r="A23" s="11">
        <v>17</v>
      </c>
      <c r="B23" s="14" t="s">
        <v>142</v>
      </c>
      <c r="C23" s="13">
        <v>737</v>
      </c>
    </row>
    <row r="24" ht="24.95" customHeight="1" spans="1:3">
      <c r="A24" s="11"/>
      <c r="B24" s="9" t="s">
        <v>201</v>
      </c>
      <c r="C24" s="13">
        <f>C25+C26</f>
        <v>61790</v>
      </c>
    </row>
    <row r="25" ht="24.95" customHeight="1" spans="1:3">
      <c r="A25" s="11">
        <v>18</v>
      </c>
      <c r="B25" s="14" t="s">
        <v>202</v>
      </c>
      <c r="C25" s="13">
        <v>50234</v>
      </c>
    </row>
    <row r="26" ht="24.95" customHeight="1" spans="1:3">
      <c r="A26" s="11">
        <v>19</v>
      </c>
      <c r="B26" s="14" t="s">
        <v>203</v>
      </c>
      <c r="C26" s="13">
        <v>11556</v>
      </c>
    </row>
  </sheetData>
  <mergeCells count="2">
    <mergeCell ref="A1:B1"/>
    <mergeCell ref="A2:C2"/>
  </mergeCells>
  <printOptions horizontalCentered="1"/>
  <pageMargins left="0.236111111111111" right="0.236111111111111" top="0.708333333333333" bottom="0.708333333333333" header="0.314583333333333" footer="0.314583333333333"/>
  <pageSetup paperSize="9" scale="92" orientation="portrait" blackAndWhite="1" horizontalDpi="600"/>
  <headerFooter>
    <oddFooter>&amp;L&amp;"仿宋"&amp;14- 18 -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1-2021公共平衡</vt:lpstr>
      <vt:lpstr>2-2021公共线下</vt:lpstr>
      <vt:lpstr>3-分地区</vt:lpstr>
      <vt:lpstr>4.分项目</vt:lpstr>
      <vt:lpstr>5-2021基金平衡</vt:lpstr>
      <vt:lpstr>6-债券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2021-07-07T04:14:00Z</cp:lastPrinted>
  <dcterms:modified xsi:type="dcterms:W3CDTF">2021-07-07T07:59:43Z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