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881" firstSheet="51" activeTab="60"/>
  </bookViews>
  <sheets>
    <sheet name="封面" sheetId="43" r:id="rId1"/>
    <sheet name="目录" sheetId="42" r:id="rId2"/>
    <sheet name="1-2021全区公共收入" sheetId="2" r:id="rId3"/>
    <sheet name="2-2021全区公共支出" sheetId="3" r:id="rId4"/>
    <sheet name="3-2021区级公共收入" sheetId="4" r:id="rId5"/>
    <sheet name="表3说明" sheetId="52" state="hidden" r:id="rId6"/>
    <sheet name="4-2021区级公共支出" sheetId="5" r:id="rId7"/>
    <sheet name="表4说明" sheetId="53" state="hidden" r:id="rId8"/>
    <sheet name="5-2021公共转移支付收入" sheetId="6" r:id="rId9"/>
    <sheet name="6-2021公共转移支付支出" sheetId="7" r:id="rId10"/>
    <sheet name="7-2021全区基金收入" sheetId="9" r:id="rId11"/>
    <sheet name="8-2021全区基金支出" sheetId="13" r:id="rId12"/>
    <sheet name="9-2021区级基金收入" sheetId="14" r:id="rId13"/>
    <sheet name="表9说明" sheetId="54" state="hidden" r:id="rId14"/>
    <sheet name="10-2021区级基金支出" sheetId="15" r:id="rId15"/>
    <sheet name="表10说明" sheetId="55" state="hidden" r:id="rId16"/>
    <sheet name="11-2021基金转移支付收入" sheetId="16" r:id="rId17"/>
    <sheet name="12-2021基金转移支付支出 " sheetId="17" r:id="rId18"/>
    <sheet name="13-2021全区国资收入" sheetId="18" r:id="rId19"/>
    <sheet name="14-2021全区国资支出" sheetId="19" r:id="rId20"/>
    <sheet name="15-2021区级国资收入" sheetId="20" r:id="rId21"/>
    <sheet name="表15说明" sheetId="56" state="hidden" r:id="rId22"/>
    <sheet name="16-2021区级国资支出" sheetId="21" r:id="rId23"/>
    <sheet name="表16说明" sheetId="57" state="hidden" r:id="rId24"/>
    <sheet name="17-2021社保收入" sheetId="22" state="hidden" r:id="rId25"/>
    <sheet name="18-2021社保支出" sheetId="23" state="hidden" r:id="rId26"/>
    <sheet name="表17-18说明" sheetId="58" state="hidden" r:id="rId27"/>
    <sheet name="17-2021社保收入1" sheetId="66" r:id="rId28"/>
    <sheet name="18-2021社保支出1" sheetId="67" r:id="rId29"/>
    <sheet name="19-2022全区公共收入" sheetId="24" r:id="rId30"/>
    <sheet name="20-2022全区公共支出" sheetId="25" r:id="rId31"/>
    <sheet name="21-2022区级公共收入" sheetId="26" r:id="rId32"/>
    <sheet name="表19说明" sheetId="59" state="hidden" r:id="rId33"/>
    <sheet name="22-2022区级公共支出" sheetId="27" r:id="rId34"/>
    <sheet name="表20说明" sheetId="60" state="hidden" r:id="rId35"/>
    <sheet name="23-2022公共转移支付收入" sheetId="28" r:id="rId36"/>
    <sheet name="24-2022公共转移支付支出" sheetId="29" r:id="rId37"/>
    <sheet name="25-2022全区基金收入" sheetId="30" r:id="rId38"/>
    <sheet name="26-2022全区基金支出" sheetId="31" r:id="rId39"/>
    <sheet name="27-2022区级基金收入 " sheetId="32" r:id="rId40"/>
    <sheet name="表25说明" sheetId="61" state="hidden" r:id="rId41"/>
    <sheet name="28-2022区级基金支出 " sheetId="33" r:id="rId42"/>
    <sheet name="表26说明" sheetId="62" state="hidden" r:id="rId43"/>
    <sheet name="29-2022基金转移支付收入" sheetId="34" r:id="rId44"/>
    <sheet name="30-2022基金转移支付支出 " sheetId="35" r:id="rId45"/>
    <sheet name="31-2022全区国资收入" sheetId="36" r:id="rId46"/>
    <sheet name="32-2022全区国资支出" sheetId="37" r:id="rId47"/>
    <sheet name="33-2022区级国资收入" sheetId="38" r:id="rId48"/>
    <sheet name="表31说明" sheetId="63" state="hidden" r:id="rId49"/>
    <sheet name="34-2022区级国资支出" sheetId="39" r:id="rId50"/>
    <sheet name="35-2022社保收入1" sheetId="68" r:id="rId51"/>
    <sheet name="36-2022社保支出1" sheetId="69" r:id="rId52"/>
    <sheet name="表32说明" sheetId="64" state="hidden" r:id="rId53"/>
    <sheet name="35-2022社保收入" sheetId="40" state="hidden" r:id="rId54"/>
    <sheet name="36-2022社保支出" sheetId="41" state="hidden" r:id="rId55"/>
    <sheet name="表35-36说明" sheetId="65" state="hidden" r:id="rId56"/>
    <sheet name="37-2021债务限额、余额" sheetId="44" r:id="rId57"/>
    <sheet name="38一般债务余额" sheetId="45" r:id="rId58"/>
    <sheet name="39-专项债务余额" sheetId="46" r:id="rId59"/>
    <sheet name="40-债务还本付息" sheetId="47" r:id="rId60"/>
    <sheet name="41-2022年提前下达" sheetId="48" r:id="rId61"/>
    <sheet name="42-2022新增债券安排" sheetId="49" r:id="rId62"/>
  </sheets>
  <definedNames>
    <definedName name="_xlnm._FilterDatabase" localSheetId="20" hidden="1">'15-2021区级国资收入'!$A$1:$D$10</definedName>
    <definedName name="fa">#REF!</definedName>
    <definedName name="_xlnm.Print_Area" localSheetId="59">'40-债务还本付息'!$A$1:$D$26</definedName>
    <definedName name="_xlnm.Print_Titles" localSheetId="2">'1-2021全区公共收入'!$1:$4</definedName>
    <definedName name="_xlnm.Print_Titles" localSheetId="18">'13-2021全区国资收入'!$1:$4</definedName>
    <definedName name="_xlnm.Print_Titles" localSheetId="19">'14-2021全区国资支出'!$1:$4</definedName>
    <definedName name="_xlnm.Print_Titles" localSheetId="20">'15-2021区级国资收入'!$1:$4</definedName>
    <definedName name="_xlnm.Print_Titles" localSheetId="22">'16-2021区级国资支出'!$1:$4</definedName>
    <definedName name="_xlnm.Print_Titles" localSheetId="24">'17-2021社保收入'!$1:$4</definedName>
    <definedName name="_xlnm.Print_Titles" localSheetId="25">'18-2021社保支出'!$1:$4</definedName>
    <definedName name="_xlnm.Print_Titles" localSheetId="29">'19-2022全区公共收入'!$1:$4</definedName>
    <definedName name="_xlnm.Print_Titles" localSheetId="30">'20-2022全区公共支出'!$1:$4</definedName>
    <definedName name="_xlnm.Print_Titles" localSheetId="31">'21-2022区级公共收入'!$1:$4</definedName>
    <definedName name="_xlnm.Print_Titles" localSheetId="3">'2-2021全区公共支出'!$1:$4</definedName>
    <definedName name="_xlnm.Print_Titles" localSheetId="33">'22-2022区级公共支出'!$1:$4</definedName>
    <definedName name="_xlnm.Print_Titles" localSheetId="45">'31-2022全区国资收入'!$1:$4</definedName>
    <definedName name="_xlnm.Print_Titles" localSheetId="4">'3-2021区级公共收入'!$1:$4</definedName>
    <definedName name="_xlnm.Print_Titles" localSheetId="46">'32-2022全区国资支出'!$1:$4</definedName>
    <definedName name="_xlnm.Print_Titles" localSheetId="47">'33-2022区级国资收入'!$1:$4</definedName>
    <definedName name="_xlnm.Print_Titles" localSheetId="49">'34-2022区级国资支出'!$1:$4</definedName>
    <definedName name="_xlnm.Print_Titles" localSheetId="53">'35-2022社保收入'!$1:$4</definedName>
    <definedName name="_xlnm.Print_Titles" localSheetId="54">'36-2022社保支出'!$1:$4</definedName>
    <definedName name="_xlnm.Print_Titles" localSheetId="6">'4-2021区级公共支出'!$1:$4</definedName>
    <definedName name="地区名称">#REF!</definedName>
    <definedName name="_xlnm.Print_Area" localSheetId="10">'7-2021全区基金收入'!$A$1:$D$18</definedName>
    <definedName name="_xlnm.Print_Area" localSheetId="11">'8-2021全区基金支出'!$A$1:$D$14</definedName>
    <definedName name="_xlnm.Print_Area" localSheetId="16">'11-2021基金转移支付收入'!$A$1:$D$10</definedName>
    <definedName name="_xlnm.Print_Area" localSheetId="17">'12-2021基金转移支付支出 '!$A$1:$D$9</definedName>
    <definedName name="_xlnm.Print_Area" localSheetId="18">'13-2021全区国资收入'!$A$1:$D$9</definedName>
    <definedName name="_xlnm.Print_Area" localSheetId="19">'14-2021全区国资支出'!$A$1:$D$9</definedName>
    <definedName name="_xlnm.Print_Area" localSheetId="47">'33-2022区级国资收入'!$A$1:$D$9</definedName>
    <definedName name="_xlnm.Print_Area" localSheetId="44">'30-2022基金转移支付支出 '!$A$1:$D$13</definedName>
    <definedName name="_xlnm.Print_Area" localSheetId="9">'6-2021公共转移支付支出'!$A$1:$D$22</definedName>
    <definedName name="_xlnm.Print_Area" localSheetId="36">'24-2022公共转移支付支出'!$A$1:$D$25</definedName>
    <definedName name="_xlnm.Print_Area" localSheetId="14">'10-2021区级基金支出'!$A$1:$D$14</definedName>
    <definedName name="_xlnm.Print_Area" localSheetId="33">'22-2022区级公共支出'!$A$1:$D$30</definedName>
    <definedName name="_xlnm.Print_Area" localSheetId="30">'20-2022全区公共支出'!$A$1:$D$30</definedName>
    <definedName name="_xlnm.Print_Area" localSheetId="35">'23-2022公共转移支付收入'!$A$1:$D$42</definedName>
    <definedName name="_xlnm.Print_Area" localSheetId="43">'29-2022基金转移支付收入'!$A$1:$D$14</definedName>
    <definedName name="_xlnm.Print_Area" localSheetId="3">'2-2021全区公共支出'!$A$1:$D$29</definedName>
    <definedName name="_xlnm.Print_Area" localSheetId="4">'3-2021区级公共收入'!$A$1:$D$27</definedName>
    <definedName name="_xlnm.Print_Area" localSheetId="6">'4-2021区级公共支出'!$A$1:$D$29</definedName>
    <definedName name="_xlnm.Print_Area" localSheetId="12">'9-2021区级基金收入'!$A$1:$D$18</definedName>
    <definedName name="_xlnm.Print_Area" localSheetId="20">'15-2021区级国资收入'!$A$1:$D$9</definedName>
    <definedName name="_xlnm.Print_Area" localSheetId="22">'16-2021区级国资支出'!$A$1:$D$9</definedName>
    <definedName name="_xlnm.Print_Area" localSheetId="51">'36-2022社保支出1'!$A$1:$D$21</definedName>
  </definedNames>
  <calcPr calcId="144525"/>
</workbook>
</file>

<file path=xl/sharedStrings.xml><?xml version="1.0" encoding="utf-8"?>
<sst xmlns="http://schemas.openxmlformats.org/spreadsheetml/2006/main" count="1185" uniqueCount="594">
  <si>
    <t>附件一</t>
  </si>
  <si>
    <t>重庆市北碚区2021年预算执行情况
和2022年预算（草案）</t>
  </si>
  <si>
    <t>目    录</t>
  </si>
  <si>
    <t>一、2021年预算执行</t>
  </si>
  <si>
    <t>（一）一般公共预算</t>
  </si>
  <si>
    <t>表1：2021年全区一般公共预算收入执行表</t>
  </si>
  <si>
    <t>表2：2021年全区一般公共预算支出执行表</t>
  </si>
  <si>
    <t>表3：2021年区级一般公共预算收入执行表</t>
  </si>
  <si>
    <t>表4：2021年区级一般公共预算支出执行表</t>
  </si>
  <si>
    <t>表5：2021年区级一般公共预算转移支付收入执行表</t>
  </si>
  <si>
    <t>表6：2021年区级一般公共预算转移支付支出执行表</t>
  </si>
  <si>
    <t>（二）政府性基金预算</t>
  </si>
  <si>
    <t>表7：2021年全区政府性基金预算收入执行表</t>
  </si>
  <si>
    <t>表8：2021年全区政府性基金预算支出执行表</t>
  </si>
  <si>
    <t>表9：2021年区级政府性基金预算收入执行表</t>
  </si>
  <si>
    <t>表10：2021年区级政府性基金预算支出执行表</t>
  </si>
  <si>
    <t>表11：2021年区级政府性基金预算转移支付收入执行表</t>
  </si>
  <si>
    <t>表12：2021年区级政府性基金预算转移支付支出执行表</t>
  </si>
  <si>
    <t>（三）国有资本经营预算</t>
  </si>
  <si>
    <t>表13：2021年全区国有资本经营预算收入执行表</t>
  </si>
  <si>
    <t>表14：2021年全区国有资本经营预算支出执行表</t>
  </si>
  <si>
    <t>表15：2021年区级国有资本经营预算收入执行表</t>
  </si>
  <si>
    <t>表16：2021年区级国有资本经营预算支出执行表</t>
  </si>
  <si>
    <t>（四）社会保险基金预算</t>
  </si>
  <si>
    <t>表17：2021年全区社会保险基金预算收入执行表</t>
  </si>
  <si>
    <t>表18：2021年全区社会保险基金预算支出执行表</t>
  </si>
  <si>
    <t>二、2022年预算（草案）</t>
  </si>
  <si>
    <t>表19：2022年全区一般公共预算收入预算表</t>
  </si>
  <si>
    <t>表20：2022年全区一般公共预算支出预算表</t>
  </si>
  <si>
    <t>表21：2022年区级一般公共预算收入预算表</t>
  </si>
  <si>
    <t>表22：2022年区级一般公共预算支出预算表</t>
  </si>
  <si>
    <t>表23：2022年区级一般公共预算转移支付收入预算表</t>
  </si>
  <si>
    <t>表24：2022年区级一般公共预算转移支付支出预算表</t>
  </si>
  <si>
    <t>表25：2022年全区政府性基金预算收入预算表</t>
  </si>
  <si>
    <t>表26：2022年全区政府性基金预算支出预算表</t>
  </si>
  <si>
    <t>表27：2022年区级政府性基金预算收入预算表</t>
  </si>
  <si>
    <t>表28：2022年区级政府性基金预算支出预算表</t>
  </si>
  <si>
    <t>表29：2022年区级政府性基金预算转移支付收入预算表</t>
  </si>
  <si>
    <t>表30：2022年区级政府性基金预算转移支付支出预算表</t>
  </si>
  <si>
    <t>表31：2022年全区国有资本经营预算收入预算表</t>
  </si>
  <si>
    <t>表32：2022年全区国有资本经营预算支出预算表</t>
  </si>
  <si>
    <t>表33：2022年区级国有资本经营预算收入预算表</t>
  </si>
  <si>
    <t>表34：2022年区级国有资本经营预算支出预算表</t>
  </si>
  <si>
    <t>表35：2022年全区社会保险基金预算收入预算表</t>
  </si>
  <si>
    <t>表36：2022年全区社会保险基金预算支出预算表</t>
  </si>
  <si>
    <t>三、债务管控情况</t>
  </si>
  <si>
    <t>表37：重庆市北碚区2021年地方政府债务限额及余额情况表</t>
  </si>
  <si>
    <t>表38：重庆市北碚区2021年和2022年地方政府一般债务余额情况表</t>
  </si>
  <si>
    <t>表39：重庆市北碚区2021年和2022年地方政府专项债务余额情况表</t>
  </si>
  <si>
    <t>表40：重庆市北碚区地方政府债券发行及还本付息情况表</t>
  </si>
  <si>
    <t>表41：重庆市北碚区2022年地方政府债务限额提前下达情况表</t>
  </si>
  <si>
    <t>表42：重庆市北碚区本级2022年年初新增地方政府债券资金安排表</t>
  </si>
  <si>
    <t>表1</t>
  </si>
  <si>
    <t>2021年全区一般公共预算收入执行表</t>
  </si>
  <si>
    <t xml:space="preserve"> </t>
  </si>
  <si>
    <t>单位：万元</t>
  </si>
  <si>
    <t>项    目</t>
  </si>
  <si>
    <t>2020年决算数</t>
  </si>
  <si>
    <t>2021年执行数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</si>
  <si>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</si>
  <si>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</si>
  <si>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</si>
  <si>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</si>
  <si>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</si>
  <si>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</si>
  <si>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</si>
  <si>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</si>
  <si>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</si>
  <si>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</si>
  <si>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</si>
  <si>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</si>
  <si>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</si>
  <si>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</si>
  <si>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</si>
  <si>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</si>
  <si>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</si>
  <si>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</si>
  <si>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</si>
  <si>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</si>
  <si>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</si>
  <si>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</si>
  <si>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</si>
  <si>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</si>
  <si>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</si>
  <si>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</si>
  <si>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2021年全区一般公共预算支出执行表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</si>
  <si>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</si>
  <si>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</si>
  <si>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</si>
  <si>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</si>
  <si>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</si>
  <si>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</si>
  <si>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</si>
  <si>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</si>
  <si>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</si>
  <si>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</si>
  <si>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</si>
  <si>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</si>
  <si>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</si>
  <si>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</si>
  <si>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</si>
  <si>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</si>
  <si>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</si>
  <si>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</si>
  <si>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</si>
  <si>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</si>
  <si>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</si>
  <si>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</si>
  <si>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</si>
  <si>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</si>
  <si>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</si>
  <si>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</si>
  <si>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2021年区级一般公共预算收入执行表</t>
  </si>
  <si>
    <r>
      <rPr>
        <sz val="11"/>
        <rFont val="宋体"/>
        <charset val="134"/>
      </rPr>
      <t>单位：万元</t>
    </r>
  </si>
  <si>
    <r>
      <rPr>
        <b/>
        <sz val="11"/>
        <rFont val="宋体"/>
        <charset val="134"/>
      </rPr>
      <t>执行数为上年</t>
    </r>
    <r>
      <rPr>
        <b/>
        <sz val="11"/>
        <rFont val="Times New Roman"/>
        <charset val="134"/>
      </rPr>
      <t xml:space="preserve">
</t>
    </r>
    <r>
      <rPr>
        <b/>
        <sz val="11"/>
        <rFont val="宋体"/>
        <charset val="134"/>
      </rPr>
      <t>决算数的</t>
    </r>
    <r>
      <rPr>
        <b/>
        <sz val="11"/>
        <rFont val="Times New Roman"/>
        <charset val="134"/>
      </rPr>
      <t>%</t>
    </r>
  </si>
  <si>
    <t>　  土地增值税</t>
  </si>
  <si>
    <t>　  耕地占用税</t>
  </si>
  <si>
    <t>　  契税</t>
  </si>
  <si>
    <t>关于2021年区级一般公共预算
收入执行情况的说明</t>
  </si>
  <si>
    <r>
      <rPr>
        <sz val="16"/>
        <rFont val="Times New Roman"/>
        <charset val="134"/>
      </rPr>
      <t xml:space="preserve">    2020</t>
    </r>
    <r>
      <rPr>
        <sz val="16"/>
        <rFont val="方正仿宋_GBK"/>
        <charset val="134"/>
      </rPr>
      <t>年区级一般公共预算收入决算数为</t>
    </r>
    <r>
      <rPr>
        <sz val="16"/>
        <rFont val="Times New Roman"/>
        <charset val="134"/>
      </rPr>
      <t xml:space="preserve">  </t>
    </r>
    <r>
      <rPr>
        <sz val="16"/>
        <rFont val="方正仿宋_GBK"/>
        <charset val="134"/>
      </rPr>
      <t>亿元，</t>
    </r>
    <r>
      <rPr>
        <sz val="16"/>
        <rFont val="Times New Roman"/>
        <charset val="134"/>
      </rPr>
      <t>2021</t>
    </r>
    <r>
      <rPr>
        <sz val="16"/>
        <rFont val="方正仿宋_GBK"/>
        <charset val="134"/>
      </rPr>
      <t>年执行数为</t>
    </r>
    <r>
      <rPr>
        <sz val="16"/>
        <rFont val="Times New Roman"/>
        <charset val="134"/>
      </rPr>
      <t xml:space="preserve">  </t>
    </r>
    <r>
      <rPr>
        <sz val="16"/>
        <rFont val="方正仿宋_GBK"/>
        <charset val="134"/>
      </rPr>
      <t>亿元，执行数为上年决算数的</t>
    </r>
    <r>
      <rPr>
        <sz val="16"/>
        <rFont val="Times New Roman"/>
        <charset val="134"/>
      </rPr>
      <t xml:space="preserve">  %</t>
    </r>
    <r>
      <rPr>
        <sz val="16"/>
        <rFont val="方正仿宋_GBK"/>
        <charset val="134"/>
      </rPr>
      <t>。其中，税收收入</t>
    </r>
    <r>
      <rPr>
        <sz val="16"/>
        <rFont val="Times New Roman"/>
        <charset val="134"/>
      </rPr>
      <t xml:space="preserve">  </t>
    </r>
    <r>
      <rPr>
        <sz val="16"/>
        <rFont val="方正仿宋_GBK"/>
        <charset val="134"/>
      </rPr>
      <t>亿元，较上年增长</t>
    </r>
    <r>
      <rPr>
        <sz val="16"/>
        <rFont val="Times New Roman"/>
        <charset val="134"/>
      </rPr>
      <t>/</t>
    </r>
    <r>
      <rPr>
        <sz val="16"/>
        <rFont val="方正仿宋_GBK"/>
        <charset val="134"/>
      </rPr>
      <t>下降</t>
    </r>
    <r>
      <rPr>
        <sz val="16"/>
        <rFont val="Times New Roman"/>
        <charset val="134"/>
      </rPr>
      <t xml:space="preserve">  %</t>
    </r>
    <r>
      <rPr>
        <sz val="16"/>
        <rFont val="方正仿宋_GBK"/>
        <charset val="134"/>
      </rPr>
      <t>；非税收入</t>
    </r>
    <r>
      <rPr>
        <sz val="16"/>
        <rFont val="Times New Roman"/>
        <charset val="134"/>
      </rPr>
      <t xml:space="preserve">  </t>
    </r>
    <r>
      <rPr>
        <sz val="16"/>
        <rFont val="方正仿宋_GBK"/>
        <charset val="134"/>
      </rPr>
      <t>亿元，较上年增长</t>
    </r>
    <r>
      <rPr>
        <sz val="16"/>
        <rFont val="Times New Roman"/>
        <charset val="134"/>
      </rPr>
      <t>/</t>
    </r>
    <r>
      <rPr>
        <sz val="16"/>
        <rFont val="方正仿宋_GBK"/>
        <charset val="134"/>
      </rPr>
      <t>下降</t>
    </r>
    <r>
      <rPr>
        <sz val="16"/>
        <rFont val="Times New Roman"/>
        <charset val="134"/>
      </rPr>
      <t xml:space="preserve">  %</t>
    </r>
    <r>
      <rPr>
        <sz val="16"/>
        <rFont val="方正仿宋_GBK"/>
        <charset val="134"/>
      </rPr>
      <t>。</t>
    </r>
    <r>
      <rPr>
        <sz val="16"/>
        <rFont val="Times New Roman"/>
        <charset val="134"/>
      </rPr>
      <t xml:space="preserve">
    </t>
    </r>
    <r>
      <rPr>
        <sz val="16"/>
        <rFont val="方正仿宋_GBK"/>
        <charset val="134"/>
      </rPr>
      <t>增值税收入</t>
    </r>
    <r>
      <rPr>
        <sz val="16"/>
        <rFont val="Times New Roman"/>
        <charset val="134"/>
      </rPr>
      <t xml:space="preserve">  </t>
    </r>
    <r>
      <rPr>
        <sz val="16"/>
        <rFont val="方正仿宋_GBK"/>
        <charset val="134"/>
      </rPr>
      <t>亿元，较上年增长</t>
    </r>
    <r>
      <rPr>
        <sz val="16"/>
        <rFont val="Times New Roman"/>
        <charset val="134"/>
      </rPr>
      <t>/</t>
    </r>
    <r>
      <rPr>
        <sz val="16"/>
        <rFont val="方正仿宋_GBK"/>
        <charset val="134"/>
      </rPr>
      <t>下降</t>
    </r>
    <r>
      <rPr>
        <sz val="16"/>
        <rFont val="Times New Roman"/>
        <charset val="134"/>
      </rPr>
      <t xml:space="preserve">  %</t>
    </r>
    <r>
      <rPr>
        <sz val="16"/>
        <rFont val="方正仿宋_GBK"/>
        <charset val="134"/>
      </rPr>
      <t>，主要是</t>
    </r>
    <r>
      <rPr>
        <sz val="16"/>
        <rFont val="Times New Roman"/>
        <charset val="134"/>
      </rPr>
      <t xml:space="preserve">  </t>
    </r>
    <r>
      <rPr>
        <sz val="16"/>
        <rFont val="方正仿宋_GBK"/>
        <charset val="134"/>
      </rPr>
      <t>。</t>
    </r>
    <r>
      <rPr>
        <sz val="16"/>
        <rFont val="Times New Roman"/>
        <charset val="134"/>
      </rPr>
      <t xml:space="preserve">
    </t>
    </r>
    <r>
      <rPr>
        <sz val="16"/>
        <rFont val="方正仿宋_GBK"/>
        <charset val="134"/>
      </rPr>
      <t>企业所得税收入</t>
    </r>
    <r>
      <rPr>
        <sz val="16"/>
        <rFont val="Times New Roman"/>
        <charset val="134"/>
      </rPr>
      <t xml:space="preserve">  </t>
    </r>
    <r>
      <rPr>
        <sz val="16"/>
        <rFont val="方正仿宋_GBK"/>
        <charset val="134"/>
      </rPr>
      <t>亿元，较上年增长</t>
    </r>
    <r>
      <rPr>
        <sz val="16"/>
        <rFont val="Times New Roman"/>
        <charset val="134"/>
      </rPr>
      <t>/</t>
    </r>
    <r>
      <rPr>
        <sz val="16"/>
        <rFont val="方正仿宋_GBK"/>
        <charset val="134"/>
      </rPr>
      <t>下降</t>
    </r>
    <r>
      <rPr>
        <sz val="16"/>
        <rFont val="Times New Roman"/>
        <charset val="134"/>
      </rPr>
      <t xml:space="preserve"> %</t>
    </r>
    <r>
      <rPr>
        <sz val="16"/>
        <rFont val="方正仿宋_GBK"/>
        <charset val="134"/>
      </rPr>
      <t>，主要是</t>
    </r>
    <r>
      <rPr>
        <sz val="16"/>
        <rFont val="Times New Roman"/>
        <charset val="134"/>
      </rPr>
      <t xml:space="preserve">  </t>
    </r>
    <r>
      <rPr>
        <sz val="16"/>
        <rFont val="方正仿宋_GBK"/>
        <charset val="134"/>
      </rPr>
      <t>。</t>
    </r>
    <r>
      <rPr>
        <sz val="16"/>
        <rFont val="Times New Roman"/>
        <charset val="134"/>
      </rPr>
      <t xml:space="preserve">
    </t>
    </r>
    <r>
      <rPr>
        <sz val="16"/>
        <rFont val="方正仿宋_GBK"/>
        <charset val="134"/>
      </rPr>
      <t>城市维护建设税收入  亿元，较上年增长/下降%，主要是
  房产税收入  亿元，较上年增长/下降%，主要是
  印花税收入  亿元，较上年增长/下降%，主要是
  城镇土地使用税收入  亿元，较上年增长/下降%，主要是
  环境保护税收入  亿元，较上年增长/下降%，主要是
  车船税税收入  亿元，较上年增长/下降%，主要是
  其他税收收入  亿元，较上年增长/下降%，主要是</t>
    </r>
    <r>
      <rPr>
        <sz val="16"/>
        <rFont val="Times New Roman"/>
        <charset val="134"/>
      </rPr>
      <t xml:space="preserve">
</t>
    </r>
  </si>
  <si>
    <t>表4</t>
  </si>
  <si>
    <t>2021年区级一般公共预算支出执行表</t>
  </si>
  <si>
    <t>关于2021年区级一般公共预算
支出执行情况的说明</t>
  </si>
  <si>
    <t xml:space="preserve">
    2020年区级一般公共预算支出决算数为  亿元，2021年执行数为  亿元，执行数为上年决算数的  %。
    一般公共服务支出执行数为  亿元，较上年增长/下降  %，主要是  。
    外交支出执行数为  亿元，较上年增长/下降  %，主要是  。
    公共安全支出执行数为  亿元，较上年增长/下降  %，主要是  。
    外交支出执行数为  亿元，较上年增长/下降  %，主要是  。
    教育支出执行数为  亿元，较上年增长/下降  %，主要是  。
    科学技术支出执行数为  亿元，较上年增长/下降  %，主要是  。
    文化旅游体育与传媒支出执行数为  亿元，较上年增长/下降  %，主要是  。
    社会保障和就业支出执行数为  亿元，较上年增长/下降  %，主要是  。
    卫生健康支出执行数为  亿元，较上年增长/下降  %，主要是  。
    节能环保支出执行数为  亿元，较上年增长/下降  %，主要是  。
    城乡社区支出执行数为  亿元，较上年增长/下降  %，主要是  。
    农林水支出执行数为  亿元，较上年增长/下降  %，主要是  。
    交通运输支出执行数为  亿元，较上年增长/下降  %，主要是  。
    资源勘探工业信息等支出执行数为  亿元，较上年增长/下降  %，主要是  。
    商业服务业等支出执行数为  亿元，较上年增长/下降  %，主要是  。
    自然资源海洋气象等支出执行数为  亿元，较上年增长/下降  %，主要是  。
    住房保障支出执行数为  亿元，较上年增长/下降  %，主要是  。
    粮油物资储备支出执行数为  亿元，较上年增长/下降  %，主要是  。
    灾害防治及应急管理支出执行数为  亿元，较上年增长/下降  %，主要是  。
    其他支出执行数为  亿元，较上年增长/下降  %，主要是  。
    债务付息支出执行数为  亿元，较上年增长/下降  %，主要是  。
    债务发行费用支出执行数为  亿元，较上年增长/下降  %，主要是  。</t>
  </si>
  <si>
    <t>表5</t>
  </si>
  <si>
    <t>2021年区级一般公共预算转移支付收入执行表</t>
  </si>
  <si>
    <t>上年决算数</t>
  </si>
  <si>
    <t>本年执行数</t>
  </si>
  <si>
    <t>一、一般性转移支付收入</t>
  </si>
  <si>
    <t xml:space="preserve">    增值税和消费税税收返还 </t>
  </si>
  <si>
    <t xml:space="preserve">    所得税基数返还</t>
  </si>
  <si>
    <t xml:space="preserve">    增值税“五五分享”税收返还收入</t>
  </si>
  <si>
    <t xml:space="preserve">    体制补助收入</t>
  </si>
  <si>
    <t xml:space="preserve">    均衡性转移支付 </t>
  </si>
  <si>
    <t xml:space="preserve">    贫困地区转移支付</t>
  </si>
  <si>
    <t xml:space="preserve">    县级基本财力保障机制奖补资金 </t>
  </si>
  <si>
    <t xml:space="preserve">    结算补助 </t>
  </si>
  <si>
    <t xml:space="preserve">    资源枯竭型城市转移支付补助 </t>
  </si>
  <si>
    <t xml:space="preserve">    重点生态功能区转移支付 </t>
  </si>
  <si>
    <t xml:space="preserve">    固定数额补助 </t>
  </si>
  <si>
    <t xml:space="preserve">    共同财政事权转移支付</t>
  </si>
  <si>
    <t xml:space="preserve">      公共安全共同财政事权转移支付</t>
  </si>
  <si>
    <t xml:space="preserve">      教育共同财政事权转移支付收入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</si>
  <si>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</si>
  <si>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</si>
  <si>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</si>
  <si>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</si>
  <si>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农林水共同财政事权转移支付收入  </t>
  </si>
  <si>
    <t xml:space="preserve">      住房保障共同财政事权转移支付收入  </t>
  </si>
  <si>
    <t xml:space="preserve">      其他一般性转移支付收入</t>
  </si>
  <si>
    <t>二、专项转移支付收入</t>
  </si>
  <si>
    <t xml:space="preserve">    一般公共服务</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</si>
  <si>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</si>
  <si>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</si>
  <si>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</si>
  <si>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</si>
  <si>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</si>
  <si>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</si>
  <si>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</si>
  <si>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</si>
  <si>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</si>
  <si>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</si>
  <si>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</si>
  <si>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</si>
  <si>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</si>
  <si>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</si>
  <si>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</si>
  <si>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</si>
  <si>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</si>
  <si>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</si>
  <si>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合    计</t>
  </si>
  <si>
    <r>
      <rPr>
        <sz val="11"/>
        <rFont val="宋体"/>
        <charset val="134"/>
      </rPr>
      <t>表</t>
    </r>
    <r>
      <rPr>
        <sz val="11"/>
        <rFont val="Times New Roman"/>
        <charset val="134"/>
      </rPr>
      <t>6</t>
    </r>
  </si>
  <si>
    <r>
      <rPr>
        <b/>
        <sz val="16"/>
        <rFont val="Times New Roman"/>
        <charset val="134"/>
      </rPr>
      <t>2021</t>
    </r>
    <r>
      <rPr>
        <b/>
        <sz val="16"/>
        <rFont val="黑体"/>
        <charset val="134"/>
      </rPr>
      <t>年区级一般公共预算转移支付支出执行表</t>
    </r>
  </si>
  <si>
    <r>
      <rPr>
        <b/>
        <sz val="11"/>
        <rFont val="宋体"/>
        <charset val="134"/>
      </rPr>
      <t>项</t>
    </r>
    <r>
      <rPr>
        <b/>
        <sz val="11"/>
        <rFont val="Times New Roman"/>
        <charset val="134"/>
      </rPr>
      <t xml:space="preserve">    </t>
    </r>
    <r>
      <rPr>
        <b/>
        <sz val="11"/>
        <rFont val="宋体"/>
        <charset val="134"/>
      </rPr>
      <t>目</t>
    </r>
  </si>
  <si>
    <r>
      <rPr>
        <b/>
        <sz val="11"/>
        <rFont val="宋体"/>
        <charset val="134"/>
      </rPr>
      <t>上年决算数</t>
    </r>
  </si>
  <si>
    <r>
      <rPr>
        <b/>
        <sz val="11"/>
        <rFont val="宋体"/>
        <charset val="134"/>
      </rPr>
      <t>本年执行数</t>
    </r>
  </si>
  <si>
    <t>一、一般性转移支付支出</t>
  </si>
  <si>
    <r>
      <rPr>
        <sz val="11"/>
        <rFont val="Times New Roman"/>
        <charset val="134"/>
      </rPr>
      <t xml:space="preserve">    </t>
    </r>
    <r>
      <rPr>
        <sz val="11"/>
        <rFont val="宋体"/>
        <charset val="134"/>
      </rPr>
      <t>体制补助收入</t>
    </r>
  </si>
  <si>
    <r>
      <rPr>
        <sz val="11"/>
        <rFont val="Times New Roman"/>
        <charset val="134"/>
      </rPr>
      <t xml:space="preserve">    </t>
    </r>
    <r>
      <rPr>
        <sz val="11"/>
        <rFont val="宋体"/>
        <charset val="134"/>
      </rPr>
      <t>结算补助收入</t>
    </r>
  </si>
  <si>
    <r>
      <rPr>
        <sz val="11"/>
        <rFont val="Times New Roman"/>
        <charset val="134"/>
      </rPr>
      <t xml:space="preserve">    </t>
    </r>
    <r>
      <rPr>
        <sz val="11"/>
        <rFont val="宋体"/>
        <charset val="134"/>
      </rPr>
      <t>其他一般性转移支付</t>
    </r>
  </si>
  <si>
    <t>二、专项转移支付支出</t>
  </si>
  <si>
    <r>
      <rPr>
        <sz val="11"/>
        <rFont val="Times New Roman"/>
        <charset val="134"/>
      </rPr>
      <t xml:space="preserve">    </t>
    </r>
    <r>
      <rPr>
        <sz val="11"/>
        <color theme="1"/>
        <rFont val="等线"/>
        <charset val="134"/>
      </rPr>
      <t>一般公共服务</t>
    </r>
  </si>
  <si>
    <r>
      <rPr>
        <sz val="11"/>
        <rFont val="Times New Roman"/>
        <charset val="134"/>
      </rPr>
      <t xml:space="preserve">    </t>
    </r>
    <r>
      <rPr>
        <sz val="11"/>
        <color theme="1"/>
        <rFont val="等线"/>
        <charset val="134"/>
      </rPr>
      <t>社会保障和就业</t>
    </r>
  </si>
  <si>
    <r>
      <rPr>
        <sz val="11"/>
        <rFont val="Times New Roman"/>
        <charset val="134"/>
      </rPr>
      <t xml:space="preserve">    </t>
    </r>
    <r>
      <rPr>
        <sz val="11"/>
        <color theme="1"/>
        <rFont val="等线"/>
        <charset val="134"/>
      </rPr>
      <t>医疗卫生与计划生育</t>
    </r>
  </si>
  <si>
    <r>
      <rPr>
        <sz val="11"/>
        <rFont val="Times New Roman"/>
        <charset val="134"/>
      </rPr>
      <t xml:space="preserve">    </t>
    </r>
    <r>
      <rPr>
        <sz val="11"/>
        <color theme="1"/>
        <rFont val="等线"/>
        <charset val="134"/>
      </rPr>
      <t>节能环保</t>
    </r>
  </si>
  <si>
    <r>
      <rPr>
        <sz val="11"/>
        <rFont val="Times New Roman"/>
        <charset val="134"/>
      </rPr>
      <t xml:space="preserve">    </t>
    </r>
    <r>
      <rPr>
        <sz val="11"/>
        <color theme="1"/>
        <rFont val="等线"/>
        <charset val="134"/>
      </rPr>
      <t>城乡社区</t>
    </r>
  </si>
  <si>
    <r>
      <rPr>
        <sz val="11"/>
        <rFont val="Times New Roman"/>
        <charset val="134"/>
      </rPr>
      <t xml:space="preserve">    </t>
    </r>
    <r>
      <rPr>
        <sz val="11"/>
        <color theme="1"/>
        <rFont val="等线"/>
        <charset val="134"/>
      </rPr>
      <t>农林水</t>
    </r>
  </si>
  <si>
    <r>
      <rPr>
        <sz val="11"/>
        <rFont val="Times New Roman"/>
        <charset val="134"/>
      </rPr>
      <t xml:space="preserve">    </t>
    </r>
    <r>
      <rPr>
        <sz val="11"/>
        <color theme="1"/>
        <rFont val="等线"/>
        <charset val="134"/>
      </rPr>
      <t>交通运输</t>
    </r>
  </si>
  <si>
    <r>
      <rPr>
        <sz val="11"/>
        <rFont val="Times New Roman"/>
        <charset val="134"/>
      </rPr>
      <t xml:space="preserve">    </t>
    </r>
    <r>
      <rPr>
        <sz val="11"/>
        <color theme="1"/>
        <rFont val="等线"/>
        <charset val="134"/>
      </rPr>
      <t>资源勘探信息等</t>
    </r>
  </si>
  <si>
    <r>
      <rPr>
        <sz val="11"/>
        <rFont val="Times New Roman"/>
        <charset val="134"/>
      </rPr>
      <t xml:space="preserve">    </t>
    </r>
    <r>
      <rPr>
        <sz val="11"/>
        <color theme="1"/>
        <rFont val="等线"/>
        <charset val="134"/>
      </rPr>
      <t>商业服务业等</t>
    </r>
  </si>
  <si>
    <r>
      <rPr>
        <sz val="11"/>
        <rFont val="Times New Roman"/>
        <charset val="134"/>
      </rPr>
      <t xml:space="preserve">    </t>
    </r>
    <r>
      <rPr>
        <sz val="11"/>
        <color theme="1"/>
        <rFont val="等线"/>
        <charset val="134"/>
      </rPr>
      <t>自然资源海洋气象等</t>
    </r>
  </si>
  <si>
    <r>
      <rPr>
        <sz val="11"/>
        <rFont val="Times New Roman"/>
        <charset val="134"/>
      </rPr>
      <t xml:space="preserve">    </t>
    </r>
    <r>
      <rPr>
        <sz val="11"/>
        <color theme="1"/>
        <rFont val="等线"/>
        <charset val="134"/>
      </rPr>
      <t>住房保障</t>
    </r>
  </si>
  <si>
    <r>
      <rPr>
        <sz val="11"/>
        <rFont val="Times New Roman"/>
        <charset val="134"/>
      </rPr>
      <t xml:space="preserve">    </t>
    </r>
    <r>
      <rPr>
        <sz val="11"/>
        <color theme="1"/>
        <rFont val="等线"/>
        <charset val="134"/>
      </rPr>
      <t>灾害防治及应急管理</t>
    </r>
  </si>
  <si>
    <r>
      <rPr>
        <b/>
        <sz val="11"/>
        <color theme="1"/>
        <rFont val="宋体"/>
        <charset val="134"/>
      </rPr>
      <t>合</t>
    </r>
    <r>
      <rPr>
        <b/>
        <sz val="11"/>
        <color theme="1"/>
        <rFont val="Times New Roman"/>
        <charset val="134"/>
      </rPr>
      <t xml:space="preserve">    </t>
    </r>
    <r>
      <rPr>
        <b/>
        <sz val="11"/>
        <color theme="1"/>
        <rFont val="宋体"/>
        <charset val="134"/>
      </rPr>
      <t>计</t>
    </r>
  </si>
  <si>
    <r>
      <rPr>
        <sz val="11"/>
        <rFont val="宋体"/>
        <charset val="134"/>
      </rPr>
      <t>表</t>
    </r>
    <r>
      <rPr>
        <sz val="11"/>
        <rFont val="Times New Roman"/>
        <charset val="134"/>
      </rPr>
      <t>7</t>
    </r>
  </si>
  <si>
    <r>
      <rPr>
        <b/>
        <sz val="16"/>
        <rFont val="Times New Roman"/>
        <charset val="134"/>
      </rPr>
      <t>2021</t>
    </r>
    <r>
      <rPr>
        <b/>
        <sz val="16"/>
        <rFont val="黑体"/>
        <charset val="134"/>
      </rPr>
      <t>年全区政府性基金预算收入执行表</t>
    </r>
  </si>
  <si>
    <r>
      <rPr>
        <b/>
        <sz val="11"/>
        <rFont val="Times New Roman"/>
        <charset val="134"/>
      </rPr>
      <t>2020</t>
    </r>
    <r>
      <rPr>
        <b/>
        <sz val="11"/>
        <rFont val="宋体"/>
        <charset val="134"/>
      </rPr>
      <t>年决算数</t>
    </r>
  </si>
  <si>
    <r>
      <rPr>
        <b/>
        <sz val="11"/>
        <rFont val="Times New Roman"/>
        <charset val="134"/>
      </rPr>
      <t>2021</t>
    </r>
    <r>
      <rPr>
        <b/>
        <sz val="11"/>
        <rFont val="宋体"/>
        <charset val="134"/>
      </rPr>
      <t>年执行数</t>
    </r>
  </si>
  <si>
    <r>
      <rPr>
        <b/>
        <sz val="11"/>
        <rFont val="宋体"/>
        <charset val="134"/>
      </rPr>
      <t>收入合计</t>
    </r>
  </si>
  <si>
    <r>
      <rPr>
        <sz val="11"/>
        <rFont val="宋体"/>
        <charset val="134"/>
      </rPr>
      <t>一、农网还贷资金收入</t>
    </r>
  </si>
  <si>
    <r>
      <rPr>
        <sz val="11"/>
        <rFont val="宋体"/>
        <charset val="134"/>
      </rPr>
      <t>二、港口建设费收入</t>
    </r>
  </si>
  <si>
    <r>
      <rPr>
        <sz val="11"/>
        <rFont val="宋体"/>
        <charset val="134"/>
      </rPr>
      <t>三、国家电影事业发展专项资金收入</t>
    </r>
  </si>
  <si>
    <r>
      <rPr>
        <sz val="11"/>
        <rFont val="宋体"/>
        <charset val="134"/>
      </rPr>
      <t>四、城市公用事业附加收入</t>
    </r>
  </si>
  <si>
    <r>
      <rPr>
        <sz val="11"/>
        <rFont val="宋体"/>
        <charset val="134"/>
      </rPr>
      <t>五、国有土地收益基金收入</t>
    </r>
  </si>
  <si>
    <r>
      <rPr>
        <sz val="11"/>
        <rFont val="宋体"/>
        <charset val="134"/>
      </rPr>
      <t>六、农业土地开发资金收入</t>
    </r>
  </si>
  <si>
    <r>
      <rPr>
        <sz val="11"/>
        <rFont val="宋体"/>
        <charset val="134"/>
      </rPr>
      <t>七、国有土地使用权出让收入</t>
    </r>
  </si>
  <si>
    <r>
      <rPr>
        <sz val="11"/>
        <rFont val="宋体"/>
        <charset val="134"/>
      </rPr>
      <t>八、大中型水库库区基金收入</t>
    </r>
  </si>
  <si>
    <r>
      <rPr>
        <sz val="11"/>
        <rFont val="宋体"/>
        <charset val="134"/>
      </rPr>
      <t>九、彩票公益金收入</t>
    </r>
  </si>
  <si>
    <r>
      <rPr>
        <sz val="11"/>
        <rFont val="宋体"/>
        <charset val="134"/>
      </rPr>
      <t>十、小型水库移民扶助基金收入</t>
    </r>
  </si>
  <si>
    <r>
      <rPr>
        <sz val="11"/>
        <rFont val="宋体"/>
        <charset val="134"/>
      </rPr>
      <t>十一、污水处理费收入</t>
    </r>
  </si>
  <si>
    <r>
      <rPr>
        <sz val="11"/>
        <rFont val="宋体"/>
        <charset val="134"/>
      </rPr>
      <t>十二、彩票发行机构和彩票销售机构的业务费用收入</t>
    </r>
  </si>
  <si>
    <r>
      <rPr>
        <sz val="11"/>
        <rFont val="宋体"/>
        <charset val="134"/>
      </rPr>
      <t>十三、城市基础设施配套费收入</t>
    </r>
  </si>
  <si>
    <r>
      <rPr>
        <sz val="11"/>
        <rFont val="宋体"/>
        <charset val="134"/>
      </rPr>
      <t>表</t>
    </r>
    <r>
      <rPr>
        <sz val="11"/>
        <rFont val="Times New Roman"/>
        <charset val="134"/>
      </rPr>
      <t>8</t>
    </r>
  </si>
  <si>
    <r>
      <rPr>
        <b/>
        <sz val="16"/>
        <rFont val="Times New Roman"/>
        <charset val="134"/>
      </rPr>
      <t>2021</t>
    </r>
    <r>
      <rPr>
        <b/>
        <sz val="16"/>
        <rFont val="黑体"/>
        <charset val="134"/>
      </rPr>
      <t>年全区政府性基金预算支出执行表</t>
    </r>
  </si>
  <si>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</si>
  <si>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</si>
  <si>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</si>
  <si>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</si>
  <si>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</si>
  <si>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</si>
  <si>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</si>
  <si>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</si>
  <si>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</si>
  <si>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r>
      <rPr>
        <sz val="11"/>
        <rFont val="宋体"/>
        <charset val="134"/>
      </rPr>
      <t>表</t>
    </r>
    <r>
      <rPr>
        <sz val="11"/>
        <rFont val="Times New Roman"/>
        <charset val="134"/>
      </rPr>
      <t>9</t>
    </r>
  </si>
  <si>
    <r>
      <rPr>
        <b/>
        <sz val="16"/>
        <rFont val="Times New Roman"/>
        <charset val="134"/>
      </rPr>
      <t>2021</t>
    </r>
    <r>
      <rPr>
        <b/>
        <sz val="16"/>
        <rFont val="黑体"/>
        <charset val="134"/>
      </rPr>
      <t>年区级政府性基金预算收入执行表</t>
    </r>
  </si>
  <si>
    <t>十一、污水处理费收入</t>
  </si>
  <si>
    <t>关于2021年区级政府性基金预算
收入执行情况的说明</t>
  </si>
  <si>
    <t xml:space="preserve">
    2020年区级政府性基金预算收入决算数为  亿元，2021年执行数为  亿元，较上年增长/下降  %。
    污水处理费收入执行数为  亿元，较上年增长/下降  %，主要是  。
   </t>
  </si>
  <si>
    <r>
      <rPr>
        <sz val="11"/>
        <rFont val="宋体"/>
        <charset val="134"/>
      </rPr>
      <t>表</t>
    </r>
    <r>
      <rPr>
        <sz val="11"/>
        <rFont val="Times New Roman"/>
        <charset val="134"/>
      </rPr>
      <t>10</t>
    </r>
  </si>
  <si>
    <r>
      <rPr>
        <b/>
        <sz val="16"/>
        <rFont val="Times New Roman"/>
        <charset val="134"/>
      </rPr>
      <t>2021</t>
    </r>
    <r>
      <rPr>
        <b/>
        <sz val="16"/>
        <rFont val="黑体"/>
        <charset val="134"/>
      </rPr>
      <t>年区级政府性基金预算支出执行表</t>
    </r>
  </si>
  <si>
    <t>关于2021年区级政府性基金预算
支出执行情况的说明</t>
  </si>
  <si>
    <t xml:space="preserve">
    2020年区级政府性基金预算支出决算数为  亿元，2021年执行数为  亿元，较上年增长/下降  %。
    文化旅游与传媒支出执行数为  亿元，较上年增长/下降  %，主要是  。
     社会保障和就业支出执行数为  亿元，较上年增长/下降  %，主要是  。
     城乡社区支出执行数为  亿元，较上年增长/下降  %，主要是  。   
     农林水支出执行数为  亿元，较上年增长/下降  %，主要是  。
     交通运输支出执行数为  亿元，较上年增长/下降  %，主要是  。
     其他支出执行数为  亿元，较上年增长/下降  %，主要是  。
     债务付息支出执行数为  亿元，较上年增长/下降  %，主要是  。
     债务发行费用支出执行数为  亿元，较上年增长/下降  %，主要是  。
     抗疫特别国债安排的支出执行数为  亿元，较上年增长/下降  %，主要是  。
</t>
  </si>
  <si>
    <r>
      <rPr>
        <sz val="11"/>
        <rFont val="宋体"/>
        <charset val="134"/>
      </rPr>
      <t>表</t>
    </r>
    <r>
      <rPr>
        <sz val="11"/>
        <rFont val="Times New Roman"/>
        <charset val="134"/>
      </rPr>
      <t>11</t>
    </r>
  </si>
  <si>
    <r>
      <rPr>
        <b/>
        <sz val="16"/>
        <rFont val="Times New Roman"/>
        <charset val="134"/>
      </rPr>
      <t>2021</t>
    </r>
    <r>
      <rPr>
        <b/>
        <sz val="16"/>
        <rFont val="黑体"/>
        <charset val="134"/>
      </rPr>
      <t>年区级政府性基金预算转移支付收入执行表</t>
    </r>
  </si>
  <si>
    <t>社会保障和就业</t>
  </si>
  <si>
    <t>城乡社区</t>
  </si>
  <si>
    <t>农林水</t>
  </si>
  <si>
    <t>其他支出</t>
  </si>
  <si>
    <t>抗疫特别国债</t>
  </si>
  <si>
    <r>
      <rPr>
        <b/>
        <sz val="10"/>
        <color theme="1"/>
        <rFont val="宋体"/>
        <charset val="134"/>
      </rPr>
      <t>合计</t>
    </r>
  </si>
  <si>
    <r>
      <rPr>
        <sz val="11"/>
        <rFont val="宋体"/>
        <charset val="134"/>
      </rPr>
      <t>表</t>
    </r>
    <r>
      <rPr>
        <sz val="11"/>
        <rFont val="Times New Roman"/>
        <charset val="134"/>
      </rPr>
      <t>12</t>
    </r>
  </si>
  <si>
    <r>
      <rPr>
        <b/>
        <sz val="16"/>
        <rFont val="Times New Roman"/>
        <charset val="134"/>
      </rPr>
      <t>2021</t>
    </r>
    <r>
      <rPr>
        <b/>
        <sz val="16"/>
        <rFont val="黑体"/>
        <charset val="134"/>
      </rPr>
      <t>年区级政府性基金预算转移支付支出执行表</t>
    </r>
  </si>
  <si>
    <r>
      <rPr>
        <sz val="11"/>
        <rFont val="宋体"/>
        <charset val="134"/>
      </rPr>
      <t>表</t>
    </r>
    <r>
      <rPr>
        <sz val="11"/>
        <rFont val="Times New Roman"/>
        <charset val="134"/>
      </rPr>
      <t>13</t>
    </r>
  </si>
  <si>
    <r>
      <rPr>
        <b/>
        <sz val="16"/>
        <rFont val="Times New Roman"/>
        <charset val="134"/>
      </rPr>
      <t>2021</t>
    </r>
    <r>
      <rPr>
        <b/>
        <sz val="16"/>
        <rFont val="黑体"/>
        <charset val="134"/>
      </rPr>
      <t>年全区国有资本经营预算收入执行表</t>
    </r>
  </si>
  <si>
    <r>
      <rPr>
        <sz val="11"/>
        <rFont val="宋体"/>
        <charset val="134"/>
      </rPr>
      <t>一、利润收入</t>
    </r>
  </si>
  <si>
    <r>
      <rPr>
        <sz val="11"/>
        <rFont val="宋体"/>
        <charset val="134"/>
      </rPr>
      <t>二、股利、股息收入</t>
    </r>
  </si>
  <si>
    <r>
      <rPr>
        <sz val="11"/>
        <rFont val="宋体"/>
        <charset val="134"/>
      </rPr>
      <t>三、产权转让收入</t>
    </r>
  </si>
  <si>
    <r>
      <rPr>
        <sz val="11"/>
        <rFont val="宋体"/>
        <charset val="134"/>
      </rPr>
      <t>四、其他国有资本经营预算收入</t>
    </r>
  </si>
  <si>
    <r>
      <rPr>
        <sz val="11"/>
        <rFont val="宋体"/>
        <charset val="134"/>
      </rPr>
      <t>表</t>
    </r>
    <r>
      <rPr>
        <sz val="11"/>
        <rFont val="Times New Roman"/>
        <charset val="134"/>
      </rPr>
      <t>14</t>
    </r>
  </si>
  <si>
    <r>
      <rPr>
        <b/>
        <sz val="16"/>
        <rFont val="Times New Roman"/>
        <charset val="134"/>
      </rPr>
      <t>2021</t>
    </r>
    <r>
      <rPr>
        <b/>
        <sz val="16"/>
        <rFont val="黑体"/>
        <charset val="134"/>
      </rPr>
      <t>年全区国有资本经营预算支出执行表</t>
    </r>
  </si>
  <si>
    <r>
      <rPr>
        <sz val="11"/>
        <rFont val="宋体"/>
        <charset val="134"/>
      </rPr>
      <t>一、解决历史遗留问题及改革成本支出</t>
    </r>
  </si>
  <si>
    <r>
      <rPr>
        <sz val="11"/>
        <rFont val="宋体"/>
        <charset val="134"/>
      </rPr>
      <t>二、国有企业资本金注入</t>
    </r>
  </si>
  <si>
    <r>
      <rPr>
        <sz val="11"/>
        <rFont val="宋体"/>
        <charset val="134"/>
      </rPr>
      <t>三、金融国有资本经营预算支出</t>
    </r>
  </si>
  <si>
    <r>
      <rPr>
        <sz val="11"/>
        <rFont val="宋体"/>
        <charset val="134"/>
      </rPr>
      <t>四、其他国有资本经营预算支出</t>
    </r>
  </si>
  <si>
    <r>
      <rPr>
        <sz val="11"/>
        <rFont val="宋体"/>
        <charset val="134"/>
      </rPr>
      <t>表</t>
    </r>
    <r>
      <rPr>
        <sz val="11"/>
        <rFont val="Times New Roman"/>
        <charset val="134"/>
      </rPr>
      <t>15</t>
    </r>
  </si>
  <si>
    <r>
      <rPr>
        <b/>
        <sz val="16"/>
        <rFont val="Times New Roman"/>
        <charset val="134"/>
      </rPr>
      <t>2021</t>
    </r>
    <r>
      <rPr>
        <b/>
        <sz val="16"/>
        <rFont val="黑体"/>
        <charset val="134"/>
      </rPr>
      <t>年区级国有资本经营预算收入执行表</t>
    </r>
  </si>
  <si>
    <r>
      <rPr>
        <b/>
        <sz val="11"/>
        <rFont val="宋体"/>
        <charset val="134"/>
      </rPr>
      <t>一般公共预算收入合计</t>
    </r>
  </si>
  <si>
    <t>关于2021年区级国有资本经营预算
收入执行情况的说明</t>
  </si>
  <si>
    <t xml:space="preserve">    2020年区级国有资本经营预算收入决算数为1.9799亿元，2021年执行数为2.1896亿元，较上年增长10.59  %。
    利润收入执行数为1亿元，较上年增长100 %，主要是区级国有公司补缴以前年度利润  。
    产权转让收入执行数为1.1896亿元，较上年增长100 %，主要是16家二级公司整体划转到缙云公司的产权转让收入。
   其他国有资本经营预算收入执行数为0亿元，较上年下降100%，主要是当年无其他国有资本经营预算收入。</t>
  </si>
  <si>
    <r>
      <rPr>
        <sz val="11"/>
        <rFont val="宋体"/>
        <charset val="134"/>
      </rPr>
      <t>表</t>
    </r>
    <r>
      <rPr>
        <sz val="11"/>
        <rFont val="Times New Roman"/>
        <charset val="134"/>
      </rPr>
      <t>16</t>
    </r>
  </si>
  <si>
    <r>
      <rPr>
        <b/>
        <sz val="16"/>
        <rFont val="Times New Roman"/>
        <charset val="134"/>
      </rPr>
      <t>2021</t>
    </r>
    <r>
      <rPr>
        <b/>
        <sz val="16"/>
        <rFont val="黑体"/>
        <charset val="134"/>
      </rPr>
      <t>年区级国有资本经营预算支出执行表</t>
    </r>
  </si>
  <si>
    <t>本级支出合计</t>
  </si>
  <si>
    <t>关于2021年区级国有资本经营预算
支出执行情况的说明</t>
  </si>
  <si>
    <t xml:space="preserve">
    2020年区级国有资本经营预算支出决算数为0.6亿元，2021年执行数为  0.1亿元，较上年下降69.6%。
    解决历史遗留问题及改革成本支出执行数为0亿元，较上年下降100 %，主要是“三供一业”项目结束。
    国有企业资本金注入支出执行数为0.18亿元，较上年下降49.9%，主要是对国有企业投入减少 。
  </t>
  </si>
  <si>
    <t>表17</t>
  </si>
  <si>
    <t>2021年全区社会保险基金预算收入执行表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</si>
  <si>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</si>
  <si>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</si>
  <si>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</si>
  <si>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</si>
  <si>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</si>
  <si>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</si>
  <si>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</si>
  <si>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</si>
  <si>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</si>
  <si>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</si>
  <si>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</si>
  <si>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备注：我市社会保险基金实行全市统筹的财政体制。</t>
  </si>
  <si>
    <t>表18</t>
  </si>
  <si>
    <t>2021年全区社会保险基金预算支出执行表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</si>
  <si>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</si>
  <si>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</si>
  <si>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</si>
  <si>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</si>
  <si>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</si>
  <si>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</si>
  <si>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</si>
  <si>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</si>
  <si>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</si>
  <si>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</si>
  <si>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</si>
  <si>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</si>
  <si>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</si>
  <si>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关于2021年全市社会保险基金预算
执行情况的说明</t>
  </si>
  <si>
    <r>
      <rPr>
        <b/>
        <sz val="16"/>
        <color theme="1"/>
        <rFont val="方正仿宋_GBK"/>
        <charset val="134"/>
      </rPr>
      <t>（可考虑分险种进行说明）</t>
    </r>
    <r>
      <rPr>
        <sz val="16"/>
        <color theme="1"/>
        <rFont val="方正仿宋_GBK"/>
        <charset val="134"/>
      </rPr>
      <t xml:space="preserve">
    一、2021年全市社会保险基金预算收入。
    2020年全市社会保险基金预算收入决算数为  亿元，2021年执行数为  亿元，较上年增长/下降  %。
    基本养老保险收入执行数为  亿元，较上年增长/下降  %，主要是  。
    基本医疗保险基金收入执行数为  亿元，较上年增长/下降  %，主要是  。
    ……
    二、2021年全市社会保险基金预算支出。
    2020年全市社会保险基金预算支出决算数为  亿元，2021年执行数为  亿元，较上年增长/下降  %。
    基本养老保险基金支出执行数为  亿元，较上年增长/下降  %，主要是  。
    基本医疗保险基金支出执行数为  亿元，较上年增长/下降  %，主要是  。
    ……</t>
    </r>
  </si>
  <si>
    <t>注：按照市级统筹的管理方式，市级代编全市社会保险基金预算，数据在市级报表中列报。</t>
  </si>
  <si>
    <r>
      <rPr>
        <sz val="11"/>
        <rFont val="宋体"/>
        <charset val="134"/>
      </rPr>
      <t>表</t>
    </r>
    <r>
      <rPr>
        <sz val="11"/>
        <rFont val="Times New Roman"/>
        <charset val="134"/>
      </rPr>
      <t>19</t>
    </r>
  </si>
  <si>
    <r>
      <rPr>
        <b/>
        <sz val="16"/>
        <rFont val="Times New Roman"/>
        <charset val="134"/>
      </rPr>
      <t>2022</t>
    </r>
    <r>
      <rPr>
        <b/>
        <sz val="16"/>
        <rFont val="黑体"/>
        <charset val="134"/>
      </rPr>
      <t>年全区一般公共预算收入预算表</t>
    </r>
  </si>
  <si>
    <r>
      <rPr>
        <b/>
        <sz val="11"/>
        <rFont val="Times New Roman"/>
        <charset val="134"/>
      </rPr>
      <t>2022</t>
    </r>
    <r>
      <rPr>
        <b/>
        <sz val="11"/>
        <rFont val="宋体"/>
        <charset val="134"/>
      </rPr>
      <t>年预算数</t>
    </r>
  </si>
  <si>
    <r>
      <rPr>
        <b/>
        <sz val="11"/>
        <rFont val="宋体"/>
        <charset val="134"/>
      </rPr>
      <t>预算数为上年</t>
    </r>
    <r>
      <rPr>
        <b/>
        <sz val="11"/>
        <rFont val="Times New Roman"/>
        <charset val="134"/>
      </rPr>
      <t xml:space="preserve">
</t>
    </r>
    <r>
      <rPr>
        <b/>
        <sz val="11"/>
        <rFont val="宋体"/>
        <charset val="134"/>
      </rPr>
      <t>执行数的</t>
    </r>
    <r>
      <rPr>
        <b/>
        <sz val="11"/>
        <rFont val="Times New Roman"/>
        <charset val="134"/>
      </rPr>
      <t>%</t>
    </r>
  </si>
  <si>
    <r>
      <rPr>
        <sz val="11"/>
        <rFont val="Times New Roman"/>
        <charset val="134"/>
      </rPr>
      <t xml:space="preserve">    </t>
    </r>
    <r>
      <rPr>
        <sz val="11"/>
        <rFont val="宋体"/>
        <charset val="134"/>
      </rPr>
      <t>增值税</t>
    </r>
  </si>
  <si>
    <r>
      <rPr>
        <sz val="11"/>
        <rFont val="Times New Roman"/>
        <charset val="134"/>
      </rPr>
      <t xml:space="preserve">    </t>
    </r>
    <r>
      <rPr>
        <sz val="11"/>
        <rFont val="宋体"/>
        <charset val="134"/>
      </rPr>
      <t>企业所得税</t>
    </r>
  </si>
  <si>
    <r>
      <rPr>
        <sz val="11"/>
        <rFont val="Times New Roman"/>
        <charset val="134"/>
      </rPr>
      <t xml:space="preserve">    </t>
    </r>
    <r>
      <rPr>
        <sz val="11"/>
        <rFont val="宋体"/>
        <charset val="134"/>
      </rPr>
      <t>个人所得税</t>
    </r>
  </si>
  <si>
    <r>
      <rPr>
        <sz val="11"/>
        <rFont val="Times New Roman"/>
        <charset val="134"/>
      </rPr>
      <t xml:space="preserve">    </t>
    </r>
    <r>
      <rPr>
        <sz val="11"/>
        <rFont val="宋体"/>
        <charset val="134"/>
      </rPr>
      <t>资源税</t>
    </r>
  </si>
  <si>
    <r>
      <rPr>
        <sz val="11"/>
        <rFont val="Times New Roman"/>
        <charset val="134"/>
      </rPr>
      <t xml:space="preserve">    </t>
    </r>
    <r>
      <rPr>
        <sz val="11"/>
        <rFont val="宋体"/>
        <charset val="134"/>
      </rPr>
      <t>城市维护建设税</t>
    </r>
  </si>
  <si>
    <r>
      <rPr>
        <sz val="11"/>
        <rFont val="Times New Roman"/>
        <charset val="134"/>
      </rPr>
      <t xml:space="preserve">    </t>
    </r>
    <r>
      <rPr>
        <sz val="11"/>
        <rFont val="宋体"/>
        <charset val="134"/>
      </rPr>
      <t>房产税</t>
    </r>
  </si>
  <si>
    <r>
      <rPr>
        <sz val="11"/>
        <rFont val="Times New Roman"/>
        <charset val="134"/>
      </rPr>
      <t xml:space="preserve">    </t>
    </r>
    <r>
      <rPr>
        <sz val="11"/>
        <rFont val="宋体"/>
        <charset val="134"/>
      </rPr>
      <t>印花税</t>
    </r>
  </si>
  <si>
    <r>
      <rPr>
        <sz val="11"/>
        <rFont val="Times New Roman"/>
        <charset val="134"/>
      </rPr>
      <t xml:space="preserve">    </t>
    </r>
    <r>
      <rPr>
        <sz val="11"/>
        <rFont val="宋体"/>
        <charset val="134"/>
      </rPr>
      <t>城镇土地使用税</t>
    </r>
  </si>
  <si>
    <r>
      <rPr>
        <sz val="11"/>
        <rFont val="Times New Roman"/>
        <charset val="134"/>
      </rPr>
      <t xml:space="preserve">    </t>
    </r>
    <r>
      <rPr>
        <sz val="11"/>
        <rFont val="宋体"/>
        <charset val="134"/>
      </rPr>
      <t>土地增值税</t>
    </r>
  </si>
  <si>
    <r>
      <rPr>
        <sz val="11"/>
        <rFont val="Times New Roman"/>
        <charset val="134"/>
      </rPr>
      <t xml:space="preserve">    </t>
    </r>
    <r>
      <rPr>
        <sz val="11"/>
        <rFont val="宋体"/>
        <charset val="134"/>
      </rPr>
      <t>耕地占用税</t>
    </r>
  </si>
  <si>
    <r>
      <rPr>
        <sz val="11"/>
        <rFont val="Times New Roman"/>
        <charset val="134"/>
      </rPr>
      <t xml:space="preserve">    </t>
    </r>
    <r>
      <rPr>
        <sz val="11"/>
        <rFont val="宋体"/>
        <charset val="134"/>
      </rPr>
      <t>契税</t>
    </r>
  </si>
  <si>
    <r>
      <rPr>
        <sz val="11"/>
        <rFont val="Times New Roman"/>
        <charset val="134"/>
      </rPr>
      <t xml:space="preserve">    </t>
    </r>
    <r>
      <rPr>
        <sz val="11"/>
        <rFont val="宋体"/>
        <charset val="134"/>
      </rPr>
      <t>环境保护税</t>
    </r>
  </si>
  <si>
    <r>
      <rPr>
        <sz val="11"/>
        <rFont val="Times New Roman"/>
        <charset val="134"/>
      </rPr>
      <t xml:space="preserve">    </t>
    </r>
    <r>
      <rPr>
        <sz val="11"/>
        <rFont val="宋体"/>
        <charset val="134"/>
      </rPr>
      <t>其他税收收入</t>
    </r>
  </si>
  <si>
    <r>
      <rPr>
        <sz val="11"/>
        <rFont val="Times New Roman"/>
        <charset val="134"/>
      </rPr>
      <t xml:space="preserve">    </t>
    </r>
    <r>
      <rPr>
        <sz val="11"/>
        <rFont val="宋体"/>
        <charset val="134"/>
      </rPr>
      <t>专项收入</t>
    </r>
  </si>
  <si>
    <r>
      <rPr>
        <sz val="11"/>
        <rFont val="Times New Roman"/>
        <charset val="134"/>
      </rPr>
      <t xml:space="preserve">    </t>
    </r>
    <r>
      <rPr>
        <sz val="11"/>
        <rFont val="宋体"/>
        <charset val="134"/>
      </rPr>
      <t>行政事业性收费收入</t>
    </r>
  </si>
  <si>
    <r>
      <rPr>
        <sz val="11"/>
        <rFont val="Times New Roman"/>
        <charset val="134"/>
      </rPr>
      <t xml:space="preserve">    </t>
    </r>
    <r>
      <rPr>
        <sz val="11"/>
        <rFont val="宋体"/>
        <charset val="134"/>
      </rPr>
      <t>罚没收入</t>
    </r>
  </si>
  <si>
    <r>
      <rPr>
        <sz val="11"/>
        <rFont val="Times New Roman"/>
        <charset val="134"/>
      </rPr>
      <t xml:space="preserve">    </t>
    </r>
    <r>
      <rPr>
        <sz val="11"/>
        <rFont val="宋体"/>
        <charset val="134"/>
      </rPr>
      <t>国有资源</t>
    </r>
    <r>
      <rPr>
        <sz val="11"/>
        <rFont val="Times New Roman"/>
        <charset val="134"/>
      </rPr>
      <t>(</t>
    </r>
    <r>
      <rPr>
        <sz val="11"/>
        <rFont val="宋体"/>
        <charset val="134"/>
      </rPr>
      <t>资产</t>
    </r>
    <r>
      <rPr>
        <sz val="11"/>
        <rFont val="Times New Roman"/>
        <charset val="134"/>
      </rPr>
      <t>)</t>
    </r>
    <r>
      <rPr>
        <sz val="11"/>
        <rFont val="宋体"/>
        <charset val="134"/>
      </rPr>
      <t>有偿使用收入</t>
    </r>
  </si>
  <si>
    <r>
      <rPr>
        <sz val="11"/>
        <rFont val="Times New Roman"/>
        <charset val="134"/>
      </rPr>
      <t xml:space="preserve">    </t>
    </r>
    <r>
      <rPr>
        <sz val="11"/>
        <rFont val="宋体"/>
        <charset val="134"/>
      </rPr>
      <t>捐赠收入</t>
    </r>
  </si>
  <si>
    <r>
      <rPr>
        <sz val="11"/>
        <rFont val="Times New Roman"/>
        <charset val="134"/>
      </rPr>
      <t xml:space="preserve">    </t>
    </r>
    <r>
      <rPr>
        <sz val="11"/>
        <rFont val="宋体"/>
        <charset val="134"/>
      </rPr>
      <t>政府住房基金收入</t>
    </r>
  </si>
  <si>
    <r>
      <rPr>
        <sz val="11"/>
        <rFont val="Times New Roman"/>
        <charset val="134"/>
      </rPr>
      <t xml:space="preserve">    </t>
    </r>
    <r>
      <rPr>
        <sz val="11"/>
        <rFont val="宋体"/>
        <charset val="134"/>
      </rPr>
      <t>其他收入</t>
    </r>
  </si>
  <si>
    <r>
      <rPr>
        <sz val="11"/>
        <rFont val="宋体"/>
        <charset val="134"/>
      </rPr>
      <t>表</t>
    </r>
    <r>
      <rPr>
        <sz val="11"/>
        <rFont val="Times New Roman"/>
        <charset val="134"/>
      </rPr>
      <t>20</t>
    </r>
  </si>
  <si>
    <r>
      <rPr>
        <b/>
        <sz val="16"/>
        <rFont val="Times New Roman"/>
        <charset val="134"/>
      </rPr>
      <t>2022</t>
    </r>
    <r>
      <rPr>
        <b/>
        <sz val="16"/>
        <rFont val="黑体"/>
        <charset val="134"/>
      </rPr>
      <t>年全区一般公共预算支出预算表</t>
    </r>
  </si>
  <si>
    <r>
      <rPr>
        <b/>
        <sz val="11"/>
        <rFont val="Times New Roman"/>
        <charset val="134"/>
      </rPr>
      <t>2021</t>
    </r>
    <r>
      <rPr>
        <b/>
        <sz val="11"/>
        <rFont val="宋体"/>
        <charset val="134"/>
      </rPr>
      <t>年预算数</t>
    </r>
  </si>
  <si>
    <r>
      <rPr>
        <b/>
        <sz val="11"/>
        <rFont val="宋体"/>
        <charset val="134"/>
      </rPr>
      <t>预算数为上年</t>
    </r>
    <r>
      <rPr>
        <b/>
        <sz val="11"/>
        <rFont val="Times New Roman"/>
        <charset val="134"/>
      </rPr>
      <t xml:space="preserve">
</t>
    </r>
    <r>
      <rPr>
        <b/>
        <sz val="11"/>
        <rFont val="宋体"/>
        <charset val="134"/>
      </rPr>
      <t>预算数的</t>
    </r>
    <r>
      <rPr>
        <b/>
        <sz val="11"/>
        <rFont val="Times New Roman"/>
        <charset val="134"/>
      </rPr>
      <t>%</t>
    </r>
  </si>
  <si>
    <r>
      <rPr>
        <sz val="11"/>
        <rFont val="宋体"/>
        <charset val="134"/>
      </rPr>
      <t>一、一般公共服务支出</t>
    </r>
  </si>
  <si>
    <r>
      <rPr>
        <sz val="11"/>
        <rFont val="宋体"/>
        <charset val="134"/>
      </rPr>
      <t>二、外交支出</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</si>
  <si>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</si>
  <si>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</si>
  <si>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</si>
  <si>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</si>
  <si>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</si>
  <si>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</si>
  <si>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</si>
  <si>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</si>
  <si>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</si>
  <si>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</si>
  <si>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</si>
  <si>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</si>
  <si>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</si>
  <si>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</si>
  <si>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</si>
  <si>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</si>
  <si>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</si>
  <si>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</si>
  <si>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</si>
  <si>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二十二、预备费</t>
    </r>
  </si>
  <si>
    <r>
      <rPr>
        <sz val="11"/>
        <rFont val="宋体"/>
        <charset val="134"/>
      </rPr>
      <t>二十三、其他支出</t>
    </r>
  </si>
  <si>
    <r>
      <rPr>
        <sz val="11"/>
        <rFont val="宋体"/>
        <charset val="134"/>
      </rPr>
      <t>二十四、债务付息支出</t>
    </r>
  </si>
  <si>
    <r>
      <rPr>
        <sz val="11"/>
        <rFont val="宋体"/>
        <charset val="134"/>
      </rPr>
      <t>二十五、债务发行费用支出</t>
    </r>
  </si>
  <si>
    <t>表21</t>
  </si>
  <si>
    <t>2022年区级一般公共预算收入预算表</t>
  </si>
  <si>
    <t>2022年预算数</t>
  </si>
  <si>
    <t xml:space="preserve">    房产税 </t>
  </si>
  <si>
    <t>关于2022年区级一般公共预算
收入预算的说明</t>
  </si>
  <si>
    <t xml:space="preserve">
    2021年区级一般公共预算收入执行数为  亿元，2022年预算数为  亿元，较上年增长/下降  %。其中，税收收入  亿元，较上年增长/下降  %；非税收入  亿元，较上年增长/下降  %。
    增值税收入预算数为  亿元，比2021年执行数增加  亿元，增长  %，主要根据  因素测算。
    企业所得税收入预算数为  亿元，比2021年执行数增加  亿元，增长  %，主要根据  因素测算。
    ……</t>
  </si>
  <si>
    <r>
      <rPr>
        <sz val="11"/>
        <rFont val="宋体"/>
        <charset val="134"/>
      </rPr>
      <t>表</t>
    </r>
    <r>
      <rPr>
        <sz val="11"/>
        <rFont val="Times New Roman"/>
        <charset val="134"/>
      </rPr>
      <t>22</t>
    </r>
  </si>
  <si>
    <r>
      <rPr>
        <b/>
        <sz val="16"/>
        <rFont val="Times New Roman"/>
        <charset val="134"/>
      </rPr>
      <t>2022</t>
    </r>
    <r>
      <rPr>
        <b/>
        <sz val="16"/>
        <rFont val="黑体"/>
        <charset val="134"/>
      </rPr>
      <t>年区级一般公共预算支出预算表</t>
    </r>
  </si>
  <si>
    <t>关于2022年区级一般公共预算
支出预算的说明</t>
  </si>
  <si>
    <t xml:space="preserve">
    2021年区级一般公共预算支出预算数为  亿元，2022年预算数为  亿元，较上年增长/下降  %。
    一般公共服务支出预算数为  亿元，比2021年增加/减少  亿元，增长/下降  %，主要是  。
    外交支出预算数为  亿元，比2021年增加/减少  亿元，增长/下降  %，主要是  。
    ……</t>
  </si>
  <si>
    <r>
      <rPr>
        <sz val="11"/>
        <rFont val="宋体"/>
        <charset val="134"/>
      </rPr>
      <t>表</t>
    </r>
    <r>
      <rPr>
        <sz val="11"/>
        <rFont val="Times New Roman"/>
        <charset val="134"/>
      </rPr>
      <t>23</t>
    </r>
  </si>
  <si>
    <r>
      <rPr>
        <b/>
        <sz val="16"/>
        <rFont val="Times New Roman"/>
        <charset val="134"/>
      </rPr>
      <t>2022</t>
    </r>
    <r>
      <rPr>
        <b/>
        <sz val="16"/>
        <rFont val="黑体"/>
        <charset val="134"/>
      </rPr>
      <t>年区级一般公共预算转移支付收入预算表</t>
    </r>
  </si>
  <si>
    <r>
      <rPr>
        <sz val="10"/>
        <color theme="1"/>
        <rFont val="Times New Roman"/>
        <charset val="134"/>
      </rPr>
      <t xml:space="preserve">    </t>
    </r>
    <r>
      <rPr>
        <sz val="10"/>
        <color theme="1"/>
        <rFont val="宋体"/>
        <charset val="134"/>
      </rPr>
      <t>增值税和消费税税收返还</t>
    </r>
    <r>
      <rPr>
        <sz val="10"/>
        <color theme="1"/>
        <rFont val="Times New Roman"/>
        <charset val="134"/>
      </rPr>
      <t xml:space="preserve"> </t>
    </r>
  </si>
  <si>
    <r>
      <rPr>
        <sz val="10"/>
        <color theme="1"/>
        <rFont val="Times New Roman"/>
        <charset val="134"/>
      </rPr>
      <t xml:space="preserve">    </t>
    </r>
    <r>
      <rPr>
        <sz val="10"/>
        <color theme="1"/>
        <rFont val="宋体"/>
        <charset val="134"/>
      </rPr>
      <t>所得税基数返还</t>
    </r>
  </si>
  <si>
    <r>
      <rPr>
        <sz val="10"/>
        <color theme="1"/>
        <rFont val="Times New Roman"/>
        <charset val="134"/>
      </rPr>
      <t xml:space="preserve">    </t>
    </r>
    <r>
      <rPr>
        <sz val="10"/>
        <color theme="1"/>
        <rFont val="等线"/>
        <charset val="134"/>
      </rPr>
      <t>增值税</t>
    </r>
    <r>
      <rPr>
        <sz val="10"/>
        <color theme="1"/>
        <rFont val="Times New Roman"/>
        <charset val="134"/>
      </rPr>
      <t>“</t>
    </r>
    <r>
      <rPr>
        <sz val="10"/>
        <color theme="1"/>
        <rFont val="等线"/>
        <charset val="134"/>
      </rPr>
      <t>五五分享</t>
    </r>
    <r>
      <rPr>
        <sz val="10"/>
        <color theme="1"/>
        <rFont val="Times New Roman"/>
        <charset val="134"/>
      </rPr>
      <t>”</t>
    </r>
    <r>
      <rPr>
        <sz val="10"/>
        <color theme="1"/>
        <rFont val="等线"/>
        <charset val="134"/>
      </rPr>
      <t>税收返还收入</t>
    </r>
  </si>
  <si>
    <r>
      <rPr>
        <sz val="10"/>
        <color theme="1"/>
        <rFont val="Times New Roman"/>
        <charset val="134"/>
      </rPr>
      <t xml:space="preserve">    </t>
    </r>
    <r>
      <rPr>
        <sz val="10"/>
        <color theme="1"/>
        <rFont val="等线"/>
        <charset val="134"/>
      </rPr>
      <t>体制补助收入</t>
    </r>
  </si>
  <si>
    <r>
      <rPr>
        <sz val="10"/>
        <color theme="1"/>
        <rFont val="Times New Roman"/>
        <charset val="134"/>
      </rPr>
      <t xml:space="preserve">    </t>
    </r>
    <r>
      <rPr>
        <sz val="10"/>
        <color theme="1"/>
        <rFont val="宋体"/>
        <charset val="134"/>
      </rPr>
      <t>均衡性转移支付</t>
    </r>
    <r>
      <rPr>
        <sz val="10"/>
        <color theme="1"/>
        <rFont val="Times New Roman"/>
        <charset val="134"/>
      </rPr>
      <t xml:space="preserve"> </t>
    </r>
  </si>
  <si>
    <r>
      <rPr>
        <sz val="10"/>
        <color theme="1"/>
        <rFont val="Times New Roman"/>
        <charset val="134"/>
      </rPr>
      <t xml:space="preserve">    </t>
    </r>
    <r>
      <rPr>
        <sz val="10"/>
        <color theme="1"/>
        <rFont val="宋体"/>
        <charset val="134"/>
      </rPr>
      <t>贫困地区转移支付</t>
    </r>
  </si>
  <si>
    <r>
      <rPr>
        <sz val="10"/>
        <color theme="1"/>
        <rFont val="Times New Roman"/>
        <charset val="134"/>
      </rPr>
      <t xml:space="preserve">    </t>
    </r>
    <r>
      <rPr>
        <sz val="10"/>
        <color theme="1"/>
        <rFont val="宋体"/>
        <charset val="134"/>
      </rPr>
      <t>县级基本财力保障机制奖补资金</t>
    </r>
    <r>
      <rPr>
        <sz val="10"/>
        <color theme="1"/>
        <rFont val="Times New Roman"/>
        <charset val="134"/>
      </rPr>
      <t xml:space="preserve"> </t>
    </r>
  </si>
  <si>
    <r>
      <rPr>
        <sz val="10"/>
        <color theme="1"/>
        <rFont val="Times New Roman"/>
        <charset val="134"/>
      </rPr>
      <t xml:space="preserve">    </t>
    </r>
    <r>
      <rPr>
        <sz val="10"/>
        <color theme="1"/>
        <rFont val="宋体"/>
        <charset val="134"/>
      </rPr>
      <t>结算补助</t>
    </r>
    <r>
      <rPr>
        <sz val="10"/>
        <color theme="1"/>
        <rFont val="Times New Roman"/>
        <charset val="134"/>
      </rPr>
      <t xml:space="preserve"> </t>
    </r>
  </si>
  <si>
    <r>
      <rPr>
        <sz val="10"/>
        <color theme="1"/>
        <rFont val="Times New Roman"/>
        <charset val="134"/>
      </rPr>
      <t xml:space="preserve">    </t>
    </r>
    <r>
      <rPr>
        <sz val="10"/>
        <color theme="1"/>
        <rFont val="宋体"/>
        <charset val="134"/>
      </rPr>
      <t>资源枯竭型城市转移支付补助</t>
    </r>
    <r>
      <rPr>
        <sz val="10"/>
        <color theme="1"/>
        <rFont val="Times New Roman"/>
        <charset val="134"/>
      </rPr>
      <t xml:space="preserve"> </t>
    </r>
  </si>
  <si>
    <r>
      <rPr>
        <sz val="10"/>
        <color theme="1"/>
        <rFont val="Times New Roman"/>
        <charset val="134"/>
      </rPr>
      <t xml:space="preserve">    </t>
    </r>
    <r>
      <rPr>
        <sz val="10"/>
        <color theme="1"/>
        <rFont val="宋体"/>
        <charset val="134"/>
      </rPr>
      <t>重点生态功能区转移支付</t>
    </r>
    <r>
      <rPr>
        <sz val="10"/>
        <color theme="1"/>
        <rFont val="Times New Roman"/>
        <charset val="134"/>
      </rPr>
      <t xml:space="preserve"> </t>
    </r>
  </si>
  <si>
    <r>
      <rPr>
        <sz val="10"/>
        <color theme="1"/>
        <rFont val="Times New Roman"/>
        <charset val="134"/>
      </rPr>
      <t xml:space="preserve">    </t>
    </r>
    <r>
      <rPr>
        <sz val="10"/>
        <color theme="1"/>
        <rFont val="宋体"/>
        <charset val="134"/>
      </rPr>
      <t>固定数额补助</t>
    </r>
    <r>
      <rPr>
        <sz val="10"/>
        <color theme="1"/>
        <rFont val="Times New Roman"/>
        <charset val="134"/>
      </rPr>
      <t xml:space="preserve"> </t>
    </r>
  </si>
  <si>
    <r>
      <rPr>
        <sz val="10"/>
        <color theme="1"/>
        <rFont val="Times New Roman"/>
        <charset val="134"/>
      </rPr>
      <t xml:space="preserve">    </t>
    </r>
    <r>
      <rPr>
        <sz val="10"/>
        <color theme="1"/>
        <rFont val="宋体"/>
        <charset val="134"/>
      </rPr>
      <t>共同财政事权转移支付</t>
    </r>
  </si>
  <si>
    <r>
      <rPr>
        <sz val="10"/>
        <color theme="1"/>
        <rFont val="Times New Roman"/>
        <charset val="134"/>
      </rPr>
      <t xml:space="preserve">      </t>
    </r>
    <r>
      <rPr>
        <sz val="10"/>
        <color theme="1"/>
        <rFont val="宋体"/>
        <charset val="134"/>
      </rPr>
      <t>公共安全共同财政事权转移支付</t>
    </r>
  </si>
  <si>
    <r>
      <rPr>
        <sz val="10"/>
        <color theme="1"/>
        <rFont val="Times New Roman"/>
        <charset val="134"/>
      </rPr>
      <t xml:space="preserve">      </t>
    </r>
    <r>
      <rPr>
        <sz val="10"/>
        <color theme="1"/>
        <rFont val="等线"/>
        <charset val="134"/>
      </rPr>
      <t>教育共同财政事权转移支付收入</t>
    </r>
  </si>
  <si>
    <r>
      <rPr>
        <sz val="10"/>
        <color theme="1"/>
        <rFont val="Times New Roman"/>
        <charset val="134"/>
      </rPr>
      <t xml:space="preserve">      </t>
    </r>
    <r>
      <rPr>
        <sz val="10"/>
        <color theme="1"/>
        <rFont val="等线"/>
        <charset val="134"/>
      </rPr>
      <t>文化旅游体育与传媒共同财政事权转移支付收入</t>
    </r>
  </si>
  <si>
    <r>
      <rPr>
        <sz val="10"/>
        <color theme="1"/>
        <rFont val="Times New Roman"/>
        <charset val="134"/>
      </rPr>
      <t xml:space="preserve">      </t>
    </r>
    <r>
      <rPr>
        <sz val="10"/>
        <color theme="1"/>
        <rFont val="等线"/>
        <charset val="134"/>
      </rPr>
      <t>社会保障和就业共同财政事权转移支付收入</t>
    </r>
  </si>
  <si>
    <r>
      <rPr>
        <sz val="10"/>
        <color theme="1"/>
        <rFont val="Times New Roman"/>
        <charset val="134"/>
      </rPr>
      <t xml:space="preserve">      </t>
    </r>
    <r>
      <rPr>
        <sz val="10"/>
        <color theme="1"/>
        <rFont val="等线"/>
        <charset val="134"/>
      </rPr>
      <t>医疗卫生共同财政事权转移支付收入</t>
    </r>
  </si>
  <si>
    <r>
      <rPr>
        <sz val="10"/>
        <color theme="1"/>
        <rFont val="Times New Roman"/>
        <charset val="134"/>
      </rPr>
      <t xml:space="preserve">      </t>
    </r>
    <r>
      <rPr>
        <sz val="10"/>
        <color theme="1"/>
        <rFont val="等线"/>
        <charset val="134"/>
      </rPr>
      <t>节能环保共同财政事权转移支付收入</t>
    </r>
  </si>
  <si>
    <r>
      <rPr>
        <sz val="10"/>
        <color theme="1"/>
        <rFont val="Times New Roman"/>
        <charset val="134"/>
      </rPr>
      <t xml:space="preserve">      </t>
    </r>
    <r>
      <rPr>
        <sz val="10"/>
        <color theme="1"/>
        <rFont val="等线"/>
        <charset val="134"/>
      </rPr>
      <t>农林水共同财政事权转移支付收入</t>
    </r>
  </si>
  <si>
    <r>
      <rPr>
        <sz val="10"/>
        <color theme="1"/>
        <rFont val="Times New Roman"/>
        <charset val="134"/>
      </rPr>
      <t xml:space="preserve">      </t>
    </r>
    <r>
      <rPr>
        <sz val="10"/>
        <color theme="1"/>
        <rFont val="等线"/>
        <charset val="134"/>
      </rPr>
      <t>住房保障共同财政事权转移支付收入</t>
    </r>
  </si>
  <si>
    <r>
      <rPr>
        <sz val="10"/>
        <color theme="1"/>
        <rFont val="Times New Roman"/>
        <charset val="134"/>
      </rPr>
      <t xml:space="preserve">    </t>
    </r>
    <r>
      <rPr>
        <sz val="10"/>
        <color theme="1"/>
        <rFont val="宋体"/>
        <charset val="134"/>
      </rPr>
      <t>一般公共服务</t>
    </r>
  </si>
  <si>
    <r>
      <rPr>
        <sz val="10"/>
        <color theme="1"/>
        <rFont val="Times New Roman"/>
        <charset val="134"/>
      </rPr>
      <t xml:space="preserve">    </t>
    </r>
    <r>
      <rPr>
        <sz val="10"/>
        <color theme="1"/>
        <rFont val="等线"/>
        <charset val="134"/>
      </rPr>
      <t>国防</t>
    </r>
  </si>
  <si>
    <r>
      <rPr>
        <sz val="10"/>
        <color theme="1"/>
        <rFont val="Times New Roman"/>
        <charset val="134"/>
      </rPr>
      <t xml:space="preserve">    </t>
    </r>
    <r>
      <rPr>
        <sz val="10"/>
        <color theme="1"/>
        <rFont val="宋体"/>
        <charset val="134"/>
      </rPr>
      <t>教育</t>
    </r>
  </si>
  <si>
    <r>
      <rPr>
        <sz val="10"/>
        <color theme="1"/>
        <rFont val="Times New Roman"/>
        <charset val="134"/>
      </rPr>
      <t xml:space="preserve">    </t>
    </r>
    <r>
      <rPr>
        <sz val="10"/>
        <color theme="1"/>
        <rFont val="宋体"/>
        <charset val="134"/>
      </rPr>
      <t>科学技术</t>
    </r>
  </si>
  <si>
    <r>
      <rPr>
        <sz val="10"/>
        <color theme="1"/>
        <rFont val="Times New Roman"/>
        <charset val="134"/>
      </rPr>
      <t xml:space="preserve">    </t>
    </r>
    <r>
      <rPr>
        <sz val="10"/>
        <color theme="1"/>
        <rFont val="等线"/>
        <charset val="134"/>
      </rPr>
      <t>文化旅游体育与传媒</t>
    </r>
  </si>
  <si>
    <r>
      <rPr>
        <sz val="10"/>
        <color theme="1"/>
        <rFont val="Times New Roman"/>
        <charset val="134"/>
      </rPr>
      <t xml:space="preserve">    </t>
    </r>
    <r>
      <rPr>
        <sz val="10"/>
        <color theme="1"/>
        <rFont val="等线"/>
        <charset val="134"/>
      </rPr>
      <t>社会保障和就业</t>
    </r>
  </si>
  <si>
    <r>
      <rPr>
        <sz val="10"/>
        <color theme="1"/>
        <rFont val="Times New Roman"/>
        <charset val="134"/>
      </rPr>
      <t xml:space="preserve">    </t>
    </r>
    <r>
      <rPr>
        <sz val="10"/>
        <color theme="1"/>
        <rFont val="等线"/>
        <charset val="134"/>
      </rPr>
      <t>卫生健康</t>
    </r>
  </si>
  <si>
    <r>
      <rPr>
        <sz val="10"/>
        <color theme="1"/>
        <rFont val="Times New Roman"/>
        <charset val="134"/>
      </rPr>
      <t xml:space="preserve">    </t>
    </r>
    <r>
      <rPr>
        <sz val="10"/>
        <color theme="1"/>
        <rFont val="等线"/>
        <charset val="134"/>
      </rPr>
      <t>节能环保</t>
    </r>
  </si>
  <si>
    <r>
      <rPr>
        <sz val="10"/>
        <color theme="1"/>
        <rFont val="Times New Roman"/>
        <charset val="134"/>
      </rPr>
      <t xml:space="preserve">    </t>
    </r>
    <r>
      <rPr>
        <sz val="10"/>
        <color theme="1"/>
        <rFont val="等线"/>
        <charset val="134"/>
      </rPr>
      <t>农林水</t>
    </r>
  </si>
  <si>
    <r>
      <rPr>
        <sz val="10"/>
        <color theme="1"/>
        <rFont val="Times New Roman"/>
        <charset val="134"/>
      </rPr>
      <t xml:space="preserve">    </t>
    </r>
    <r>
      <rPr>
        <sz val="10"/>
        <color theme="1"/>
        <rFont val="等线"/>
        <charset val="134"/>
      </rPr>
      <t>交通运输</t>
    </r>
  </si>
  <si>
    <r>
      <rPr>
        <sz val="10"/>
        <color theme="1"/>
        <rFont val="Times New Roman"/>
        <charset val="134"/>
      </rPr>
      <t xml:space="preserve">    </t>
    </r>
    <r>
      <rPr>
        <sz val="10"/>
        <color theme="1"/>
        <rFont val="等线"/>
        <charset val="134"/>
      </rPr>
      <t>资源勘探工业信息等</t>
    </r>
  </si>
  <si>
    <r>
      <rPr>
        <sz val="10"/>
        <color theme="1"/>
        <rFont val="Times New Roman"/>
        <charset val="134"/>
      </rPr>
      <t xml:space="preserve">    </t>
    </r>
    <r>
      <rPr>
        <sz val="10"/>
        <color theme="1"/>
        <rFont val="等线"/>
        <charset val="134"/>
      </rPr>
      <t>商业服务业等</t>
    </r>
  </si>
  <si>
    <r>
      <rPr>
        <sz val="10"/>
        <color theme="1"/>
        <rFont val="Times New Roman"/>
        <charset val="134"/>
      </rPr>
      <t xml:space="preserve">    </t>
    </r>
    <r>
      <rPr>
        <sz val="10"/>
        <color theme="1"/>
        <rFont val="等线"/>
        <charset val="134"/>
      </rPr>
      <t>自然资源海洋气象等</t>
    </r>
  </si>
  <si>
    <r>
      <rPr>
        <sz val="10"/>
        <color theme="1"/>
        <rFont val="Times New Roman"/>
        <charset val="134"/>
      </rPr>
      <t xml:space="preserve">    </t>
    </r>
    <r>
      <rPr>
        <sz val="10"/>
        <color theme="1"/>
        <rFont val="等线"/>
        <charset val="134"/>
      </rPr>
      <t>住房保障</t>
    </r>
  </si>
  <si>
    <r>
      <rPr>
        <sz val="10"/>
        <color theme="1"/>
        <rFont val="Times New Roman"/>
        <charset val="134"/>
      </rPr>
      <t xml:space="preserve">    </t>
    </r>
    <r>
      <rPr>
        <sz val="10"/>
        <color theme="1"/>
        <rFont val="等线"/>
        <charset val="134"/>
      </rPr>
      <t>灾害防治及应急管理</t>
    </r>
  </si>
  <si>
    <r>
      <rPr>
        <b/>
        <sz val="10"/>
        <color theme="1"/>
        <rFont val="宋体"/>
        <charset val="134"/>
      </rPr>
      <t>合</t>
    </r>
    <r>
      <rPr>
        <b/>
        <sz val="10"/>
        <color theme="1"/>
        <rFont val="Times New Roman"/>
        <charset val="134"/>
      </rPr>
      <t xml:space="preserve">    </t>
    </r>
    <r>
      <rPr>
        <b/>
        <sz val="10"/>
        <color theme="1"/>
        <rFont val="宋体"/>
        <charset val="134"/>
      </rPr>
      <t>计</t>
    </r>
  </si>
  <si>
    <r>
      <rPr>
        <sz val="11"/>
        <rFont val="宋体"/>
        <charset val="134"/>
      </rPr>
      <t>表</t>
    </r>
    <r>
      <rPr>
        <sz val="11"/>
        <rFont val="Times New Roman"/>
        <charset val="134"/>
      </rPr>
      <t>24</t>
    </r>
  </si>
  <si>
    <r>
      <rPr>
        <b/>
        <sz val="16"/>
        <rFont val="Times New Roman"/>
        <charset val="134"/>
      </rPr>
      <t>2022</t>
    </r>
    <r>
      <rPr>
        <b/>
        <sz val="16"/>
        <rFont val="黑体"/>
        <charset val="134"/>
      </rPr>
      <t>年区级一般公共预算转移支付支出预算表</t>
    </r>
  </si>
  <si>
    <r>
      <rPr>
        <sz val="11"/>
        <rFont val="Times New Roman"/>
        <charset val="134"/>
      </rPr>
      <t xml:space="preserve">    </t>
    </r>
    <r>
      <rPr>
        <sz val="11"/>
        <rFont val="宋体"/>
        <charset val="134"/>
      </rPr>
      <t>其他一般性转移支付收入</t>
    </r>
  </si>
  <si>
    <r>
      <rPr>
        <sz val="11"/>
        <rFont val="Times New Roman"/>
        <charset val="134"/>
      </rPr>
      <t xml:space="preserve">    </t>
    </r>
    <r>
      <rPr>
        <sz val="11"/>
        <rFont val="宋体"/>
        <charset val="134"/>
      </rPr>
      <t>税收返还</t>
    </r>
  </si>
  <si>
    <r>
      <rPr>
        <sz val="11"/>
        <rFont val="Times New Roman"/>
        <charset val="134"/>
      </rPr>
      <t xml:space="preserve">    </t>
    </r>
    <r>
      <rPr>
        <sz val="11"/>
        <rFont val="宋体"/>
        <charset val="134"/>
      </rPr>
      <t>均衡财力和激励引导转移支付</t>
    </r>
  </si>
  <si>
    <r>
      <rPr>
        <sz val="11"/>
        <rFont val="Times New Roman"/>
        <charset val="134"/>
      </rPr>
      <t xml:space="preserve">    </t>
    </r>
    <r>
      <rPr>
        <sz val="11"/>
        <rFont val="宋体"/>
        <charset val="134"/>
      </rPr>
      <t>农业农村发展转移支付</t>
    </r>
  </si>
  <si>
    <r>
      <rPr>
        <sz val="11"/>
        <rFont val="Times New Roman"/>
        <charset val="134"/>
      </rPr>
      <t xml:space="preserve">    </t>
    </r>
    <r>
      <rPr>
        <sz val="11"/>
        <rFont val="宋体"/>
        <charset val="134"/>
      </rPr>
      <t>收入分配改革转移支付</t>
    </r>
  </si>
  <si>
    <r>
      <rPr>
        <sz val="11"/>
        <rFont val="Times New Roman"/>
        <charset val="134"/>
      </rPr>
      <t xml:space="preserve">    </t>
    </r>
    <r>
      <rPr>
        <sz val="11"/>
        <rFont val="宋体"/>
        <charset val="134"/>
      </rPr>
      <t>体制结算补助</t>
    </r>
  </si>
  <si>
    <r>
      <rPr>
        <sz val="11"/>
        <rFont val="Times New Roman"/>
        <charset val="134"/>
      </rPr>
      <t xml:space="preserve">    </t>
    </r>
    <r>
      <rPr>
        <sz val="11"/>
        <rFont val="宋体"/>
        <charset val="134"/>
      </rPr>
      <t>基层政法转移支付</t>
    </r>
  </si>
  <si>
    <r>
      <rPr>
        <sz val="11"/>
        <rFont val="Times New Roman"/>
        <charset val="134"/>
      </rPr>
      <t xml:space="preserve">    </t>
    </r>
    <r>
      <rPr>
        <sz val="11"/>
        <rFont val="宋体"/>
        <charset val="134"/>
      </rPr>
      <t>城乡义务教育等转移支付</t>
    </r>
  </si>
  <si>
    <r>
      <rPr>
        <sz val="11"/>
        <rFont val="Times New Roman"/>
        <charset val="134"/>
      </rPr>
      <t xml:space="preserve">    </t>
    </r>
    <r>
      <rPr>
        <sz val="11"/>
        <rFont val="宋体"/>
        <charset val="134"/>
      </rPr>
      <t>城乡居民医疗保险转移支付</t>
    </r>
  </si>
  <si>
    <r>
      <rPr>
        <sz val="11"/>
        <rFont val="Times New Roman"/>
        <charset val="134"/>
      </rPr>
      <t xml:space="preserve">    </t>
    </r>
    <r>
      <rPr>
        <sz val="11"/>
        <rFont val="宋体"/>
        <charset val="134"/>
      </rPr>
      <t>社会保障转移支付</t>
    </r>
  </si>
  <si>
    <r>
      <rPr>
        <sz val="11"/>
        <rFont val="Times New Roman"/>
        <charset val="134"/>
      </rPr>
      <t xml:space="preserve">    </t>
    </r>
    <r>
      <rPr>
        <sz val="11"/>
        <rFont val="宋体"/>
        <charset val="134"/>
      </rPr>
      <t>共同财政事权转移支付</t>
    </r>
  </si>
  <si>
    <r>
      <rPr>
        <sz val="11"/>
        <rFont val="Times New Roman"/>
        <charset val="134"/>
      </rPr>
      <t xml:space="preserve">      </t>
    </r>
    <r>
      <rPr>
        <sz val="11"/>
        <rFont val="宋体"/>
        <charset val="134"/>
      </rPr>
      <t>公共安全共同财政事权转移支付</t>
    </r>
  </si>
  <si>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</si>
  <si>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国防</t>
    </r>
  </si>
  <si>
    <r>
      <rPr>
        <sz val="11"/>
        <rFont val="Times New Roman"/>
        <charset val="134"/>
      </rPr>
      <t xml:space="preserve">    </t>
    </r>
    <r>
      <rPr>
        <sz val="11"/>
        <rFont val="宋体"/>
        <charset val="134"/>
      </rPr>
      <t>公共安全</t>
    </r>
  </si>
  <si>
    <r>
      <rPr>
        <sz val="11"/>
        <rFont val="Times New Roman"/>
        <charset val="134"/>
      </rPr>
      <t xml:space="preserve">    </t>
    </r>
    <r>
      <rPr>
        <sz val="11"/>
        <rFont val="宋体"/>
        <charset val="134"/>
      </rPr>
      <t>教育</t>
    </r>
  </si>
  <si>
    <t>表25</t>
  </si>
  <si>
    <t>2022年全区政府性基金预算收入预算表</t>
  </si>
  <si>
    <t>预算数为上年
执行数的%</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</si>
  <si>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</si>
  <si>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</si>
  <si>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</si>
  <si>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</si>
  <si>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</si>
  <si>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</si>
  <si>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</si>
  <si>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</si>
  <si>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</si>
  <si>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</si>
  <si>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十二、彩票发行机构和彩票销售机构的业务费用收入</t>
  </si>
  <si>
    <t>十三、城市基础设施配套费收入</t>
  </si>
  <si>
    <t>表26</t>
  </si>
  <si>
    <t>2022年全区政府性基金预算支出预算表</t>
  </si>
  <si>
    <t>2021年预算数</t>
  </si>
  <si>
    <t>表27</t>
  </si>
  <si>
    <t>2022年区级政府性基金预算收入预算表</t>
  </si>
  <si>
    <t>关于2022年区级政府性基金预算
收入预算的说明</t>
  </si>
  <si>
    <t xml:space="preserve">
    2021年区级政府性基金预算收入执行数为  亿元，2022年预算数为  亿元，较上年增长/下降  %。
    农网还贷资金收入预算数为  亿元，比2021年执行数增加  亿元，增长  %，主要根据  因素测算。
    国家电影事业发展专项资金收入预算数为  亿元，比2021年执行数增加  亿元，增长  %，主要根据  因素测算。
    ……</t>
  </si>
  <si>
    <r>
      <rPr>
        <sz val="11"/>
        <rFont val="宋体"/>
        <charset val="134"/>
      </rPr>
      <t>表</t>
    </r>
    <r>
      <rPr>
        <sz val="11"/>
        <rFont val="Times New Roman"/>
        <charset val="134"/>
      </rPr>
      <t>28</t>
    </r>
  </si>
  <si>
    <r>
      <rPr>
        <b/>
        <sz val="16"/>
        <rFont val="Times New Roman"/>
        <charset val="134"/>
      </rPr>
      <t>2022</t>
    </r>
    <r>
      <rPr>
        <b/>
        <sz val="16"/>
        <rFont val="黑体"/>
        <charset val="134"/>
      </rPr>
      <t>年区级政府性基金预算支出预算表</t>
    </r>
  </si>
  <si>
    <r>
      <rPr>
        <sz val="11"/>
        <rFont val="宋体"/>
        <charset val="134"/>
      </rPr>
      <t>一、文化旅游体育与传媒支出</t>
    </r>
  </si>
  <si>
    <r>
      <rPr>
        <sz val="11"/>
        <rFont val="宋体"/>
        <charset val="134"/>
      </rPr>
      <t>二、社会保障和就业支出</t>
    </r>
  </si>
  <si>
    <r>
      <rPr>
        <sz val="11"/>
        <rFont val="宋体"/>
        <charset val="134"/>
      </rPr>
      <t>三、城乡社区支出</t>
    </r>
  </si>
  <si>
    <r>
      <rPr>
        <sz val="11"/>
        <rFont val="宋体"/>
        <charset val="134"/>
      </rPr>
      <t>四、农林水支出</t>
    </r>
  </si>
  <si>
    <r>
      <rPr>
        <sz val="11"/>
        <rFont val="宋体"/>
        <charset val="134"/>
      </rPr>
      <t>五、交通运输支出</t>
    </r>
  </si>
  <si>
    <r>
      <rPr>
        <sz val="11"/>
        <rFont val="宋体"/>
        <charset val="134"/>
      </rPr>
      <t>六、其他支出</t>
    </r>
  </si>
  <si>
    <r>
      <rPr>
        <sz val="11"/>
        <rFont val="宋体"/>
        <charset val="134"/>
      </rPr>
      <t>七、债务付息支出</t>
    </r>
  </si>
  <si>
    <r>
      <rPr>
        <sz val="11"/>
        <rFont val="宋体"/>
        <charset val="134"/>
      </rPr>
      <t>八、债务发行费用支出</t>
    </r>
  </si>
  <si>
    <r>
      <rPr>
        <sz val="11"/>
        <rFont val="宋体"/>
        <charset val="134"/>
      </rPr>
      <t>九、抗疫特别国债安排的支出</t>
    </r>
  </si>
  <si>
    <t>关于2022年区级政府性基金预算
支出预算的说明</t>
  </si>
  <si>
    <t xml:space="preserve">
    2021年区级政府性基金预算支出预算数为  亿元，2022年预算数为  亿元，较上年增长/下降  %。
    文化旅游体育与传媒支出预算数为  亿元，比2021年增加/减少  亿元，增长/下降  %，主要是  。
    社会保障和就业支出预算数为  亿元，比2021年增加/减少  亿元，增长/下降  %，主要是  。
    ……</t>
  </si>
  <si>
    <r>
      <rPr>
        <sz val="11"/>
        <rFont val="宋体"/>
        <charset val="134"/>
      </rPr>
      <t>表</t>
    </r>
    <r>
      <rPr>
        <sz val="11"/>
        <rFont val="Times New Roman"/>
        <charset val="134"/>
      </rPr>
      <t>29</t>
    </r>
  </si>
  <si>
    <r>
      <rPr>
        <b/>
        <sz val="16"/>
        <rFont val="Times New Roman"/>
        <charset val="134"/>
      </rPr>
      <t>2022</t>
    </r>
    <r>
      <rPr>
        <b/>
        <sz val="16"/>
        <rFont val="黑体"/>
        <charset val="134"/>
      </rPr>
      <t>年区级政府性基金预算转移支付收入预算表</t>
    </r>
  </si>
  <si>
    <r>
      <rPr>
        <sz val="11"/>
        <rFont val="宋体"/>
        <charset val="134"/>
      </rPr>
      <t>科学技术</t>
    </r>
  </si>
  <si>
    <r>
      <rPr>
        <sz val="10"/>
        <color theme="1"/>
        <rFont val="宋体"/>
        <charset val="134"/>
      </rPr>
      <t>文化旅游体育与传媒</t>
    </r>
  </si>
  <si>
    <r>
      <rPr>
        <sz val="10"/>
        <color theme="1"/>
        <rFont val="宋体"/>
        <charset val="134"/>
      </rPr>
      <t>社会保障和就业</t>
    </r>
  </si>
  <si>
    <r>
      <rPr>
        <sz val="10"/>
        <color theme="1"/>
        <rFont val="宋体"/>
        <charset val="134"/>
      </rPr>
      <t>节能环保</t>
    </r>
  </si>
  <si>
    <r>
      <rPr>
        <sz val="10"/>
        <color theme="1"/>
        <rFont val="宋体"/>
        <charset val="134"/>
      </rPr>
      <t>城乡社区</t>
    </r>
  </si>
  <si>
    <r>
      <rPr>
        <sz val="10"/>
        <color theme="1"/>
        <rFont val="宋体"/>
        <charset val="134"/>
      </rPr>
      <t>农林水</t>
    </r>
  </si>
  <si>
    <r>
      <rPr>
        <sz val="10"/>
        <color theme="1"/>
        <rFont val="宋体"/>
        <charset val="134"/>
      </rPr>
      <t>交通运输</t>
    </r>
  </si>
  <si>
    <r>
      <rPr>
        <sz val="10"/>
        <color theme="1"/>
        <rFont val="宋体"/>
        <charset val="134"/>
      </rPr>
      <t>资源勘探工业信息等</t>
    </r>
  </si>
  <si>
    <r>
      <rPr>
        <sz val="10"/>
        <color theme="1"/>
        <rFont val="宋体"/>
        <charset val="134"/>
      </rPr>
      <t>其他支出</t>
    </r>
  </si>
  <si>
    <t>合计</t>
  </si>
  <si>
    <t>表30</t>
  </si>
  <si>
    <t>2022年区级政府性基金预算转移支付支出预算表</t>
  </si>
  <si>
    <t>预算数为上年
预算数的%</t>
  </si>
  <si>
    <t>科学技术</t>
  </si>
  <si>
    <t>文化旅游体育与传媒</t>
  </si>
  <si>
    <t>节能环保</t>
  </si>
  <si>
    <t>交通运输</t>
  </si>
  <si>
    <t>资源勘探工业信息等</t>
  </si>
  <si>
    <t>表31</t>
  </si>
  <si>
    <t>2022年全区国有资本经营预算收入预算表</t>
  </si>
  <si>
    <t>一、利润收入</t>
  </si>
  <si>
    <t>二、股利、股息收入</t>
  </si>
  <si>
    <t>三、产权转让收入</t>
  </si>
  <si>
    <t>四、其他国有资本经营预算收入</t>
  </si>
  <si>
    <t>表32</t>
  </si>
  <si>
    <t>2022年全区国有资本经营预算支出预算表</t>
  </si>
  <si>
    <t>一、解决历史遗留问题及改革成本支出</t>
  </si>
  <si>
    <t>二、国有企业资本金注入</t>
  </si>
  <si>
    <t>三、金融国有资本经营预算支出</t>
  </si>
  <si>
    <t>四、其他国有资本经营预算支出</t>
  </si>
  <si>
    <t>表33</t>
  </si>
  <si>
    <t>2022年区级国有资本经营预算收入预算表</t>
  </si>
  <si>
    <t>关于2022年区级国有资本经营预算
收入预算的说明</t>
  </si>
  <si>
    <t xml:space="preserve">
    2021年区级国有资本经营预算收入执行数为  亿元，2022年预算数为  亿元，较上年增长/下降  %。
    利润收入预算数为  亿元，比2021年执行数增加  亿元，增长  %，主要根据  因素测算。
    股利、股息收入预算数为  亿元，比2021年执行数增加  亿元，增长  %，主要根据  因素测算。
    ……</t>
  </si>
  <si>
    <r>
      <rPr>
        <sz val="11"/>
        <rFont val="宋体"/>
        <charset val="134"/>
      </rPr>
      <t>表</t>
    </r>
    <r>
      <rPr>
        <sz val="11"/>
        <rFont val="Times New Roman"/>
        <charset val="134"/>
      </rPr>
      <t>34</t>
    </r>
  </si>
  <si>
    <r>
      <rPr>
        <b/>
        <sz val="16"/>
        <rFont val="Times New Roman"/>
        <charset val="134"/>
      </rPr>
      <t>2022</t>
    </r>
    <r>
      <rPr>
        <b/>
        <sz val="16"/>
        <rFont val="黑体"/>
        <charset val="134"/>
      </rPr>
      <t>年区级国有资本经营预算支出预算表</t>
    </r>
  </si>
  <si>
    <t>表35</t>
  </si>
  <si>
    <t>2022年全区社会保险基金预算收入预算表</t>
  </si>
  <si>
    <t>执行数为上年
执行数的%</t>
  </si>
  <si>
    <t>表36</t>
  </si>
  <si>
    <t>2022年全区社会保险基金预算支出预算表</t>
  </si>
  <si>
    <t>关于2022年区级国有资本经营预算
支出预算的说明</t>
  </si>
  <si>
    <t xml:space="preserve">
    2021年区级国有资本经营预算支出预算数为  亿元，2022年预算数为  亿元，较上年增长/下降  %。
    解决历史遗留问题及改革成本支出预算数为  亿元，比2021年增加/减少  亿元，增长/下降  %，主要是  。
     其他国有资本经营预算支出预算数为  亿元，比2021年增加/减少  亿元，增长/下降  %，主要是  。
    ……</t>
  </si>
  <si>
    <t>2022年全市社会保险基金预算收入预算表</t>
  </si>
  <si>
    <t>2022年全市社会保险基金预算支出预算表</t>
  </si>
  <si>
    <t>关于2022年全市社会保险基金预算的说明</t>
  </si>
  <si>
    <r>
      <rPr>
        <b/>
        <sz val="16"/>
        <color theme="1"/>
        <rFont val="方正仿宋_GBK"/>
        <charset val="134"/>
      </rPr>
      <t>（可考虑分险种进行说明）</t>
    </r>
    <r>
      <rPr>
        <sz val="16"/>
        <color theme="1"/>
        <rFont val="方正仿宋_GBK"/>
        <charset val="134"/>
      </rPr>
      <t xml:space="preserve">
     一、2022年全市社会保险基金预算收入。
    2021年全市社会保险基金收入执行数为  亿元，2022年预算数为  亿元，较上年增长/下降  %。
    基本养老保险基金收入预算数为  亿元，比2021年执行数增加/减少  亿元，增长/下降  %，主要根据  因素测算。
    基本医疗保险基金收入预算数为  亿元，比2021年执行数增加/减少  亿元，增长/下降  %，主要根据  因素测算。
    ……
    二、2022年全市社会保险基金预算支出。
     2021年全市社会保险基金支出执行数为  亿元，2022年预算数为  亿元，较上年增长/下降  %。
    基本养老保险基金支出预算数为  亿元，比2021年预算数增加/减少  亿元，增长/下降  %，主要是  。
    基本医疗保险基金预算支出预算数为  亿元，比2021年预算数增加/减少  亿元，增长/下降  %，主要是  。
    ……</t>
    </r>
  </si>
  <si>
    <r>
      <rPr>
        <sz val="11"/>
        <rFont val="宋体"/>
        <charset val="134"/>
      </rPr>
      <t>表</t>
    </r>
    <r>
      <rPr>
        <sz val="11"/>
        <rFont val="Times New Roman"/>
        <charset val="134"/>
      </rPr>
      <t>37</t>
    </r>
  </si>
  <si>
    <t>重庆市北碚区2021年地方政府债务限额及余额情况表</t>
  </si>
  <si>
    <r>
      <rPr>
        <sz val="9"/>
        <rFont val="SimSun"/>
        <charset val="134"/>
      </rPr>
      <t>单位：亿元</t>
    </r>
  </si>
  <si>
    <r>
      <rPr>
        <b/>
        <sz val="10"/>
        <rFont val="SimSun"/>
        <charset val="134"/>
      </rPr>
      <t>地</t>
    </r>
    <r>
      <rPr>
        <b/>
        <sz val="10"/>
        <rFont val="Times New Roman"/>
        <charset val="134"/>
      </rPr>
      <t xml:space="preserve">   </t>
    </r>
    <r>
      <rPr>
        <b/>
        <sz val="10"/>
        <rFont val="SimSun"/>
        <charset val="134"/>
      </rPr>
      <t>区</t>
    </r>
  </si>
  <si>
    <r>
      <rPr>
        <b/>
        <sz val="10"/>
        <rFont val="Times New Roman"/>
        <charset val="134"/>
      </rPr>
      <t>2021</t>
    </r>
    <r>
      <rPr>
        <b/>
        <sz val="10"/>
        <rFont val="SimSun"/>
        <charset val="134"/>
      </rPr>
      <t>年债务限额</t>
    </r>
  </si>
  <si>
    <r>
      <rPr>
        <b/>
        <sz val="10"/>
        <rFont val="Times New Roman"/>
        <charset val="134"/>
      </rPr>
      <t>2021</t>
    </r>
    <r>
      <rPr>
        <b/>
        <sz val="10"/>
        <rFont val="SimSun"/>
        <charset val="134"/>
      </rPr>
      <t>年债务余额预计执行数</t>
    </r>
  </si>
  <si>
    <r>
      <rPr>
        <b/>
        <sz val="10"/>
        <rFont val="SimSun"/>
        <charset val="134"/>
      </rPr>
      <t>一般债务</t>
    </r>
  </si>
  <si>
    <r>
      <rPr>
        <b/>
        <sz val="10"/>
        <rFont val="SimSun"/>
        <charset val="134"/>
      </rPr>
      <t>专项债务</t>
    </r>
  </si>
  <si>
    <r>
      <rPr>
        <b/>
        <sz val="10"/>
        <rFont val="SimSun"/>
        <charset val="134"/>
      </rPr>
      <t>公</t>
    </r>
    <r>
      <rPr>
        <b/>
        <sz val="10"/>
        <rFont val="Times New Roman"/>
        <charset val="134"/>
      </rPr>
      <t xml:space="preserve">  </t>
    </r>
    <r>
      <rPr>
        <b/>
        <sz val="10"/>
        <rFont val="SimSun"/>
        <charset val="134"/>
      </rPr>
      <t>式</t>
    </r>
  </si>
  <si>
    <t>A=B+C</t>
  </si>
  <si>
    <t>B</t>
  </si>
  <si>
    <t>C</t>
  </si>
  <si>
    <t>D=E+F</t>
  </si>
  <si>
    <t>E</t>
  </si>
  <si>
    <t>F</t>
  </si>
  <si>
    <r>
      <rPr>
        <sz val="10"/>
        <color indexed="8"/>
        <rFont val="宋体"/>
        <charset val="134"/>
      </rPr>
      <t>北碚区</t>
    </r>
  </si>
  <si>
    <r>
      <rPr>
        <sz val="9"/>
        <rFont val="SimSun"/>
        <charset val="134"/>
      </rPr>
      <t>注：</t>
    </r>
    <r>
      <rPr>
        <sz val="9"/>
        <rFont val="Times New Roman"/>
        <charset val="134"/>
      </rPr>
      <t>1.</t>
    </r>
    <r>
      <rPr>
        <sz val="9"/>
        <rFont val="SimSun"/>
        <charset val="134"/>
      </rPr>
      <t>本表反映上一年度本地区、本级及所属地区政府债务限额及余额预计执行数。</t>
    </r>
  </si>
  <si>
    <r>
      <rPr>
        <sz val="9"/>
        <rFont val="Times New Roman"/>
        <charset val="134"/>
      </rPr>
      <t xml:space="preserve">    2.</t>
    </r>
    <r>
      <rPr>
        <sz val="9"/>
        <rFont val="SimSun"/>
        <charset val="134"/>
      </rPr>
      <t>本表由县级以上地方各级财政部门在本级人民代表大会批准预算后二十日内公开。</t>
    </r>
  </si>
  <si>
    <t>表38</t>
  </si>
  <si>
    <t>重庆市北碚区2021年和2022年地方政府一般债务余额情况表</t>
  </si>
  <si>
    <t>单位：亿元</t>
  </si>
  <si>
    <t>预算数</t>
  </si>
  <si>
    <t>执行数</t>
  </si>
  <si>
    <r>
      <rPr>
        <sz val="11"/>
        <rFont val="SimSun"/>
        <charset val="134"/>
      </rPr>
      <t>一、</t>
    </r>
    <r>
      <rPr>
        <sz val="11"/>
        <rFont val="Times New Roman"/>
        <charset val="134"/>
      </rPr>
      <t>2020</t>
    </r>
    <r>
      <rPr>
        <sz val="11"/>
        <rFont val="SimSun"/>
        <charset val="134"/>
      </rPr>
      <t>年末地方政府一般债务余额实际数</t>
    </r>
  </si>
  <si>
    <r>
      <rPr>
        <sz val="11"/>
        <rFont val="SimSun"/>
        <charset val="134"/>
      </rPr>
      <t>二、</t>
    </r>
    <r>
      <rPr>
        <sz val="11"/>
        <rFont val="Times New Roman"/>
        <charset val="134"/>
      </rPr>
      <t>2021</t>
    </r>
    <r>
      <rPr>
        <sz val="11"/>
        <rFont val="SimSun"/>
        <charset val="134"/>
      </rPr>
      <t>年末地方政府一般债务限额</t>
    </r>
  </si>
  <si>
    <r>
      <rPr>
        <sz val="11"/>
        <rFont val="SimSun"/>
        <charset val="134"/>
      </rPr>
      <t>三、</t>
    </r>
    <r>
      <rPr>
        <sz val="11"/>
        <rFont val="Times New Roman"/>
        <charset val="134"/>
      </rPr>
      <t>2021</t>
    </r>
    <r>
      <rPr>
        <sz val="11"/>
        <rFont val="SimSun"/>
        <charset val="134"/>
      </rPr>
      <t>年地方政府一般债务发行额</t>
    </r>
  </si>
  <si>
    <r>
      <rPr>
        <sz val="11"/>
        <rFont val="Times New Roman"/>
        <charset val="134"/>
      </rPr>
      <t xml:space="preserve">    </t>
    </r>
    <r>
      <rPr>
        <sz val="11"/>
        <rFont val="SimSun"/>
        <charset val="134"/>
      </rPr>
      <t>其中：中央转贷地方的国际金融组织和外国政府贷款</t>
    </r>
  </si>
  <si>
    <r>
      <rPr>
        <sz val="11"/>
        <rFont val="Times New Roman"/>
        <charset val="134"/>
      </rPr>
      <t xml:space="preserve">          2021</t>
    </r>
    <r>
      <rPr>
        <sz val="11"/>
        <rFont val="SimSun"/>
        <charset val="134"/>
      </rPr>
      <t>年地方政府一般债券发行额</t>
    </r>
  </si>
  <si>
    <r>
      <rPr>
        <sz val="11"/>
        <rFont val="SimSun"/>
        <charset val="134"/>
      </rPr>
      <t>四、</t>
    </r>
    <r>
      <rPr>
        <sz val="11"/>
        <rFont val="Times New Roman"/>
        <charset val="134"/>
      </rPr>
      <t>2021</t>
    </r>
    <r>
      <rPr>
        <sz val="11"/>
        <rFont val="SimSun"/>
        <charset val="134"/>
      </rPr>
      <t>年地方政府一般债务还本支出</t>
    </r>
  </si>
  <si>
    <r>
      <rPr>
        <sz val="11"/>
        <rFont val="SimSun"/>
        <charset val="134"/>
      </rPr>
      <t>五、</t>
    </r>
    <r>
      <rPr>
        <sz val="11"/>
        <rFont val="Times New Roman"/>
        <charset val="134"/>
      </rPr>
      <t>2021</t>
    </r>
    <r>
      <rPr>
        <sz val="11"/>
        <rFont val="SimSun"/>
        <charset val="134"/>
      </rPr>
      <t>年末地方政府一般债务余额预计执行数</t>
    </r>
  </si>
  <si>
    <r>
      <rPr>
        <sz val="11"/>
        <rFont val="SimSun"/>
        <charset val="134"/>
      </rPr>
      <t>六、</t>
    </r>
    <r>
      <rPr>
        <sz val="11"/>
        <rFont val="Times New Roman"/>
        <charset val="134"/>
      </rPr>
      <t>2022</t>
    </r>
    <r>
      <rPr>
        <sz val="11"/>
        <rFont val="SimSun"/>
        <charset val="134"/>
      </rPr>
      <t>年地方财政赤字</t>
    </r>
  </si>
  <si>
    <r>
      <rPr>
        <sz val="11"/>
        <rFont val="SimSun"/>
        <charset val="134"/>
      </rPr>
      <t>七、</t>
    </r>
    <r>
      <rPr>
        <sz val="11"/>
        <rFont val="Times New Roman"/>
        <charset val="134"/>
      </rPr>
      <t>2022</t>
    </r>
    <r>
      <rPr>
        <sz val="11"/>
        <rFont val="SimSun"/>
        <charset val="134"/>
      </rPr>
      <t>年地方政府一般债务限额</t>
    </r>
  </si>
  <si>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</si>
  <si>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表39</t>
  </si>
  <si>
    <t>重庆市北碚区2021年和2022年地方政府专项债务余额情况表</t>
  </si>
  <si>
    <r>
      <rPr>
        <sz val="11"/>
        <rFont val="SimSun"/>
        <charset val="134"/>
      </rPr>
      <t>一、</t>
    </r>
    <r>
      <rPr>
        <sz val="11"/>
        <rFont val="Times New Roman"/>
        <charset val="134"/>
      </rPr>
      <t>2020</t>
    </r>
    <r>
      <rPr>
        <sz val="11"/>
        <rFont val="SimSun"/>
        <charset val="134"/>
      </rPr>
      <t>年末地方政府专项债务余额实际数</t>
    </r>
  </si>
  <si>
    <r>
      <rPr>
        <sz val="11"/>
        <rFont val="SimSun"/>
        <charset val="134"/>
      </rPr>
      <t>二、</t>
    </r>
    <r>
      <rPr>
        <sz val="11"/>
        <rFont val="Times New Roman"/>
        <charset val="134"/>
      </rPr>
      <t>2021</t>
    </r>
    <r>
      <rPr>
        <sz val="11"/>
        <rFont val="SimSun"/>
        <charset val="134"/>
      </rPr>
      <t>年末地方政府专项债务限额</t>
    </r>
  </si>
  <si>
    <r>
      <rPr>
        <sz val="11"/>
        <rFont val="SimSun"/>
        <charset val="134"/>
      </rPr>
      <t>三、</t>
    </r>
    <r>
      <rPr>
        <sz val="11"/>
        <rFont val="Times New Roman"/>
        <charset val="134"/>
      </rPr>
      <t>2021</t>
    </r>
    <r>
      <rPr>
        <sz val="11"/>
        <rFont val="SimSun"/>
        <charset val="134"/>
      </rPr>
      <t>年地方政府专项债务发行额</t>
    </r>
  </si>
  <si>
    <r>
      <rPr>
        <sz val="11"/>
        <rFont val="SimSun"/>
        <charset val="134"/>
      </rPr>
      <t>四、</t>
    </r>
    <r>
      <rPr>
        <sz val="11"/>
        <rFont val="Times New Roman"/>
        <charset val="134"/>
      </rPr>
      <t>2021</t>
    </r>
    <r>
      <rPr>
        <sz val="11"/>
        <rFont val="SimSun"/>
        <charset val="134"/>
      </rPr>
      <t>年地方政府专项债务还本支出</t>
    </r>
  </si>
  <si>
    <r>
      <rPr>
        <sz val="11"/>
        <rFont val="SimSun"/>
        <charset val="134"/>
      </rPr>
      <t>五、</t>
    </r>
    <r>
      <rPr>
        <sz val="11"/>
        <rFont val="Times New Roman"/>
        <charset val="134"/>
      </rPr>
      <t>2021</t>
    </r>
    <r>
      <rPr>
        <sz val="11"/>
        <rFont val="SimSun"/>
        <charset val="134"/>
      </rPr>
      <t>年末地方政府专项债务余额预计执行数</t>
    </r>
  </si>
  <si>
    <r>
      <rPr>
        <sz val="11"/>
        <rFont val="SimSun"/>
        <charset val="134"/>
      </rPr>
      <t>六、</t>
    </r>
    <r>
      <rPr>
        <sz val="11"/>
        <rFont val="Times New Roman"/>
        <charset val="134"/>
      </rPr>
      <t>2022</t>
    </r>
    <r>
      <rPr>
        <sz val="11"/>
        <rFont val="SimSun"/>
        <charset val="134"/>
      </rPr>
      <t>年地方政府专项债务新增限额</t>
    </r>
  </si>
  <si>
    <r>
      <rPr>
        <sz val="11"/>
        <rFont val="SimSun"/>
        <charset val="134"/>
      </rPr>
      <t>七、</t>
    </r>
    <r>
      <rPr>
        <sz val="11"/>
        <rFont val="Times New Roman"/>
        <charset val="134"/>
      </rPr>
      <t>2022</t>
    </r>
    <r>
      <rPr>
        <sz val="11"/>
        <rFont val="SimSun"/>
        <charset val="134"/>
      </rPr>
      <t>年末地方政府专项债务限额</t>
    </r>
  </si>
  <si>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</si>
  <si>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表40</t>
  </si>
  <si>
    <t>重庆市北碚区地方政府债券发行及还本付息情况表</t>
  </si>
  <si>
    <t>公式</t>
  </si>
  <si>
    <t>本地区</t>
  </si>
  <si>
    <t>本级</t>
  </si>
  <si>
    <r>
      <rPr>
        <sz val="11"/>
        <rFont val="SimSun"/>
        <charset val="134"/>
      </rPr>
      <t>一、</t>
    </r>
    <r>
      <rPr>
        <sz val="11"/>
        <rFont val="Times New Roman"/>
        <charset val="134"/>
      </rPr>
      <t>2021</t>
    </r>
    <r>
      <rPr>
        <sz val="11"/>
        <rFont val="SimSun"/>
        <charset val="134"/>
      </rPr>
      <t>年发行预计执行数</t>
    </r>
  </si>
  <si>
    <t>A=B+D</t>
  </si>
  <si>
    <r>
      <rPr>
        <sz val="11"/>
        <rFont val="SimSun"/>
        <charset val="134"/>
      </rPr>
      <t>（一）一般债券</t>
    </r>
  </si>
  <si>
    <r>
      <rPr>
        <sz val="11"/>
        <rFont val="Times New Roman"/>
        <charset val="134"/>
      </rPr>
      <t xml:space="preserve">   </t>
    </r>
    <r>
      <rPr>
        <sz val="11"/>
        <rFont val="SimSun"/>
        <charset val="134"/>
      </rPr>
      <t>其中：再融资债券</t>
    </r>
  </si>
  <si>
    <r>
      <rPr>
        <sz val="11"/>
        <rFont val="SimSun"/>
        <charset val="134"/>
      </rPr>
      <t>（二）专项债券</t>
    </r>
  </si>
  <si>
    <t>D</t>
  </si>
  <si>
    <r>
      <rPr>
        <sz val="11"/>
        <rFont val="SimSun"/>
        <charset val="134"/>
      </rPr>
      <t>二、</t>
    </r>
    <r>
      <rPr>
        <sz val="11"/>
        <rFont val="Times New Roman"/>
        <charset val="134"/>
      </rPr>
      <t>2021</t>
    </r>
    <r>
      <rPr>
        <sz val="11"/>
        <rFont val="SimSun"/>
        <charset val="134"/>
      </rPr>
      <t>年还本支出预计执行数</t>
    </r>
  </si>
  <si>
    <t>F=G+H</t>
  </si>
  <si>
    <t>G</t>
  </si>
  <si>
    <t>H</t>
  </si>
  <si>
    <r>
      <rPr>
        <sz val="11"/>
        <rFont val="SimSun"/>
        <charset val="134"/>
      </rPr>
      <t>三、</t>
    </r>
    <r>
      <rPr>
        <sz val="11"/>
        <rFont val="Times New Roman"/>
        <charset val="134"/>
      </rPr>
      <t>2021</t>
    </r>
    <r>
      <rPr>
        <sz val="11"/>
        <rFont val="SimSun"/>
        <charset val="134"/>
      </rPr>
      <t>年付息支出预计执行数</t>
    </r>
  </si>
  <si>
    <t>I=J+K</t>
  </si>
  <si>
    <t>J</t>
  </si>
  <si>
    <t>K</t>
  </si>
  <si>
    <r>
      <rPr>
        <sz val="11"/>
        <rFont val="SimSun"/>
        <charset val="134"/>
      </rPr>
      <t>四、</t>
    </r>
    <r>
      <rPr>
        <sz val="11"/>
        <rFont val="Times New Roman"/>
        <charset val="134"/>
      </rPr>
      <t>2022</t>
    </r>
    <r>
      <rPr>
        <sz val="11"/>
        <rFont val="SimSun"/>
        <charset val="134"/>
      </rPr>
      <t>年还本支出预算数</t>
    </r>
  </si>
  <si>
    <t>L=M+O</t>
  </si>
  <si>
    <t>M</t>
  </si>
  <si>
    <r>
      <rPr>
        <sz val="11"/>
        <rFont val="Times New Roman"/>
        <charset val="134"/>
      </rPr>
      <t xml:space="preserve">   </t>
    </r>
    <r>
      <rPr>
        <sz val="11"/>
        <rFont val="SimSun"/>
        <charset val="134"/>
      </rPr>
      <t>其中：再融资</t>
    </r>
  </si>
  <si>
    <r>
      <rPr>
        <sz val="11"/>
        <rFont val="Times New Roman"/>
        <charset val="134"/>
      </rPr>
      <t xml:space="preserve">         </t>
    </r>
    <r>
      <rPr>
        <sz val="11"/>
        <rFont val="SimSun"/>
        <charset val="134"/>
      </rPr>
      <t>财政预算安排</t>
    </r>
    <r>
      <rPr>
        <sz val="11"/>
        <rFont val="Times New Roman"/>
        <charset val="134"/>
      </rPr>
      <t xml:space="preserve"> </t>
    </r>
  </si>
  <si>
    <t>N</t>
  </si>
  <si>
    <t>O</t>
  </si>
  <si>
    <r>
      <rPr>
        <sz val="11"/>
        <rFont val="Times New Roman"/>
        <charset val="134"/>
      </rPr>
      <t xml:space="preserve">         </t>
    </r>
    <r>
      <rPr>
        <sz val="11"/>
        <rFont val="SimSun"/>
        <charset val="134"/>
      </rPr>
      <t>财政预算安排</t>
    </r>
  </si>
  <si>
    <t>P</t>
  </si>
  <si>
    <r>
      <rPr>
        <sz val="11"/>
        <rFont val="SimSun"/>
        <charset val="134"/>
      </rPr>
      <t>五、</t>
    </r>
    <r>
      <rPr>
        <sz val="11"/>
        <rFont val="Times New Roman"/>
        <charset val="134"/>
      </rPr>
      <t>2022</t>
    </r>
    <r>
      <rPr>
        <sz val="11"/>
        <rFont val="SimSun"/>
        <charset val="134"/>
      </rPr>
      <t>年付息支出预算数</t>
    </r>
  </si>
  <si>
    <t>Q=R+S</t>
  </si>
  <si>
    <t>R</t>
  </si>
  <si>
    <t>（二）专项债券</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</si>
  <si>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</si>
  <si>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</si>
  <si>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r>
      <rPr>
        <sz val="11"/>
        <rFont val="宋体"/>
        <charset val="134"/>
      </rPr>
      <t>表</t>
    </r>
    <r>
      <rPr>
        <sz val="11"/>
        <rFont val="Times New Roman"/>
        <charset val="134"/>
      </rPr>
      <t>41</t>
    </r>
  </si>
  <si>
    <t>重庆市北碚区2022年地方政府债务限额提前下达情况表</t>
  </si>
  <si>
    <t>项目</t>
  </si>
  <si>
    <t>下级</t>
  </si>
  <si>
    <r>
      <rPr>
        <sz val="11"/>
        <rFont val="SimSun"/>
        <charset val="134"/>
      </rPr>
      <t>一：</t>
    </r>
    <r>
      <rPr>
        <sz val="11"/>
        <rFont val="Times New Roman"/>
        <charset val="134"/>
      </rPr>
      <t>2021</t>
    </r>
    <r>
      <rPr>
        <sz val="11"/>
        <rFont val="SimSun"/>
        <charset val="134"/>
      </rPr>
      <t>年地方政府债务限额</t>
    </r>
  </si>
  <si>
    <r>
      <rPr>
        <sz val="11"/>
        <rFont val="SimSun"/>
        <charset val="134"/>
      </rPr>
      <t>其中：</t>
    </r>
    <r>
      <rPr>
        <sz val="11"/>
        <rFont val="Times New Roman"/>
        <charset val="134"/>
      </rPr>
      <t xml:space="preserve"> </t>
    </r>
    <r>
      <rPr>
        <sz val="11"/>
        <rFont val="SimSun"/>
        <charset val="134"/>
      </rPr>
      <t>一般债务限额</t>
    </r>
  </si>
  <si>
    <r>
      <rPr>
        <sz val="11"/>
        <rFont val="Times New Roman"/>
        <charset val="134"/>
      </rPr>
      <t xml:space="preserve">       </t>
    </r>
    <r>
      <rPr>
        <sz val="11"/>
        <rFont val="SimSun"/>
        <charset val="134"/>
      </rPr>
      <t>专项债务限额</t>
    </r>
  </si>
  <si>
    <r>
      <rPr>
        <sz val="11"/>
        <rFont val="SimSun"/>
        <charset val="134"/>
      </rPr>
      <t>二：提前下达的</t>
    </r>
    <r>
      <rPr>
        <sz val="11"/>
        <rFont val="Times New Roman"/>
        <charset val="134"/>
      </rPr>
      <t>2022</t>
    </r>
    <r>
      <rPr>
        <sz val="11"/>
        <rFont val="SimSun"/>
        <charset val="134"/>
      </rPr>
      <t>年地方政府债务限额</t>
    </r>
  </si>
  <si>
    <t>注：本表反映本地区及本级预算中列示提前下达的新增地方政府债务限额情况，由县级以上地方各级财政部门在本级人民代表大会批准预算后二十日内公开。</t>
  </si>
  <si>
    <t>表42</t>
  </si>
  <si>
    <t>重庆市北碚区本级2022年年初新增地方政府债券资金安排表</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</si>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</sst>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12">
    <numFmt numFmtId="42" formatCode="_ &quot;￥&quot;* #,##0_ ;_ &quot;￥&quot;* \-#,##0_ ;_ &quot;￥&quot;* &quot;-&quot;_ ;_ @_ "/>
    <numFmt numFmtId="44" formatCode="_ &quot;￥&quot;* #,##0.00_ ;_ &quot;￥&quot;* \-#,##0.00_ ;_ &quot;￥&quot;* &quot;-&quot;??_ ;_ @_ "/>
    <numFmt numFmtId="176" formatCode="#,##0.000000"/>
    <numFmt numFmtId="41" formatCode="_ * #,##0_ ;_ * \-#,##0_ ;_ * &quot;-&quot;_ ;_ @_ "/>
    <numFmt numFmtId="177" formatCode="#,##0.0"/>
    <numFmt numFmtId="43" formatCode="_ * #,##0.00_ ;_ * \-#,##0.00_ ;_ * &quot;-&quot;??_ ;_ @_ "/>
    <numFmt numFmtId="178" formatCode="#,##0_ "/>
    <numFmt numFmtId="179" formatCode="0.0"/>
    <numFmt numFmtId="180" formatCode="0.0_ "/>
    <numFmt numFmtId="181" formatCode="0.0%"/>
    <numFmt numFmtId="182" formatCode="0_ "/>
    <numFmt numFmtId="183" formatCode="0_);[Red]\(0\)"/>
  </numFmts>
  <fonts count="80">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1"/>
      <name val="方正黑体_GBK"/>
      <charset val="134"/>
    </font>
    <font>
      <sz val="11"/>
      <name val="Times New Roman"/>
      <charset val="134"/>
    </font>
    <font>
      <sz val="12"/>
      <color indexed="8"/>
      <name val="方正黑体_GBK"/>
      <charset val="134"/>
    </font>
    <font>
      <sz val="11"/>
      <color indexed="8"/>
      <name val="Times New Roman"/>
      <charset val="134"/>
    </font>
    <font>
      <sz val="16"/>
      <color indexed="8"/>
      <name val="Times New Roman"/>
      <charset val="134"/>
    </font>
    <font>
      <b/>
      <sz val="16"/>
      <name val="黑体"/>
      <charset val="134"/>
    </font>
    <font>
      <sz val="9"/>
      <name val="Times New Roman"/>
      <charset val="134"/>
    </font>
    <font>
      <b/>
      <sz val="10"/>
      <name val="Times New Roman"/>
      <charset val="134"/>
    </font>
    <font>
      <sz val="10"/>
      <color indexed="8"/>
      <name val="Times New Roman"/>
      <charset val="134"/>
    </font>
    <font>
      <sz val="22"/>
      <color theme="1"/>
      <name val="方正小标宋_GBK"/>
      <charset val="134"/>
    </font>
    <font>
      <sz val="16"/>
      <color theme="1"/>
      <name val="方正仿宋_GBK"/>
      <charset val="134"/>
    </font>
    <font>
      <sz val="16"/>
      <color theme="1"/>
      <name val="等线"/>
      <charset val="134"/>
      <scheme val="minor"/>
    </font>
    <font>
      <sz val="9"/>
      <name val="宋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b/>
      <sz val="16"/>
      <name val="Times New Roman"/>
      <charset val="134"/>
    </font>
    <font>
      <b/>
      <sz val="11"/>
      <name val="Times New Roman"/>
      <charset val="134"/>
    </font>
    <font>
      <sz val="12"/>
      <name val="Courier"/>
      <charset val="134"/>
    </font>
    <font>
      <sz val="11"/>
      <name val="Courier"/>
      <charset val="134"/>
    </font>
    <font>
      <b/>
      <sz val="10"/>
      <color theme="1"/>
      <name val="宋体"/>
      <charset val="134"/>
    </font>
    <font>
      <sz val="12"/>
      <name val="Times New Roman"/>
      <charset val="134"/>
    </font>
    <font>
      <sz val="10"/>
      <color theme="1"/>
      <name val="Times New Roman"/>
      <charset val="134"/>
    </font>
    <font>
      <sz val="16"/>
      <name val="等线"/>
      <charset val="134"/>
      <scheme val="minor"/>
    </font>
    <font>
      <sz val="10"/>
      <name val="Times New Roman"/>
      <charset val="134"/>
    </font>
    <font>
      <sz val="12"/>
      <name val="黑体"/>
      <charset val="134"/>
    </font>
    <font>
      <sz val="11"/>
      <name val="黑体"/>
      <charset val="134"/>
    </font>
    <font>
      <b/>
      <sz val="10"/>
      <color theme="1"/>
      <name val="Times New Roman"/>
      <charset val="134"/>
    </font>
    <font>
      <sz val="10"/>
      <color theme="1"/>
      <name val="等线"/>
      <charset val="134"/>
      <scheme val="minor"/>
    </font>
    <font>
      <sz val="11"/>
      <color theme="1"/>
      <name val="Times New Roman"/>
      <charset val="134"/>
    </font>
    <font>
      <b/>
      <sz val="11"/>
      <color theme="1"/>
      <name val="Times New Roman"/>
      <charset val="134"/>
    </font>
    <font>
      <sz val="16"/>
      <name val="Times New Roman"/>
      <charset val="134"/>
    </font>
    <font>
      <b/>
      <sz val="11"/>
      <color theme="1"/>
      <name val="等线"/>
      <charset val="134"/>
      <scheme val="minor"/>
    </font>
    <font>
      <b/>
      <sz val="10"/>
      <name val="宋体"/>
      <charset val="134"/>
    </font>
    <font>
      <sz val="10"/>
      <color theme="1"/>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b/>
      <sz val="11"/>
      <color rgb="FF3F3F3F"/>
      <name val="等线"/>
      <charset val="0"/>
      <scheme val="minor"/>
    </font>
    <font>
      <sz val="11"/>
      <color rgb="FF9C0006"/>
      <name val="等线"/>
      <charset val="0"/>
      <scheme val="minor"/>
    </font>
    <font>
      <sz val="11"/>
      <color theme="0"/>
      <name val="等线"/>
      <charset val="0"/>
      <scheme val="minor"/>
    </font>
    <font>
      <sz val="11"/>
      <color theme="1"/>
      <name val="等线"/>
      <charset val="0"/>
      <scheme val="minor"/>
    </font>
    <font>
      <b/>
      <sz val="13"/>
      <color theme="3"/>
      <name val="等线"/>
      <charset val="134"/>
      <scheme val="minor"/>
    </font>
    <font>
      <sz val="11"/>
      <color rgb="FF3F3F76"/>
      <name val="等线"/>
      <charset val="0"/>
      <scheme val="minor"/>
    </font>
    <font>
      <sz val="11"/>
      <color rgb="FF006100"/>
      <name val="等线"/>
      <charset val="0"/>
      <scheme val="minor"/>
    </font>
    <font>
      <b/>
      <sz val="11"/>
      <color theme="3"/>
      <name val="等线"/>
      <charset val="134"/>
      <scheme val="minor"/>
    </font>
    <font>
      <sz val="11"/>
      <color rgb="FF9C6500"/>
      <name val="等线"/>
      <charset val="0"/>
      <scheme val="minor"/>
    </font>
    <font>
      <u/>
      <sz val="11"/>
      <color rgb="FF800080"/>
      <name val="等线"/>
      <charset val="0"/>
      <scheme val="minor"/>
    </font>
    <font>
      <u/>
      <sz val="11"/>
      <color rgb="FF0000FF"/>
      <name val="等线"/>
      <charset val="0"/>
      <scheme val="minor"/>
    </font>
    <font>
      <sz val="11"/>
      <color rgb="FFFF0000"/>
      <name val="等线"/>
      <charset val="0"/>
      <scheme val="minor"/>
    </font>
    <font>
      <i/>
      <sz val="11"/>
      <color rgb="FF7F7F7F"/>
      <name val="等线"/>
      <charset val="0"/>
      <scheme val="minor"/>
    </font>
    <font>
      <b/>
      <sz val="18"/>
      <color theme="3"/>
      <name val="等线"/>
      <charset val="134"/>
      <scheme val="minor"/>
    </font>
    <font>
      <b/>
      <sz val="15"/>
      <color theme="3"/>
      <name val="等线"/>
      <charset val="134"/>
      <scheme val="minor"/>
    </font>
    <font>
      <sz val="11"/>
      <color rgb="FFFA7D00"/>
      <name val="等线"/>
      <charset val="0"/>
      <scheme val="minor"/>
    </font>
    <font>
      <b/>
      <sz val="11"/>
      <color theme="1"/>
      <name val="等线"/>
      <charset val="0"/>
      <scheme val="minor"/>
    </font>
    <font>
      <b/>
      <sz val="11"/>
      <color rgb="FFFA7D00"/>
      <name val="等线"/>
      <charset val="0"/>
      <scheme val="minor"/>
    </font>
    <font>
      <b/>
      <sz val="11"/>
      <color rgb="FFFFFFFF"/>
      <name val="等线"/>
      <charset val="0"/>
      <scheme val="minor"/>
    </font>
    <font>
      <sz val="10"/>
      <name val="Arial"/>
      <charset val="134"/>
    </font>
    <font>
      <b/>
      <sz val="10"/>
      <name val="SimSun"/>
      <charset val="134"/>
    </font>
    <font>
      <sz val="10"/>
      <color indexed="8"/>
      <name val="宋体"/>
      <charset val="134"/>
    </font>
    <font>
      <b/>
      <sz val="16"/>
      <color theme="1"/>
      <name val="方正仿宋_GBK"/>
      <charset val="134"/>
    </font>
    <font>
      <sz val="10"/>
      <color theme="1"/>
      <name val="等线"/>
      <charset val="134"/>
    </font>
    <font>
      <sz val="11"/>
      <color theme="1"/>
      <name val="等线"/>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5">
    <xf numFmtId="0" fontId="0" fillId="0" borderId="0"/>
    <xf numFmtId="42" fontId="0" fillId="0" borderId="0" applyFont="0" applyFill="0" applyBorder="0" applyAlignment="0" applyProtection="0">
      <alignment vertical="center"/>
    </xf>
    <xf numFmtId="0" fontId="58" fillId="8" borderId="0" applyNumberFormat="0" applyBorder="0" applyAlignment="0" applyProtection="0">
      <alignment vertical="center"/>
    </xf>
    <xf numFmtId="0" fontId="60" fillId="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8" fillId="6" borderId="0" applyNumberFormat="0" applyBorder="0" applyAlignment="0" applyProtection="0">
      <alignment vertical="center"/>
    </xf>
    <xf numFmtId="0" fontId="56" fillId="4" borderId="0" applyNumberFormat="0" applyBorder="0" applyAlignment="0" applyProtection="0">
      <alignment vertical="center"/>
    </xf>
    <xf numFmtId="43" fontId="0" fillId="0" borderId="0" applyFont="0" applyFill="0" applyBorder="0" applyAlignment="0" applyProtection="0">
      <alignment vertical="center"/>
    </xf>
    <xf numFmtId="0" fontId="57" fillId="12" borderId="0" applyNumberFormat="0" applyBorder="0" applyAlignment="0" applyProtection="0">
      <alignment vertical="center"/>
    </xf>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0" fillId="14" borderId="16" applyNumberFormat="0" applyFont="0" applyAlignment="0" applyProtection="0">
      <alignment vertical="center"/>
    </xf>
    <xf numFmtId="0" fontId="57" fillId="16" borderId="0" applyNumberFormat="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2" fillId="0" borderId="0">
      <alignment vertical="center"/>
    </xf>
    <xf numFmtId="0" fontId="67" fillId="0" borderId="0" applyNumberFormat="0" applyFill="0" applyBorder="0" applyAlignment="0" applyProtection="0">
      <alignment vertical="center"/>
    </xf>
    <xf numFmtId="0" fontId="3" fillId="0" borderId="0">
      <alignment vertical="center"/>
    </xf>
    <xf numFmtId="0" fontId="69" fillId="0" borderId="14" applyNumberFormat="0" applyFill="0" applyAlignment="0" applyProtection="0">
      <alignment vertical="center"/>
    </xf>
    <xf numFmtId="0" fontId="59" fillId="0" borderId="14" applyNumberFormat="0" applyFill="0" applyAlignment="0" applyProtection="0">
      <alignment vertical="center"/>
    </xf>
    <xf numFmtId="0" fontId="57" fillId="7" borderId="0" applyNumberFormat="0" applyBorder="0" applyAlignment="0" applyProtection="0">
      <alignment vertical="center"/>
    </xf>
    <xf numFmtId="0" fontId="62" fillId="0" borderId="18" applyNumberFormat="0" applyFill="0" applyAlignment="0" applyProtection="0">
      <alignment vertical="center"/>
    </xf>
    <xf numFmtId="0" fontId="57" fillId="20" borderId="0" applyNumberFormat="0" applyBorder="0" applyAlignment="0" applyProtection="0">
      <alignment vertical="center"/>
    </xf>
    <xf numFmtId="0" fontId="55" fillId="3" borderId="13" applyNumberFormat="0" applyAlignment="0" applyProtection="0">
      <alignment vertical="center"/>
    </xf>
    <xf numFmtId="0" fontId="72" fillId="3" borderId="15" applyNumberFormat="0" applyAlignment="0" applyProtection="0">
      <alignment vertical="center"/>
    </xf>
    <xf numFmtId="0" fontId="73" fillId="21" borderId="20" applyNumberFormat="0" applyAlignment="0" applyProtection="0">
      <alignment vertical="center"/>
    </xf>
    <xf numFmtId="0" fontId="58" fillId="19" borderId="0" applyNumberFormat="0" applyBorder="0" applyAlignment="0" applyProtection="0">
      <alignment vertical="center"/>
    </xf>
    <xf numFmtId="0" fontId="57" fillId="5" borderId="0" applyNumberFormat="0" applyBorder="0" applyAlignment="0" applyProtection="0">
      <alignment vertical="center"/>
    </xf>
    <xf numFmtId="0" fontId="70" fillId="0" borderId="17" applyNumberFormat="0" applyFill="0" applyAlignment="0" applyProtection="0">
      <alignment vertical="center"/>
    </xf>
    <xf numFmtId="0" fontId="71" fillId="0" borderId="19" applyNumberFormat="0" applyFill="0" applyAlignment="0" applyProtection="0">
      <alignment vertical="center"/>
    </xf>
    <xf numFmtId="0" fontId="61" fillId="10" borderId="0" applyNumberFormat="0" applyBorder="0" applyAlignment="0" applyProtection="0">
      <alignment vertical="center"/>
    </xf>
    <xf numFmtId="0" fontId="22" fillId="0" borderId="0">
      <alignment vertical="center"/>
    </xf>
    <xf numFmtId="0" fontId="3" fillId="0" borderId="0">
      <alignment vertical="center"/>
    </xf>
    <xf numFmtId="0" fontId="63" fillId="11" borderId="0" applyNumberFormat="0" applyBorder="0" applyAlignment="0" applyProtection="0">
      <alignment vertical="center"/>
    </xf>
    <xf numFmtId="0" fontId="58" fillId="22" borderId="0" applyNumberFormat="0" applyBorder="0" applyAlignment="0" applyProtection="0">
      <alignment vertical="center"/>
    </xf>
    <xf numFmtId="0" fontId="57" fillId="23" borderId="0" applyNumberFormat="0" applyBorder="0" applyAlignment="0" applyProtection="0">
      <alignment vertical="center"/>
    </xf>
    <xf numFmtId="0" fontId="58" fillId="18" borderId="0" applyNumberFormat="0" applyBorder="0" applyAlignment="0" applyProtection="0">
      <alignment vertical="center"/>
    </xf>
    <xf numFmtId="0" fontId="58" fillId="25" borderId="0" applyNumberFormat="0" applyBorder="0" applyAlignment="0" applyProtection="0">
      <alignment vertical="center"/>
    </xf>
    <xf numFmtId="0" fontId="58" fillId="13" borderId="0" applyNumberFormat="0" applyBorder="0" applyAlignment="0" applyProtection="0">
      <alignment vertical="center"/>
    </xf>
    <xf numFmtId="0" fontId="58" fillId="26" borderId="0" applyNumberFormat="0" applyBorder="0" applyAlignment="0" applyProtection="0">
      <alignment vertical="center"/>
    </xf>
    <xf numFmtId="0" fontId="57" fillId="24" borderId="0" applyNumberFormat="0" applyBorder="0" applyAlignment="0" applyProtection="0">
      <alignment vertical="center"/>
    </xf>
    <xf numFmtId="41" fontId="22" fillId="0" borderId="0" applyFont="0" applyFill="0" applyBorder="0" applyAlignment="0" applyProtection="0"/>
    <xf numFmtId="0" fontId="57" fillId="27" borderId="0" applyNumberFormat="0" applyBorder="0" applyAlignment="0" applyProtection="0">
      <alignment vertical="center"/>
    </xf>
    <xf numFmtId="0" fontId="58" fillId="15" borderId="0" applyNumberFormat="0" applyBorder="0" applyAlignment="0" applyProtection="0">
      <alignment vertical="center"/>
    </xf>
    <xf numFmtId="0" fontId="58" fillId="28" borderId="0" applyNumberFormat="0" applyBorder="0" applyAlignment="0" applyProtection="0">
      <alignment vertical="center"/>
    </xf>
    <xf numFmtId="0" fontId="57" fillId="30" borderId="0" applyNumberFormat="0" applyBorder="0" applyAlignment="0" applyProtection="0">
      <alignment vertical="center"/>
    </xf>
    <xf numFmtId="0" fontId="21" fillId="0" borderId="0">
      <alignment vertical="center"/>
    </xf>
    <xf numFmtId="0" fontId="58" fillId="31" borderId="0" applyNumberFormat="0" applyBorder="0" applyAlignment="0" applyProtection="0">
      <alignment vertical="center"/>
    </xf>
    <xf numFmtId="0" fontId="57" fillId="17" borderId="0" applyNumberFormat="0" applyBorder="0" applyAlignment="0" applyProtection="0">
      <alignment vertical="center"/>
    </xf>
    <xf numFmtId="0" fontId="57" fillId="32" borderId="0" applyNumberFormat="0" applyBorder="0" applyAlignment="0" applyProtection="0">
      <alignment vertical="center"/>
    </xf>
    <xf numFmtId="0" fontId="22" fillId="0" borderId="0">
      <alignment vertical="center"/>
    </xf>
    <xf numFmtId="0" fontId="58" fillId="29" borderId="0" applyNumberFormat="0" applyBorder="0" applyAlignment="0" applyProtection="0">
      <alignment vertical="center"/>
    </xf>
    <xf numFmtId="0" fontId="0" fillId="0" borderId="0">
      <alignment vertical="center"/>
    </xf>
    <xf numFmtId="0" fontId="57" fillId="33" borderId="0" applyNumberFormat="0" applyBorder="0" applyAlignment="0" applyProtection="0">
      <alignment vertical="center"/>
    </xf>
    <xf numFmtId="0" fontId="74" fillId="0" borderId="0" applyBorder="0">
      <alignment vertical="center"/>
    </xf>
    <xf numFmtId="0" fontId="21" fillId="0" borderId="0">
      <alignment vertical="center"/>
    </xf>
    <xf numFmtId="0" fontId="0" fillId="0" borderId="0"/>
    <xf numFmtId="0" fontId="0" fillId="0" borderId="0">
      <alignment vertical="center"/>
    </xf>
    <xf numFmtId="0" fontId="3" fillId="0" borderId="0">
      <alignment vertical="center"/>
    </xf>
    <xf numFmtId="0" fontId="22" fillId="0" borderId="0"/>
    <xf numFmtId="0" fontId="22" fillId="0" borderId="0"/>
    <xf numFmtId="0" fontId="74" fillId="0" borderId="0"/>
  </cellStyleXfs>
  <cellXfs count="367">
    <xf numFmtId="0" fontId="0" fillId="0" borderId="0" xfId="0"/>
    <xf numFmtId="0" fontId="1" fillId="0" borderId="0" xfId="20" applyFont="1">
      <alignment vertical="center"/>
    </xf>
    <xf numFmtId="0" fontId="2" fillId="0" borderId="0" xfId="20" applyFont="1">
      <alignment vertical="center"/>
    </xf>
    <xf numFmtId="0" fontId="3" fillId="0" borderId="0" xfId="20">
      <alignment vertical="center"/>
    </xf>
    <xf numFmtId="0" fontId="4" fillId="0" borderId="0" xfId="49" applyFont="1" applyAlignment="1"/>
    <xf numFmtId="0" fontId="5" fillId="0" borderId="0" xfId="20" applyFont="1" applyBorder="1" applyAlignment="1">
      <alignment horizontal="center" vertical="center" wrapText="1"/>
    </xf>
    <xf numFmtId="0" fontId="6" fillId="0" borderId="0" xfId="20" applyFont="1" applyBorder="1" applyAlignment="1">
      <alignment horizontal="right" vertical="center" wrapText="1"/>
    </xf>
    <xf numFmtId="0" fontId="7" fillId="0" borderId="1" xfId="20" applyFont="1" applyBorder="1" applyAlignment="1">
      <alignment horizontal="center" vertical="center" wrapText="1"/>
    </xf>
    <xf numFmtId="0" fontId="8" fillId="0" borderId="1" xfId="20" applyFont="1" applyBorder="1" applyAlignment="1">
      <alignment horizontal="center" vertical="center" wrapText="1"/>
    </xf>
    <xf numFmtId="0" fontId="8" fillId="0" borderId="1" xfId="20" applyFont="1" applyBorder="1" applyAlignment="1">
      <alignment horizontal="left" vertical="center" wrapText="1"/>
    </xf>
    <xf numFmtId="0" fontId="8" fillId="0" borderId="1" xfId="20" applyFont="1" applyBorder="1" applyAlignment="1">
      <alignment vertical="center" wrapText="1"/>
    </xf>
    <xf numFmtId="176" fontId="8" fillId="0" borderId="1" xfId="20" applyNumberFormat="1" applyFont="1" applyBorder="1" applyAlignment="1">
      <alignment vertical="center" wrapText="1"/>
    </xf>
    <xf numFmtId="0" fontId="6" fillId="0" borderId="0" xfId="20" applyFont="1" applyBorder="1" applyAlignment="1">
      <alignment vertical="center" wrapText="1"/>
    </xf>
    <xf numFmtId="0" fontId="1" fillId="0" borderId="0" xfId="35" applyFont="1">
      <alignment vertical="center"/>
    </xf>
    <xf numFmtId="0" fontId="2" fillId="0" borderId="0" xfId="35" applyFont="1">
      <alignment vertical="center"/>
    </xf>
    <xf numFmtId="0" fontId="3" fillId="0" borderId="0" xfId="35">
      <alignment vertical="center"/>
    </xf>
    <xf numFmtId="0" fontId="9" fillId="0" borderId="0" xfId="35" applyFont="1" applyBorder="1" applyAlignment="1">
      <alignment horizontal="left" vertical="center" wrapText="1"/>
    </xf>
    <xf numFmtId="0" fontId="5" fillId="0" borderId="0" xfId="35" applyFont="1" applyBorder="1" applyAlignment="1">
      <alignment horizontal="center" vertical="center" wrapText="1"/>
    </xf>
    <xf numFmtId="0" fontId="6" fillId="0" borderId="0" xfId="35" applyFont="1" applyBorder="1" applyAlignment="1">
      <alignment vertical="center" wrapText="1"/>
    </xf>
    <xf numFmtId="0" fontId="6" fillId="0" borderId="0" xfId="35" applyFont="1" applyBorder="1" applyAlignment="1">
      <alignment horizontal="center" vertical="center" wrapText="1"/>
    </xf>
    <xf numFmtId="0" fontId="7" fillId="0" borderId="1" xfId="35" applyFont="1" applyBorder="1" applyAlignment="1">
      <alignment horizontal="center" vertical="center" wrapText="1"/>
    </xf>
    <xf numFmtId="0" fontId="10" fillId="0" borderId="1" xfId="35" applyFont="1" applyBorder="1" applyAlignment="1">
      <alignment vertical="center" wrapText="1"/>
    </xf>
    <xf numFmtId="0" fontId="8" fillId="0" borderId="1" xfId="35" applyFont="1" applyBorder="1" applyAlignment="1">
      <alignment horizontal="center" vertical="center" wrapText="1"/>
    </xf>
    <xf numFmtId="0" fontId="8" fillId="0" borderId="1" xfId="35"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5" fillId="0" borderId="0" xfId="61" applyFont="1" applyBorder="1" applyAlignment="1">
      <alignment horizontal="center" vertical="center" wrapText="1"/>
    </xf>
    <xf numFmtId="0" fontId="6" fillId="0" borderId="0" xfId="61" applyFont="1" applyBorder="1" applyAlignment="1">
      <alignment horizontal="right" vertical="center" wrapText="1"/>
    </xf>
    <xf numFmtId="0" fontId="7" fillId="0" borderId="1" xfId="61" applyFont="1" applyBorder="1" applyAlignment="1">
      <alignment horizontal="center" vertical="center" wrapText="1"/>
    </xf>
    <xf numFmtId="0" fontId="10" fillId="0" borderId="1" xfId="61" applyFont="1" applyBorder="1" applyAlignment="1">
      <alignment horizontal="left" vertical="center" wrapText="1"/>
    </xf>
    <xf numFmtId="0" fontId="8" fillId="0" borderId="1" xfId="61" applyFont="1" applyBorder="1" applyAlignment="1">
      <alignment horizontal="center" vertical="center" wrapText="1"/>
    </xf>
    <xf numFmtId="0" fontId="10" fillId="0" borderId="1" xfId="61" applyFont="1" applyBorder="1" applyAlignment="1">
      <alignment horizontal="center" vertical="center" wrapText="1"/>
    </xf>
    <xf numFmtId="0" fontId="8" fillId="0" borderId="1" xfId="61" applyFont="1" applyBorder="1" applyAlignment="1">
      <alignment horizontal="left" vertical="center" wrapText="1"/>
    </xf>
    <xf numFmtId="0" fontId="6" fillId="0" borderId="0" xfId="61" applyFont="1" applyBorder="1" applyAlignment="1">
      <alignment vertical="center" wrapText="1"/>
    </xf>
    <xf numFmtId="0" fontId="6" fillId="0" borderId="0" xfId="61" applyFont="1" applyBorder="1" applyAlignment="1">
      <alignment horizontal="center" vertical="center" wrapText="1"/>
    </xf>
    <xf numFmtId="0" fontId="10" fillId="0" borderId="1" xfId="61" applyFont="1" applyBorder="1" applyAlignment="1">
      <alignment vertical="center" wrapText="1"/>
    </xf>
    <xf numFmtId="177" fontId="10" fillId="0" borderId="1" xfId="61" applyNumberFormat="1" applyFont="1" applyBorder="1" applyAlignment="1">
      <alignment vertical="center" wrapText="1"/>
    </xf>
    <xf numFmtId="176" fontId="8" fillId="0" borderId="1" xfId="61" applyNumberFormat="1" applyFont="1" applyBorder="1" applyAlignment="1">
      <alignment vertical="center" wrapText="1"/>
    </xf>
    <xf numFmtId="0" fontId="11" fillId="0" borderId="0" xfId="61" applyFont="1">
      <alignment vertical="center"/>
    </xf>
    <xf numFmtId="0" fontId="12" fillId="0" borderId="0" xfId="61" applyFont="1">
      <alignment vertical="center"/>
    </xf>
    <xf numFmtId="0" fontId="13" fillId="0" borderId="0" xfId="61" applyFont="1">
      <alignment vertical="center"/>
    </xf>
    <xf numFmtId="0" fontId="10" fillId="0" borderId="0" xfId="49" applyFont="1" applyAlignment="1"/>
    <xf numFmtId="2" fontId="14" fillId="0" borderId="0" xfId="49" applyNumberFormat="1" applyFont="1" applyFill="1" applyAlignment="1" applyProtection="1">
      <alignment horizontal="center" vertical="center"/>
    </xf>
    <xf numFmtId="0" fontId="15" fillId="0" borderId="0" xfId="61" applyFont="1" applyBorder="1" applyAlignment="1">
      <alignment vertical="center" wrapText="1"/>
    </xf>
    <xf numFmtId="0" fontId="15" fillId="0" borderId="0" xfId="61" applyFont="1" applyBorder="1" applyAlignment="1">
      <alignment horizontal="right" vertical="center" wrapText="1"/>
    </xf>
    <xf numFmtId="0" fontId="16" fillId="0" borderId="1" xfId="61" applyFont="1" applyBorder="1" applyAlignment="1">
      <alignment horizontal="center" vertical="center" wrapText="1"/>
    </xf>
    <xf numFmtId="0" fontId="16" fillId="0" borderId="1" xfId="61" applyFont="1" applyBorder="1" applyAlignment="1">
      <alignment vertical="center" wrapText="1"/>
    </xf>
    <xf numFmtId="0" fontId="17" fillId="0" borderId="1" xfId="61" applyFont="1" applyBorder="1" applyAlignment="1">
      <alignment horizontal="left" vertical="center" indent="1"/>
    </xf>
    <xf numFmtId="0" fontId="17" fillId="0" borderId="1" xfId="61" applyFont="1" applyBorder="1">
      <alignment vertical="center"/>
    </xf>
    <xf numFmtId="0" fontId="0" fillId="0" borderId="0" xfId="0" applyAlignment="1">
      <alignment vertical="center"/>
    </xf>
    <xf numFmtId="0" fontId="18" fillId="0" borderId="0" xfId="0" applyFont="1" applyAlignment="1">
      <alignment horizontal="center" vertical="center"/>
    </xf>
    <xf numFmtId="0" fontId="19" fillId="0" borderId="0" xfId="0" applyFont="1" applyAlignment="1">
      <alignment horizontal="left" vertical="justify" wrapText="1"/>
    </xf>
    <xf numFmtId="0" fontId="20" fillId="0" borderId="0" xfId="0" applyFont="1" applyAlignment="1">
      <alignment horizontal="left" vertical="justify"/>
    </xf>
    <xf numFmtId="0" fontId="21" fillId="0" borderId="0" xfId="49" applyAlignment="1"/>
    <xf numFmtId="0" fontId="22"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23" fillId="0" borderId="2" xfId="49" applyNumberFormat="1" applyFont="1" applyBorder="1" applyAlignment="1" applyProtection="1">
      <alignment horizontal="center" vertical="center" wrapText="1"/>
    </xf>
    <xf numFmtId="2" fontId="23" fillId="0" borderId="3" xfId="58" applyNumberFormat="1" applyFont="1" applyBorder="1" applyAlignment="1" applyProtection="1">
      <alignment horizontal="center" vertical="center" wrapText="1"/>
    </xf>
    <xf numFmtId="2" fontId="23" fillId="0" borderId="3" xfId="58" applyNumberFormat="1" applyFont="1" applyFill="1" applyBorder="1" applyAlignment="1" applyProtection="1">
      <alignment horizontal="center" vertical="center" wrapText="1"/>
    </xf>
    <xf numFmtId="2" fontId="23" fillId="0" borderId="4" xfId="58" applyNumberFormat="1" applyFont="1" applyBorder="1" applyAlignment="1">
      <alignment horizontal="center" vertical="center" wrapText="1"/>
    </xf>
    <xf numFmtId="0" fontId="24" fillId="0" borderId="5" xfId="60" applyFont="1" applyBorder="1" applyAlignment="1">
      <alignment vertical="center"/>
    </xf>
    <xf numFmtId="2" fontId="4" fillId="0" borderId="6" xfId="49" applyNumberFormat="1" applyFont="1" applyFill="1" applyBorder="1" applyAlignment="1" applyProtection="1">
      <alignment vertical="center" wrapText="1"/>
    </xf>
    <xf numFmtId="179" fontId="4" fillId="0" borderId="7" xfId="49" applyNumberFormat="1" applyFont="1" applyFill="1" applyBorder="1" applyAlignment="1" applyProtection="1">
      <alignment vertical="center" wrapText="1"/>
    </xf>
    <xf numFmtId="0" fontId="25" fillId="0" borderId="5" xfId="60" applyFont="1" applyBorder="1" applyAlignment="1">
      <alignment vertical="center"/>
    </xf>
    <xf numFmtId="2" fontId="23" fillId="0" borderId="6" xfId="49" applyNumberFormat="1" applyFont="1" applyBorder="1" applyAlignment="1" applyProtection="1">
      <alignment horizontal="center" vertical="center" wrapText="1"/>
    </xf>
    <xf numFmtId="0" fontId="21" fillId="0" borderId="6" xfId="49" applyBorder="1" applyAlignment="1"/>
    <xf numFmtId="0" fontId="21" fillId="0" borderId="7" xfId="49" applyBorder="1" applyAlignment="1"/>
    <xf numFmtId="0" fontId="24" fillId="0" borderId="5" xfId="60" applyFont="1" applyBorder="1" applyAlignment="1">
      <alignment horizontal="center" vertical="center"/>
    </xf>
    <xf numFmtId="0" fontId="25" fillId="0" borderId="8" xfId="60" applyFont="1" applyBorder="1" applyAlignment="1">
      <alignment horizontal="center" vertical="center"/>
    </xf>
    <xf numFmtId="0" fontId="21" fillId="0" borderId="9" xfId="49" applyBorder="1" applyAlignment="1"/>
    <xf numFmtId="0" fontId="21" fillId="0" borderId="10" xfId="49" applyBorder="1" applyAlignment="1"/>
    <xf numFmtId="2" fontId="4" fillId="0" borderId="0" xfId="49" applyNumberFormat="1" applyFont="1" applyAlignment="1">
      <alignment vertical="center"/>
    </xf>
    <xf numFmtId="0" fontId="4" fillId="0" borderId="0" xfId="58" applyFont="1" applyAlignment="1"/>
    <xf numFmtId="0" fontId="4" fillId="0" borderId="0" xfId="58" applyFont="1" applyFill="1" applyAlignment="1"/>
    <xf numFmtId="0" fontId="21" fillId="0" borderId="0" xfId="58" applyAlignment="1"/>
    <xf numFmtId="2" fontId="14" fillId="0" borderId="0" xfId="58" applyNumberFormat="1" applyFont="1" applyFill="1" applyAlignment="1" applyProtection="1">
      <alignment horizontal="center" vertical="center"/>
    </xf>
    <xf numFmtId="0" fontId="22" fillId="0" borderId="0" xfId="58" applyFont="1" applyAlignment="1">
      <alignment horizontal="center" vertical="center"/>
    </xf>
    <xf numFmtId="0" fontId="26" fillId="0" borderId="0" xfId="58" applyFont="1" applyAlignment="1">
      <alignment horizontal="center" vertical="center"/>
    </xf>
    <xf numFmtId="2" fontId="27" fillId="0" borderId="0" xfId="58" applyNumberFormat="1" applyFont="1" applyBorder="1" applyAlignment="1" applyProtection="1">
      <alignment horizontal="left"/>
    </xf>
    <xf numFmtId="2" fontId="27" fillId="0" borderId="0" xfId="58" applyNumberFormat="1" applyFont="1" applyBorder="1" applyAlignment="1"/>
    <xf numFmtId="2" fontId="27"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22" fillId="0" borderId="0" xfId="58" applyFont="1" applyAlignment="1">
      <alignment vertical="center"/>
    </xf>
    <xf numFmtId="0" fontId="26" fillId="0" borderId="0" xfId="58" applyFont="1" applyAlignment="1">
      <alignment vertical="center"/>
    </xf>
    <xf numFmtId="2" fontId="23" fillId="0" borderId="2" xfId="58" applyNumberFormat="1" applyFont="1" applyBorder="1" applyAlignment="1" applyProtection="1">
      <alignment horizontal="center" vertical="center" wrapText="1"/>
    </xf>
    <xf numFmtId="0" fontId="4" fillId="0" borderId="0" xfId="58" applyFont="1" applyAlignment="1">
      <alignment vertical="center"/>
    </xf>
    <xf numFmtId="2" fontId="23" fillId="0" borderId="6" xfId="58" applyNumberFormat="1" applyFont="1" applyBorder="1" applyAlignment="1" applyProtection="1">
      <alignment horizontal="center" vertical="center" wrapText="1"/>
    </xf>
    <xf numFmtId="2" fontId="23" fillId="0" borderId="6" xfId="58" applyNumberFormat="1" applyFont="1" applyFill="1" applyBorder="1" applyAlignment="1" applyProtection="1">
      <alignment horizontal="center" vertical="center" wrapText="1"/>
    </xf>
    <xf numFmtId="2" fontId="23" fillId="0" borderId="7" xfId="58" applyNumberFormat="1" applyFont="1" applyBorder="1" applyAlignment="1">
      <alignment horizontal="center" vertical="center" wrapText="1"/>
    </xf>
    <xf numFmtId="0" fontId="25" fillId="0" borderId="5" xfId="60" applyFont="1" applyBorder="1" applyAlignment="1">
      <alignment horizontal="left" vertical="center"/>
    </xf>
    <xf numFmtId="2" fontId="4" fillId="0" borderId="6" xfId="58" applyNumberFormat="1" applyFont="1" applyFill="1" applyBorder="1" applyAlignment="1" applyProtection="1">
      <alignment vertical="center" wrapText="1"/>
    </xf>
    <xf numFmtId="179" fontId="4" fillId="0" borderId="7" xfId="49" applyNumberFormat="1" applyFont="1" applyFill="1" applyBorder="1" applyAlignment="1">
      <alignment vertical="center" wrapText="1"/>
    </xf>
    <xf numFmtId="0" fontId="4" fillId="0" borderId="0" xfId="58" applyFont="1" applyFill="1" applyAlignment="1">
      <alignment vertical="center"/>
    </xf>
    <xf numFmtId="0" fontId="24" fillId="0" borderId="5" xfId="60" applyFont="1" applyBorder="1" applyAlignment="1">
      <alignment horizontal="left" vertical="center"/>
    </xf>
    <xf numFmtId="0" fontId="4" fillId="0" borderId="6" xfId="58" applyFont="1" applyBorder="1" applyAlignment="1"/>
    <xf numFmtId="0" fontId="4" fillId="0" borderId="7" xfId="58" applyFont="1" applyBorder="1" applyAlignment="1"/>
    <xf numFmtId="0" fontId="21" fillId="0" borderId="6" xfId="58" applyBorder="1" applyAlignment="1"/>
    <xf numFmtId="0" fontId="21" fillId="0" borderId="7" xfId="58" applyBorder="1" applyAlignment="1"/>
    <xf numFmtId="0" fontId="25" fillId="0" borderId="8" xfId="60" applyFont="1" applyBorder="1" applyAlignment="1">
      <alignment horizontal="left" vertical="center"/>
    </xf>
    <xf numFmtId="0" fontId="21" fillId="0" borderId="9" xfId="58" applyBorder="1" applyAlignment="1"/>
    <xf numFmtId="0" fontId="21" fillId="0" borderId="10"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8" fillId="0" borderId="0" xfId="0" applyFont="1" applyAlignment="1">
      <alignment horizontal="center" vertical="center" wrapText="1"/>
    </xf>
    <xf numFmtId="0" fontId="28" fillId="0" borderId="0" xfId="0" applyFont="1" applyAlignment="1">
      <alignment horizontal="left" vertical="justify" wrapText="1"/>
    </xf>
    <xf numFmtId="0" fontId="0" fillId="0" borderId="0" xfId="0" applyFont="1" applyFill="1" applyAlignment="1"/>
    <xf numFmtId="0" fontId="4" fillId="0" borderId="0" xfId="49" applyFont="1" applyFill="1" applyAlignment="1"/>
    <xf numFmtId="0" fontId="22" fillId="0" borderId="0" xfId="49" applyFont="1" applyFill="1" applyAlignment="1">
      <alignment horizontal="center" vertical="center"/>
    </xf>
    <xf numFmtId="2" fontId="4" fillId="0" borderId="0" xfId="49" applyNumberFormat="1" applyFont="1" applyFill="1" applyBorder="1" applyAlignment="1" applyProtection="1">
      <alignment horizontal="left"/>
    </xf>
    <xf numFmtId="2" fontId="4" fillId="0" borderId="0" xfId="49" applyNumberFormat="1" applyFont="1" applyFill="1" applyAlignment="1"/>
    <xf numFmtId="2" fontId="4" fillId="0" borderId="0" xfId="49" applyNumberFormat="1" applyFont="1" applyFill="1" applyAlignment="1" applyProtection="1">
      <alignment horizontal="center" vertical="center"/>
    </xf>
    <xf numFmtId="0" fontId="4" fillId="0" borderId="0" xfId="49" applyFont="1" applyFill="1" applyAlignment="1">
      <alignment vertical="center"/>
    </xf>
    <xf numFmtId="2" fontId="23" fillId="0" borderId="2" xfId="49" applyNumberFormat="1" applyFont="1" applyFill="1" applyBorder="1" applyAlignment="1" applyProtection="1">
      <alignment horizontal="center" vertical="center" wrapText="1"/>
    </xf>
    <xf numFmtId="2" fontId="23" fillId="0" borderId="4" xfId="58" applyNumberFormat="1" applyFont="1" applyFill="1" applyBorder="1" applyAlignment="1">
      <alignment horizontal="center" vertical="center" wrapText="1"/>
    </xf>
    <xf numFmtId="0" fontId="24" fillId="0" borderId="5" xfId="60" applyFont="1" applyFill="1" applyBorder="1" applyAlignment="1">
      <alignment vertical="center"/>
    </xf>
    <xf numFmtId="0" fontId="25" fillId="0" borderId="5" xfId="60" applyFont="1" applyFill="1" applyBorder="1" applyAlignment="1">
      <alignment vertical="center"/>
    </xf>
    <xf numFmtId="2" fontId="23" fillId="0" borderId="6" xfId="49" applyNumberFormat="1" applyFont="1" applyFill="1" applyBorder="1" applyAlignment="1" applyProtection="1">
      <alignment horizontal="center" vertical="center" wrapText="1"/>
    </xf>
    <xf numFmtId="0" fontId="21" fillId="0" borderId="6" xfId="49" applyFont="1" applyFill="1" applyBorder="1" applyAlignment="1"/>
    <xf numFmtId="0" fontId="21" fillId="0" borderId="7" xfId="49" applyFont="1" applyFill="1" applyBorder="1" applyAlignment="1"/>
    <xf numFmtId="0" fontId="24" fillId="0" borderId="5" xfId="60" applyFont="1" applyFill="1" applyBorder="1" applyAlignment="1">
      <alignment horizontal="center" vertical="center"/>
    </xf>
    <xf numFmtId="0" fontId="25" fillId="0" borderId="8" xfId="60" applyFont="1" applyFill="1" applyBorder="1" applyAlignment="1">
      <alignment horizontal="center" vertical="center"/>
    </xf>
    <xf numFmtId="0" fontId="21" fillId="0" borderId="9" xfId="49" applyFont="1" applyFill="1" applyBorder="1" applyAlignment="1"/>
    <xf numFmtId="0" fontId="21" fillId="0" borderId="10" xfId="49" applyFont="1" applyFill="1" applyBorder="1" applyAlignment="1"/>
    <xf numFmtId="2" fontId="4" fillId="0" borderId="0" xfId="49" applyNumberFormat="1" applyFont="1" applyFill="1" applyAlignment="1">
      <alignment vertical="center"/>
    </xf>
    <xf numFmtId="0" fontId="22" fillId="0" borderId="0" xfId="58" applyFont="1" applyFill="1" applyAlignment="1">
      <alignment horizontal="center" vertical="center"/>
    </xf>
    <xf numFmtId="0" fontId="26" fillId="0" borderId="0" xfId="58" applyFont="1" applyFill="1" applyAlignment="1">
      <alignment horizontal="center" vertical="center"/>
    </xf>
    <xf numFmtId="2" fontId="27" fillId="0" borderId="0" xfId="58" applyNumberFormat="1" applyFont="1" applyFill="1" applyBorder="1" applyAlignment="1" applyProtection="1">
      <alignment horizontal="left"/>
    </xf>
    <xf numFmtId="2" fontId="27" fillId="0" borderId="0" xfId="58" applyNumberFormat="1" applyFont="1" applyFill="1" applyBorder="1" applyAlignment="1"/>
    <xf numFmtId="2" fontId="27" fillId="0" borderId="0" xfId="58" applyNumberFormat="1" applyFont="1" applyFill="1" applyAlignment="1" applyProtection="1">
      <alignment horizontal="left"/>
    </xf>
    <xf numFmtId="2" fontId="4" fillId="0" borderId="0" xfId="58" applyNumberFormat="1" applyFont="1" applyFill="1" applyBorder="1" applyAlignment="1">
      <alignment horizontal="center" vertical="center"/>
    </xf>
    <xf numFmtId="0" fontId="22" fillId="0" borderId="0" xfId="58" applyFont="1" applyFill="1" applyAlignment="1">
      <alignment vertical="center"/>
    </xf>
    <xf numFmtId="0" fontId="26" fillId="0" borderId="0" xfId="58" applyFont="1" applyFill="1" applyAlignment="1">
      <alignment vertical="center"/>
    </xf>
    <xf numFmtId="2" fontId="23" fillId="0" borderId="1" xfId="58" applyNumberFormat="1" applyFont="1" applyFill="1" applyBorder="1" applyAlignment="1" applyProtection="1">
      <alignment horizontal="center" vertical="center" wrapText="1"/>
    </xf>
    <xf numFmtId="2" fontId="23" fillId="0" borderId="1" xfId="58" applyNumberFormat="1" applyFont="1" applyFill="1" applyBorder="1" applyAlignment="1">
      <alignment horizontal="center" vertical="center" wrapText="1"/>
    </xf>
    <xf numFmtId="0" fontId="24" fillId="0" borderId="1" xfId="60" applyFont="1" applyFill="1" applyBorder="1" applyAlignment="1">
      <alignment vertical="center"/>
    </xf>
    <xf numFmtId="0" fontId="25" fillId="0" borderId="1" xfId="60" applyFont="1" applyFill="1" applyBorder="1" applyAlignment="1">
      <alignment horizontal="left" vertical="center"/>
    </xf>
    <xf numFmtId="2" fontId="4" fillId="0" borderId="1" xfId="58" applyNumberFormat="1" applyFont="1" applyFill="1" applyBorder="1" applyAlignment="1" applyProtection="1">
      <alignment vertical="center" wrapText="1"/>
    </xf>
    <xf numFmtId="179" fontId="4" fillId="0" borderId="1" xfId="49" applyNumberFormat="1" applyFont="1" applyFill="1" applyBorder="1" applyAlignment="1">
      <alignment vertical="center" wrapText="1"/>
    </xf>
    <xf numFmtId="0" fontId="24" fillId="0" borderId="1" xfId="60" applyFont="1" applyFill="1" applyBorder="1" applyAlignment="1">
      <alignment horizontal="left" vertical="center"/>
    </xf>
    <xf numFmtId="0" fontId="4" fillId="0" borderId="1" xfId="58" applyFont="1" applyFill="1" applyBorder="1" applyAlignment="1"/>
    <xf numFmtId="0" fontId="21" fillId="0" borderId="1" xfId="58" applyFont="1" applyFill="1" applyBorder="1" applyAlignment="1"/>
    <xf numFmtId="0" fontId="25" fillId="0" borderId="1" xfId="60" applyFont="1" applyFill="1" applyBorder="1" applyAlignment="1">
      <alignment vertical="center"/>
    </xf>
    <xf numFmtId="0" fontId="24" fillId="0" borderId="1" xfId="60" applyFont="1" applyFill="1" applyBorder="1" applyAlignment="1">
      <alignment horizontal="center" vertical="center"/>
    </xf>
    <xf numFmtId="2" fontId="4" fillId="0" borderId="0" xfId="58" applyNumberFormat="1" applyFont="1" applyFill="1" applyAlignment="1"/>
    <xf numFmtId="0" fontId="15" fillId="0" borderId="0" xfId="49" applyFont="1" applyAlignment="1"/>
    <xf numFmtId="2" fontId="29" fillId="0" borderId="0" xfId="49" applyNumberFormat="1" applyFont="1" applyFill="1" applyAlignment="1" applyProtection="1">
      <alignment horizontal="center" vertical="center"/>
    </xf>
    <xf numFmtId="2" fontId="10" fillId="0" borderId="0" xfId="49" applyNumberFormat="1" applyFont="1" applyBorder="1" applyAlignment="1" applyProtection="1">
      <alignment horizontal="left"/>
    </xf>
    <xf numFmtId="2" fontId="10" fillId="0" borderId="0" xfId="49" applyNumberFormat="1" applyFont="1" applyAlignment="1"/>
    <xf numFmtId="2" fontId="10" fillId="0" borderId="0" xfId="49" applyNumberFormat="1" applyFont="1" applyAlignment="1" applyProtection="1">
      <alignment horizontal="center" vertical="center"/>
    </xf>
    <xf numFmtId="2" fontId="30" fillId="0" borderId="1" xfId="49" applyNumberFormat="1" applyFont="1" applyBorder="1" applyAlignment="1" applyProtection="1">
      <alignment horizontal="center" vertical="center" wrapText="1"/>
    </xf>
    <xf numFmtId="2" fontId="30" fillId="0" borderId="1" xfId="49" applyNumberFormat="1" applyFont="1" applyFill="1" applyBorder="1" applyAlignment="1" applyProtection="1">
      <alignment horizontal="center" vertical="center" wrapText="1"/>
    </xf>
    <xf numFmtId="2" fontId="30" fillId="0" borderId="1" xfId="49" applyNumberFormat="1" applyFont="1" applyBorder="1" applyAlignment="1">
      <alignment horizontal="center" vertical="center" wrapText="1"/>
    </xf>
    <xf numFmtId="0" fontId="23" fillId="0" borderId="1" xfId="57" applyFont="1" applyFill="1" applyBorder="1" applyAlignment="1" applyProtection="1">
      <alignment horizontal="center" vertical="center"/>
      <protection locked="0"/>
    </xf>
    <xf numFmtId="1" fontId="30" fillId="0" borderId="1" xfId="49" applyNumberFormat="1" applyFont="1" applyFill="1" applyBorder="1" applyAlignment="1" applyProtection="1">
      <alignment vertical="center" wrapText="1"/>
    </xf>
    <xf numFmtId="180" fontId="30" fillId="0" borderId="1" xfId="11" applyNumberFormat="1" applyFont="1" applyFill="1" applyBorder="1" applyAlignment="1" applyProtection="1">
      <alignment vertical="center" wrapText="1"/>
    </xf>
    <xf numFmtId="0" fontId="10" fillId="0" borderId="1" xfId="34" applyFont="1" applyFill="1" applyBorder="1" applyAlignment="1" applyProtection="1">
      <alignment vertical="center"/>
      <protection locked="0"/>
    </xf>
    <xf numFmtId="1" fontId="10" fillId="0" borderId="1" xfId="49" applyNumberFormat="1" applyFont="1" applyFill="1" applyBorder="1" applyAlignment="1" applyProtection="1">
      <alignment vertical="center" wrapText="1"/>
    </xf>
    <xf numFmtId="180" fontId="10" fillId="0" borderId="1" xfId="11" applyNumberFormat="1" applyFont="1" applyFill="1" applyBorder="1" applyAlignment="1" applyProtection="1">
      <alignment vertical="center" wrapText="1"/>
    </xf>
    <xf numFmtId="1" fontId="10" fillId="0" borderId="1" xfId="49" applyNumberFormat="1" applyFont="1" applyBorder="1" applyAlignment="1" applyProtection="1">
      <alignment horizontal="right" vertical="center" wrapText="1"/>
    </xf>
    <xf numFmtId="2" fontId="4" fillId="0" borderId="0" xfId="49" applyNumberFormat="1" applyFont="1" applyBorder="1" applyAlignment="1"/>
    <xf numFmtId="2" fontId="4" fillId="0" borderId="0" xfId="49" applyNumberFormat="1" applyFont="1" applyAlignment="1" applyProtection="1">
      <alignment horizontal="left"/>
    </xf>
    <xf numFmtId="2" fontId="4" fillId="0" borderId="0" xfId="49" applyNumberFormat="1" applyFont="1" applyBorder="1" applyAlignment="1">
      <alignment horizontal="center" vertical="center"/>
    </xf>
    <xf numFmtId="0" fontId="22" fillId="0" borderId="0" xfId="49" applyFont="1" applyAlignment="1">
      <alignment vertical="center"/>
    </xf>
    <xf numFmtId="2" fontId="23" fillId="0" borderId="1" xfId="49" applyNumberFormat="1" applyFont="1" applyBorder="1" applyAlignment="1" applyProtection="1">
      <alignment horizontal="center" vertical="center" wrapText="1"/>
    </xf>
    <xf numFmtId="2" fontId="23" fillId="0" borderId="1" xfId="49" applyNumberFormat="1" applyFont="1" applyFill="1" applyBorder="1" applyAlignment="1" applyProtection="1">
      <alignment horizontal="center" vertical="center" wrapText="1"/>
    </xf>
    <xf numFmtId="2" fontId="23" fillId="0" borderId="1" xfId="49" applyNumberFormat="1" applyFont="1" applyBorder="1" applyAlignment="1">
      <alignment horizontal="center" vertical="center" wrapText="1"/>
    </xf>
    <xf numFmtId="2" fontId="23" fillId="0" borderId="1" xfId="58" applyNumberFormat="1" applyFont="1" applyBorder="1" applyAlignment="1" applyProtection="1">
      <alignment horizontal="center" vertical="center" wrapText="1"/>
    </xf>
    <xf numFmtId="1" fontId="30" fillId="0" borderId="1" xfId="58" applyNumberFormat="1" applyFont="1" applyBorder="1" applyAlignment="1" applyProtection="1">
      <alignment horizontal="right" vertical="center" wrapText="1"/>
    </xf>
    <xf numFmtId="180" fontId="23" fillId="0" borderId="1" xfId="11" applyNumberFormat="1" applyFont="1" applyFill="1" applyBorder="1" applyAlignment="1" applyProtection="1">
      <alignment horizontal="right" vertical="center" wrapText="1"/>
    </xf>
    <xf numFmtId="0" fontId="4" fillId="0" borderId="1" xfId="57" applyFont="1" applyFill="1" applyBorder="1" applyAlignment="1" applyProtection="1">
      <alignment vertical="center"/>
      <protection locked="0"/>
    </xf>
    <xf numFmtId="1" fontId="10" fillId="0" borderId="1" xfId="58" applyNumberFormat="1" applyFont="1" applyFill="1" applyBorder="1" applyAlignment="1" applyProtection="1">
      <alignment horizontal="right" vertical="center" wrapText="1"/>
    </xf>
    <xf numFmtId="180" fontId="10" fillId="0" borderId="1" xfId="11" applyNumberFormat="1" applyFont="1" applyFill="1" applyBorder="1" applyAlignment="1" applyProtection="1">
      <alignment horizontal="right" vertical="center" wrapText="1"/>
    </xf>
    <xf numFmtId="1" fontId="15" fillId="0" borderId="1" xfId="58" applyNumberFormat="1" applyFont="1" applyBorder="1" applyAlignment="1">
      <alignment horizontal="right"/>
    </xf>
    <xf numFmtId="181" fontId="23" fillId="0" borderId="1" xfId="11" applyNumberFormat="1" applyFont="1" applyFill="1" applyBorder="1" applyAlignment="1" applyProtection="1">
      <alignment horizontal="right" vertical="center" wrapText="1"/>
    </xf>
    <xf numFmtId="0" fontId="21" fillId="0" borderId="1" xfId="58" applyBorder="1" applyAlignment="1"/>
    <xf numFmtId="0" fontId="4" fillId="0" borderId="11" xfId="58" applyFont="1" applyBorder="1" applyAlignment="1">
      <alignment horizontal="left" wrapText="1"/>
    </xf>
    <xf numFmtId="0" fontId="22" fillId="0" borderId="0" xfId="49" applyFont="1" applyFill="1" applyAlignment="1">
      <alignment vertical="center"/>
    </xf>
    <xf numFmtId="0" fontId="4" fillId="0" borderId="1" xfId="34" applyFont="1" applyFill="1" applyBorder="1" applyAlignment="1" applyProtection="1">
      <alignment vertical="center"/>
      <protection locked="0"/>
    </xf>
    <xf numFmtId="180" fontId="30" fillId="0" borderId="1" xfId="11" applyNumberFormat="1" applyFont="1" applyFill="1" applyBorder="1" applyAlignment="1" applyProtection="1">
      <alignment horizontal="right" vertical="center" wrapText="1"/>
    </xf>
    <xf numFmtId="1" fontId="10" fillId="0" borderId="1" xfId="58" applyNumberFormat="1" applyFont="1" applyFill="1" applyBorder="1" applyAlignment="1" applyProtection="1">
      <alignment vertical="center" wrapText="1"/>
    </xf>
    <xf numFmtId="2" fontId="31" fillId="0" borderId="0" xfId="49" applyNumberFormat="1" applyFont="1" applyAlignment="1">
      <alignment horizontal="center" vertical="center"/>
    </xf>
    <xf numFmtId="2" fontId="32" fillId="0" borderId="0" xfId="49" applyNumberFormat="1" applyFont="1" applyAlignment="1"/>
    <xf numFmtId="2" fontId="32" fillId="0" borderId="0" xfId="49" applyNumberFormat="1" applyFont="1">
      <alignment vertical="center"/>
    </xf>
    <xf numFmtId="0" fontId="4" fillId="0" borderId="0" xfId="49" applyFont="1">
      <alignment vertical="center"/>
    </xf>
    <xf numFmtId="2" fontId="14" fillId="0" borderId="0" xfId="49" applyNumberFormat="1" applyFont="1" applyAlignment="1">
      <alignment horizontal="center" vertical="center"/>
    </xf>
    <xf numFmtId="31" fontId="4" fillId="0" borderId="0" xfId="49" applyNumberFormat="1" applyFont="1" applyAlignment="1">
      <alignment horizontal="left"/>
    </xf>
    <xf numFmtId="2" fontId="4" fillId="0" borderId="0" xfId="49" applyNumberFormat="1" applyFont="1" applyAlignment="1">
      <alignment horizontal="center" vertical="center"/>
    </xf>
    <xf numFmtId="49" fontId="4" fillId="0" borderId="1" xfId="49" applyNumberFormat="1" applyFont="1" applyBorder="1" applyAlignment="1">
      <alignment horizontal="left" vertical="center" wrapText="1"/>
    </xf>
    <xf numFmtId="2" fontId="4" fillId="0" borderId="1" xfId="49" applyNumberFormat="1" applyFont="1" applyBorder="1" applyAlignment="1">
      <alignment vertical="center" wrapText="1"/>
    </xf>
    <xf numFmtId="179" fontId="4" fillId="0" borderId="1" xfId="49" applyNumberFormat="1" applyFont="1" applyBorder="1" applyAlignment="1">
      <alignment vertical="center" wrapText="1"/>
    </xf>
    <xf numFmtId="0" fontId="33" fillId="0" borderId="1" xfId="55" applyFont="1" applyFill="1" applyBorder="1" applyAlignment="1">
      <alignment horizontal="center" vertical="center"/>
    </xf>
    <xf numFmtId="2" fontId="4" fillId="0" borderId="0" xfId="49" applyNumberFormat="1" applyFont="1">
      <alignment vertical="center"/>
    </xf>
    <xf numFmtId="2" fontId="34" fillId="0" borderId="0" xfId="49" applyNumberFormat="1" applyFont="1" applyAlignment="1">
      <alignment horizontal="center" vertical="center"/>
    </xf>
    <xf numFmtId="2" fontId="10" fillId="0" borderId="0" xfId="49" applyNumberFormat="1" applyFont="1">
      <alignment vertical="center"/>
    </xf>
    <xf numFmtId="0" fontId="10" fillId="0" borderId="0" xfId="49" applyFont="1">
      <alignment vertical="center"/>
    </xf>
    <xf numFmtId="2" fontId="29" fillId="0" borderId="0" xfId="49" applyNumberFormat="1" applyFont="1" applyAlignment="1">
      <alignment horizontal="center" vertical="center"/>
    </xf>
    <xf numFmtId="0" fontId="34" fillId="0" borderId="0" xfId="49" applyFont="1" applyAlignment="1">
      <alignment horizontal="center" vertical="center"/>
    </xf>
    <xf numFmtId="31" fontId="10" fillId="0" borderId="0" xfId="49" applyNumberFormat="1" applyFont="1" applyAlignment="1">
      <alignment horizontal="left"/>
    </xf>
    <xf numFmtId="2" fontId="10" fillId="0" borderId="0" xfId="49" applyNumberFormat="1" applyFont="1" applyAlignment="1">
      <alignment horizontal="center" vertical="center"/>
    </xf>
    <xf numFmtId="2" fontId="30" fillId="0" borderId="1" xfId="58" applyNumberFormat="1" applyFont="1" applyBorder="1" applyAlignment="1" applyProtection="1">
      <alignment horizontal="center" vertical="center" wrapText="1"/>
    </xf>
    <xf numFmtId="2" fontId="30" fillId="0" borderId="1" xfId="58" applyNumberFormat="1" applyFont="1" applyFill="1" applyBorder="1" applyAlignment="1" applyProtection="1">
      <alignment horizontal="center" vertical="center" wrapText="1"/>
    </xf>
    <xf numFmtId="49" fontId="10" fillId="0" borderId="1" xfId="49" applyNumberFormat="1" applyFont="1" applyBorder="1" applyAlignment="1">
      <alignment horizontal="left" vertical="center" wrapText="1"/>
    </xf>
    <xf numFmtId="2" fontId="10" fillId="0" borderId="1" xfId="49" applyNumberFormat="1" applyFont="1" applyBorder="1" applyAlignment="1">
      <alignment vertical="center" wrapText="1"/>
    </xf>
    <xf numFmtId="179" fontId="10" fillId="0" borderId="1" xfId="49" applyNumberFormat="1" applyFont="1" applyBorder="1" applyAlignment="1">
      <alignment vertical="center" wrapText="1"/>
    </xf>
    <xf numFmtId="0" fontId="35" fillId="0" borderId="1" xfId="55" applyFont="1" applyFill="1" applyBorder="1">
      <alignment vertical="center"/>
    </xf>
    <xf numFmtId="1" fontId="10" fillId="0" borderId="1" xfId="49" applyNumberFormat="1" applyFont="1" applyBorder="1" applyAlignment="1">
      <alignment vertical="center" wrapText="1"/>
    </xf>
    <xf numFmtId="1" fontId="30" fillId="0" borderId="1" xfId="49" applyNumberFormat="1" applyFont="1" applyBorder="1" applyAlignment="1">
      <alignment vertical="center" wrapText="1"/>
    </xf>
    <xf numFmtId="179" fontId="30" fillId="0" borderId="1" xfId="49" applyNumberFormat="1" applyFont="1" applyBorder="1" applyAlignment="1">
      <alignment vertical="center" wrapText="1"/>
    </xf>
    <xf numFmtId="0" fontId="36" fillId="0" borderId="0" xfId="0" applyFont="1" applyAlignment="1">
      <alignment horizontal="left" vertical="justify" wrapText="1"/>
    </xf>
    <xf numFmtId="0" fontId="34" fillId="0" borderId="0" xfId="53" applyFont="1" applyFill="1" applyAlignment="1">
      <alignment vertical="center"/>
    </xf>
    <xf numFmtId="0" fontId="10" fillId="0" borderId="0" xfId="53" applyFont="1" applyFill="1" applyAlignment="1">
      <alignment vertical="center"/>
    </xf>
    <xf numFmtId="0" fontId="10" fillId="0" borderId="0" xfId="18" applyFont="1" applyFill="1" applyAlignment="1"/>
    <xf numFmtId="0" fontId="30" fillId="0" borderId="0" xfId="18" applyFont="1" applyFill="1" applyAlignment="1"/>
    <xf numFmtId="0" fontId="34" fillId="0" borderId="0" xfId="18" applyFont="1" applyFill="1" applyAlignment="1"/>
    <xf numFmtId="2" fontId="29" fillId="0" borderId="0" xfId="58" applyNumberFormat="1" applyFont="1" applyFill="1" applyAlignment="1" applyProtection="1">
      <alignment horizontal="center" vertical="center"/>
    </xf>
    <xf numFmtId="0" fontId="10" fillId="0" borderId="0" xfId="53" applyFont="1" applyFill="1" applyAlignment="1">
      <alignment horizontal="center" vertical="center"/>
    </xf>
    <xf numFmtId="0" fontId="30" fillId="0" borderId="1" xfId="53" applyFont="1" applyFill="1" applyBorder="1" applyAlignment="1">
      <alignment horizontal="center" vertical="center"/>
    </xf>
    <xf numFmtId="0" fontId="23" fillId="0" borderId="1" xfId="18" applyNumberFormat="1" applyFont="1" applyFill="1" applyBorder="1" applyAlignment="1" applyProtection="1">
      <alignment horizontal="center" vertical="center" wrapText="1"/>
    </xf>
    <xf numFmtId="0" fontId="30" fillId="0" borderId="1" xfId="18" applyNumberFormat="1" applyFont="1" applyFill="1" applyBorder="1" applyAlignment="1" applyProtection="1">
      <alignment horizontal="right" vertical="center"/>
    </xf>
    <xf numFmtId="177" fontId="30" fillId="0" borderId="1" xfId="18" applyNumberFormat="1" applyFont="1" applyFill="1" applyBorder="1" applyAlignment="1" applyProtection="1">
      <alignment horizontal="right" vertical="center"/>
    </xf>
    <xf numFmtId="0" fontId="10" fillId="0" borderId="1" xfId="0" applyFont="1" applyFill="1" applyBorder="1" applyAlignment="1">
      <alignment vertical="center"/>
    </xf>
    <xf numFmtId="182" fontId="35" fillId="2" borderId="1" xfId="55" applyNumberFormat="1" applyFont="1" applyFill="1" applyBorder="1" applyAlignment="1">
      <alignment horizontal="right" vertical="center"/>
    </xf>
    <xf numFmtId="177" fontId="10" fillId="0" borderId="1" xfId="18" applyNumberFormat="1" applyFont="1" applyFill="1" applyBorder="1" applyAlignment="1" applyProtection="1">
      <alignment horizontal="right" vertical="center"/>
    </xf>
    <xf numFmtId="182" fontId="37" fillId="2" borderId="1" xfId="0" applyNumberFormat="1" applyFont="1" applyFill="1" applyBorder="1" applyAlignment="1" applyProtection="1">
      <alignment vertical="center"/>
    </xf>
    <xf numFmtId="0" fontId="22" fillId="0" borderId="0" xfId="53" applyFont="1" applyFill="1" applyAlignment="1">
      <alignment vertical="center"/>
    </xf>
    <xf numFmtId="0" fontId="38" fillId="0" borderId="0" xfId="53" applyFont="1" applyFill="1" applyAlignment="1">
      <alignment vertical="center"/>
    </xf>
    <xf numFmtId="0" fontId="4" fillId="0" borderId="0" xfId="53" applyFont="1" applyFill="1" applyAlignment="1">
      <alignment vertical="center"/>
    </xf>
    <xf numFmtId="0" fontId="4" fillId="0" borderId="0" xfId="18" applyFont="1" applyFill="1" applyAlignment="1"/>
    <xf numFmtId="0" fontId="23" fillId="0" borderId="0" xfId="18" applyFont="1" applyFill="1" applyAlignment="1"/>
    <xf numFmtId="0" fontId="22" fillId="0" borderId="0" xfId="18" applyFont="1" applyFill="1" applyAlignment="1"/>
    <xf numFmtId="0" fontId="22" fillId="0" borderId="0" xfId="18" applyFill="1" applyAlignment="1"/>
    <xf numFmtId="0" fontId="39" fillId="0" borderId="0" xfId="53" applyFont="1" applyFill="1" applyAlignment="1">
      <alignment vertical="center"/>
    </xf>
    <xf numFmtId="0" fontId="4" fillId="0" borderId="0" xfId="53" applyFont="1" applyFill="1" applyAlignment="1">
      <alignment horizontal="center" vertical="center"/>
    </xf>
    <xf numFmtId="0" fontId="23" fillId="0" borderId="1" xfId="53" applyFont="1" applyFill="1" applyBorder="1" applyAlignment="1">
      <alignment horizontal="center" vertical="center"/>
    </xf>
    <xf numFmtId="182" fontId="40" fillId="2" borderId="1" xfId="55" applyNumberFormat="1" applyFont="1" applyFill="1" applyBorder="1" applyAlignment="1">
      <alignment horizontal="right" vertical="center"/>
    </xf>
    <xf numFmtId="180" fontId="40" fillId="2" borderId="1" xfId="55" applyNumberFormat="1" applyFont="1" applyFill="1" applyBorder="1" applyAlignment="1">
      <alignment horizontal="right" vertical="center"/>
    </xf>
    <xf numFmtId="182" fontId="41" fillId="2" borderId="1" xfId="55" applyNumberFormat="1" applyFont="1" applyFill="1" applyBorder="1" applyAlignment="1">
      <alignment horizontal="right" vertical="center"/>
    </xf>
    <xf numFmtId="180" fontId="35" fillId="2" borderId="1" xfId="55" applyNumberFormat="1" applyFont="1" applyFill="1" applyBorder="1" applyAlignment="1">
      <alignment horizontal="right" vertical="center"/>
    </xf>
    <xf numFmtId="182" fontId="41" fillId="2" borderId="1" xfId="55" applyNumberFormat="1" applyFont="1" applyFill="1" applyBorder="1" applyAlignment="1">
      <alignment vertical="center"/>
    </xf>
    <xf numFmtId="178" fontId="42" fillId="0" borderId="1" xfId="0" applyNumberFormat="1" applyFont="1" applyFill="1" applyBorder="1" applyAlignment="1" applyProtection="1">
      <alignment horizontal="right" vertical="center" wrapText="1"/>
    </xf>
    <xf numFmtId="0" fontId="42" fillId="0" borderId="1" xfId="0" applyNumberFormat="1" applyFont="1" applyFill="1" applyBorder="1" applyAlignment="1" applyProtection="1">
      <alignment horizontal="right" vertical="center" wrapText="1"/>
    </xf>
    <xf numFmtId="49" fontId="23" fillId="0" borderId="1" xfId="49" applyNumberFormat="1" applyFont="1" applyBorder="1" applyAlignment="1">
      <alignment horizontal="left" vertical="center" wrapText="1" indent="1"/>
    </xf>
    <xf numFmtId="49" fontId="10" fillId="0" borderId="1" xfId="49" applyNumberFormat="1" applyFont="1" applyFill="1" applyBorder="1" applyAlignment="1">
      <alignment horizontal="left" vertical="center" wrapText="1" indent="1"/>
    </xf>
    <xf numFmtId="183" fontId="37" fillId="0" borderId="1" xfId="62" applyNumberFormat="1" applyFont="1" applyFill="1" applyBorder="1" applyAlignment="1">
      <alignment horizontal="right" vertical="center"/>
    </xf>
    <xf numFmtId="49" fontId="10" fillId="0" borderId="1" xfId="49" applyNumberFormat="1" applyFont="1" applyBorder="1" applyAlignment="1">
      <alignment horizontal="left" vertical="center" wrapText="1" indent="1"/>
    </xf>
    <xf numFmtId="2" fontId="30" fillId="0" borderId="1" xfId="49" applyNumberFormat="1" applyFont="1" applyBorder="1" applyAlignment="1">
      <alignment vertical="center" wrapText="1"/>
    </xf>
    <xf numFmtId="0" fontId="24" fillId="0" borderId="1" xfId="55" applyFont="1" applyFill="1" applyBorder="1" applyAlignment="1">
      <alignment horizontal="center" vertical="center"/>
    </xf>
    <xf numFmtId="49" fontId="23" fillId="0" borderId="1" xfId="49" applyNumberFormat="1" applyFont="1" applyBorder="1" applyAlignment="1">
      <alignment horizontal="left" vertical="center" wrapText="1"/>
    </xf>
    <xf numFmtId="1" fontId="10" fillId="0" borderId="1" xfId="49" applyNumberFormat="1" applyFont="1" applyFill="1" applyBorder="1" applyAlignment="1">
      <alignment vertical="center" wrapText="1"/>
    </xf>
    <xf numFmtId="0" fontId="35" fillId="0" borderId="1" xfId="58" applyFont="1" applyFill="1" applyBorder="1" applyAlignment="1">
      <alignment vertical="center"/>
    </xf>
    <xf numFmtId="183" fontId="10" fillId="0" borderId="1" xfId="62" applyNumberFormat="1" applyFont="1" applyFill="1" applyBorder="1" applyAlignment="1">
      <alignment horizontal="right" vertical="center"/>
    </xf>
    <xf numFmtId="0" fontId="33" fillId="0" borderId="1" xfId="55" applyFont="1" applyFill="1" applyBorder="1">
      <alignment vertical="center"/>
    </xf>
    <xf numFmtId="0" fontId="35" fillId="2" borderId="1" xfId="58" applyFont="1" applyFill="1" applyBorder="1" applyAlignment="1">
      <alignment vertical="center"/>
    </xf>
    <xf numFmtId="49" fontId="28" fillId="0" borderId="0" xfId="0" applyNumberFormat="1" applyFont="1" applyAlignment="1">
      <alignment horizontal="left" vertical="justify" wrapText="1"/>
    </xf>
    <xf numFmtId="49" fontId="36" fillId="0" borderId="0" xfId="0" applyNumberFormat="1" applyFont="1" applyAlignment="1">
      <alignment horizontal="left" vertical="justify" wrapText="1"/>
    </xf>
    <xf numFmtId="0" fontId="10" fillId="0" borderId="0" xfId="49" applyFont="1" applyAlignment="1">
      <alignment vertical="center"/>
    </xf>
    <xf numFmtId="179" fontId="30" fillId="0" borderId="1" xfId="49" applyNumberFormat="1" applyFont="1" applyFill="1" applyBorder="1" applyAlignment="1" applyProtection="1">
      <alignment vertical="center" wrapText="1"/>
    </xf>
    <xf numFmtId="183" fontId="12" fillId="0" borderId="1" xfId="55" applyNumberFormat="1" applyFont="1" applyFill="1" applyBorder="1" applyAlignment="1">
      <alignment horizontal="right" vertical="center"/>
    </xf>
    <xf numFmtId="179" fontId="10" fillId="0" borderId="1" xfId="49" applyNumberFormat="1" applyFont="1" applyFill="1" applyBorder="1" applyAlignment="1" applyProtection="1">
      <alignment vertical="center" wrapText="1"/>
    </xf>
    <xf numFmtId="2" fontId="10" fillId="0" borderId="1" xfId="49" applyNumberFormat="1" applyFont="1" applyFill="1" applyBorder="1" applyAlignment="1" applyProtection="1">
      <alignment vertical="center" wrapText="1"/>
    </xf>
    <xf numFmtId="2" fontId="10" fillId="0" borderId="0" xfId="49" applyNumberFormat="1" applyFont="1" applyAlignment="1">
      <alignment vertical="center"/>
    </xf>
    <xf numFmtId="2" fontId="10" fillId="0" borderId="0" xfId="49" applyNumberFormat="1" applyFont="1" applyBorder="1" applyAlignment="1">
      <alignment horizontal="center" vertical="center"/>
    </xf>
    <xf numFmtId="179" fontId="30" fillId="0" borderId="1" xfId="58" applyNumberFormat="1" applyFont="1" applyBorder="1" applyAlignment="1">
      <alignment horizontal="right" vertical="center" wrapText="1"/>
    </xf>
    <xf numFmtId="0" fontId="23" fillId="0" borderId="1" xfId="57" applyFont="1" applyFill="1" applyBorder="1" applyAlignment="1" applyProtection="1">
      <alignment vertical="center"/>
      <protection locked="0"/>
    </xf>
    <xf numFmtId="1" fontId="30" fillId="0" borderId="1" xfId="58" applyNumberFormat="1" applyFont="1" applyFill="1" applyBorder="1" applyAlignment="1" applyProtection="1">
      <alignment vertical="center" wrapText="1"/>
    </xf>
    <xf numFmtId="179" fontId="10" fillId="0" borderId="1" xfId="58" applyNumberFormat="1" applyFont="1" applyBorder="1" applyAlignment="1">
      <alignment horizontal="right" vertical="center" wrapText="1"/>
    </xf>
    <xf numFmtId="182" fontId="43" fillId="0" borderId="1" xfId="0" applyNumberFormat="1" applyFont="1" applyFill="1" applyBorder="1" applyAlignment="1">
      <alignment horizontal="right" vertical="center"/>
    </xf>
    <xf numFmtId="182" fontId="42" fillId="0" borderId="1" xfId="0" applyNumberFormat="1" applyFont="1" applyFill="1" applyBorder="1" applyAlignment="1">
      <alignment horizontal="right" vertical="center"/>
    </xf>
    <xf numFmtId="182" fontId="42" fillId="0" borderId="12" xfId="0" applyNumberFormat="1" applyFont="1" applyBorder="1" applyAlignment="1">
      <alignment vertical="center"/>
    </xf>
    <xf numFmtId="9" fontId="10" fillId="0" borderId="1" xfId="11" applyFont="1" applyFill="1" applyBorder="1" applyAlignment="1" applyProtection="1">
      <alignment vertical="center" wrapText="1"/>
    </xf>
    <xf numFmtId="0" fontId="21" fillId="0" borderId="0" xfId="58" applyAlignment="1">
      <alignment vertical="center"/>
    </xf>
    <xf numFmtId="0" fontId="15" fillId="0" borderId="0" xfId="58" applyFont="1" applyAlignment="1"/>
    <xf numFmtId="0" fontId="15" fillId="0" borderId="0" xfId="58" applyFont="1" applyAlignment="1">
      <alignment vertical="center"/>
    </xf>
    <xf numFmtId="2" fontId="44" fillId="0" borderId="0" xfId="58" applyNumberFormat="1" applyFont="1" applyBorder="1" applyAlignment="1" applyProtection="1">
      <alignment horizontal="left"/>
    </xf>
    <xf numFmtId="2" fontId="44" fillId="0" borderId="0" xfId="58" applyNumberFormat="1" applyFont="1" applyBorder="1" applyAlignment="1"/>
    <xf numFmtId="2" fontId="44" fillId="0" borderId="0" xfId="58" applyNumberFormat="1" applyFont="1" applyAlignment="1" applyProtection="1">
      <alignment horizontal="left" vertical="center"/>
    </xf>
    <xf numFmtId="2" fontId="10" fillId="0" borderId="0" xfId="58" applyNumberFormat="1" applyFont="1" applyBorder="1" applyAlignment="1">
      <alignment horizontal="center" vertical="center"/>
    </xf>
    <xf numFmtId="2" fontId="30" fillId="0" borderId="1" xfId="58" applyNumberFormat="1" applyFont="1" applyBorder="1" applyAlignment="1">
      <alignment horizontal="center" vertical="center" wrapText="1"/>
    </xf>
    <xf numFmtId="1" fontId="30" fillId="0" borderId="1" xfId="58" applyNumberFormat="1" applyFont="1" applyFill="1" applyBorder="1" applyAlignment="1" applyProtection="1">
      <alignment horizontal="right" vertical="center" wrapText="1"/>
    </xf>
    <xf numFmtId="0" fontId="10" fillId="0" borderId="1" xfId="57" applyFont="1" applyFill="1" applyBorder="1" applyAlignment="1" applyProtection="1">
      <alignment vertical="center"/>
      <protection locked="0"/>
    </xf>
    <xf numFmtId="0" fontId="30" fillId="0" borderId="1" xfId="58" applyFont="1" applyBorder="1" applyAlignment="1">
      <alignment vertical="center"/>
    </xf>
    <xf numFmtId="0" fontId="10" fillId="0" borderId="1" xfId="58" applyFont="1" applyBorder="1" applyAlignment="1">
      <alignment vertical="center"/>
    </xf>
    <xf numFmtId="2" fontId="23" fillId="0" borderId="1" xfId="49" applyNumberFormat="1" applyFont="1" applyFill="1" applyBorder="1" applyAlignment="1">
      <alignment horizontal="center" vertical="center" wrapText="1"/>
    </xf>
    <xf numFmtId="2" fontId="4" fillId="0" borderId="1" xfId="49" applyNumberFormat="1" applyFont="1" applyFill="1" applyBorder="1" applyAlignment="1" applyProtection="1">
      <alignment vertical="center" wrapText="1"/>
    </xf>
    <xf numFmtId="179" fontId="4" fillId="0" borderId="1" xfId="49" applyNumberFormat="1" applyFont="1" applyFill="1" applyBorder="1" applyAlignment="1" applyProtection="1">
      <alignment vertical="center" wrapText="1"/>
    </xf>
    <xf numFmtId="0" fontId="21" fillId="0" borderId="1" xfId="49" applyFont="1" applyFill="1" applyBorder="1" applyAlignment="1"/>
    <xf numFmtId="0" fontId="25" fillId="0" borderId="1" xfId="60" applyFont="1" applyFill="1" applyBorder="1" applyAlignment="1">
      <alignment horizontal="center" vertical="center"/>
    </xf>
    <xf numFmtId="182" fontId="45" fillId="0" borderId="1" xfId="60" applyNumberFormat="1" applyFont="1" applyFill="1" applyBorder="1" applyAlignment="1">
      <alignment vertical="center"/>
    </xf>
    <xf numFmtId="182" fontId="0" fillId="0" borderId="1" xfId="60" applyNumberFormat="1" applyFont="1" applyFill="1" applyBorder="1" applyAlignment="1">
      <alignment vertical="center"/>
    </xf>
    <xf numFmtId="0" fontId="0" fillId="0" borderId="1" xfId="60" applyFont="1" applyFill="1" applyBorder="1" applyAlignment="1">
      <alignment vertical="center"/>
    </xf>
    <xf numFmtId="2" fontId="23" fillId="0" borderId="3" xfId="49" applyNumberFormat="1" applyFont="1" applyBorder="1" applyAlignment="1" applyProtection="1">
      <alignment horizontal="center" vertical="center" wrapText="1"/>
    </xf>
    <xf numFmtId="2" fontId="23" fillId="0" borderId="3" xfId="49" applyNumberFormat="1" applyFont="1" applyFill="1" applyBorder="1" applyAlignment="1" applyProtection="1">
      <alignment horizontal="center" vertical="center" wrapText="1"/>
    </xf>
    <xf numFmtId="2" fontId="23" fillId="0" borderId="4" xfId="49" applyNumberFormat="1" applyFont="1" applyBorder="1" applyAlignment="1">
      <alignment horizontal="center" vertical="center" wrapText="1"/>
    </xf>
    <xf numFmtId="182" fontId="45" fillId="0" borderId="6" xfId="60" applyNumberFormat="1" applyFont="1" applyFill="1" applyBorder="1" applyAlignment="1">
      <alignment vertical="center"/>
    </xf>
    <xf numFmtId="182" fontId="0" fillId="0" borderId="6" xfId="60" applyNumberFormat="1" applyFill="1" applyBorder="1" applyAlignment="1">
      <alignment vertical="center"/>
    </xf>
    <xf numFmtId="0" fontId="0" fillId="0" borderId="6" xfId="60" applyFill="1" applyBorder="1" applyAlignment="1">
      <alignment vertical="center"/>
    </xf>
    <xf numFmtId="182" fontId="0" fillId="0" borderId="9" xfId="60" applyNumberFormat="1" applyFill="1" applyBorder="1" applyAlignment="1">
      <alignment vertical="center"/>
    </xf>
    <xf numFmtId="181" fontId="10" fillId="0" borderId="0" xfId="11" applyNumberFormat="1" applyFont="1" applyFill="1" applyBorder="1" applyAlignment="1" applyProtection="1"/>
    <xf numFmtId="2" fontId="10" fillId="0" borderId="0" xfId="49" applyNumberFormat="1" applyFont="1" applyBorder="1" applyAlignment="1"/>
    <xf numFmtId="2" fontId="10" fillId="0" borderId="0" xfId="49" applyNumberFormat="1" applyFont="1" applyAlignment="1" applyProtection="1">
      <alignment horizontal="left"/>
    </xf>
    <xf numFmtId="0" fontId="34" fillId="0" borderId="0" xfId="49" applyFont="1" applyAlignment="1">
      <alignment vertical="center"/>
    </xf>
    <xf numFmtId="181" fontId="10" fillId="0" borderId="0" xfId="11" applyNumberFormat="1" applyFont="1" applyFill="1" applyBorder="1" applyAlignment="1" applyProtection="1">
      <alignment vertical="center"/>
    </xf>
    <xf numFmtId="2" fontId="10" fillId="0" borderId="1" xfId="58" applyNumberFormat="1" applyFont="1" applyFill="1" applyBorder="1" applyAlignment="1" applyProtection="1">
      <alignment vertical="center" wrapText="1"/>
    </xf>
    <xf numFmtId="0" fontId="10" fillId="0" borderId="0" xfId="58" applyFont="1" applyFill="1" applyAlignment="1">
      <alignment vertical="center"/>
    </xf>
    <xf numFmtId="0" fontId="10" fillId="0" borderId="11" xfId="49" applyFont="1" applyBorder="1" applyAlignment="1">
      <alignment horizontal="left" wrapText="1"/>
    </xf>
    <xf numFmtId="0" fontId="10" fillId="0" borderId="0" xfId="58" applyFont="1" applyAlignment="1"/>
    <xf numFmtId="0" fontId="10" fillId="0" borderId="0" xfId="58" applyFont="1" applyFill="1" applyAlignment="1"/>
    <xf numFmtId="0" fontId="34" fillId="0" borderId="0" xfId="58" applyFont="1" applyAlignment="1">
      <alignment horizontal="center" vertical="center"/>
    </xf>
    <xf numFmtId="2" fontId="44" fillId="0" borderId="0" xfId="58" applyNumberFormat="1" applyFont="1" applyAlignment="1" applyProtection="1">
      <alignment horizontal="left"/>
    </xf>
    <xf numFmtId="0" fontId="34" fillId="0" borderId="0" xfId="58" applyFont="1" applyAlignment="1">
      <alignment vertical="center"/>
    </xf>
    <xf numFmtId="0" fontId="10" fillId="0" borderId="0" xfId="58" applyFont="1" applyAlignment="1">
      <alignment vertical="center"/>
    </xf>
    <xf numFmtId="2" fontId="10" fillId="0" borderId="1" xfId="58" applyNumberFormat="1" applyFont="1" applyFill="1" applyBorder="1" applyAlignment="1" applyProtection="1">
      <alignment horizontal="right" vertical="center" wrapText="1"/>
    </xf>
    <xf numFmtId="0" fontId="15" fillId="0" borderId="1" xfId="58" applyFont="1" applyBorder="1" applyAlignment="1">
      <alignment horizontal="right" vertical="center"/>
    </xf>
    <xf numFmtId="1" fontId="10" fillId="0" borderId="1" xfId="58" applyNumberFormat="1" applyFont="1" applyBorder="1" applyAlignment="1">
      <alignment vertical="center"/>
    </xf>
    <xf numFmtId="0" fontId="10" fillId="0" borderId="1" xfId="58" applyFont="1" applyBorder="1" applyAlignment="1">
      <alignment horizontal="right" vertical="center"/>
    </xf>
    <xf numFmtId="0" fontId="15" fillId="0" borderId="1" xfId="58" applyFont="1" applyBorder="1" applyAlignment="1"/>
    <xf numFmtId="49" fontId="10" fillId="0" borderId="0" xfId="58" applyNumberFormat="1" applyFont="1" applyFill="1" applyAlignment="1" applyProtection="1">
      <alignment vertical="center"/>
    </xf>
    <xf numFmtId="2" fontId="10" fillId="0" borderId="0" xfId="58" applyNumberFormat="1" applyFont="1" applyAlignment="1"/>
    <xf numFmtId="0" fontId="25" fillId="0" borderId="1" xfId="55" applyFont="1" applyFill="1" applyBorder="1">
      <alignment vertical="center"/>
    </xf>
    <xf numFmtId="0" fontId="40" fillId="0" borderId="1" xfId="55" applyFont="1" applyFill="1" applyBorder="1" applyAlignment="1">
      <alignment horizontal="center" vertical="center"/>
    </xf>
    <xf numFmtId="182" fontId="42" fillId="2" borderId="1" xfId="55" applyNumberFormat="1" applyFont="1" applyFill="1" applyBorder="1" applyAlignment="1">
      <alignment horizontal="right" vertical="center"/>
    </xf>
    <xf numFmtId="182" fontId="10" fillId="2" borderId="1" xfId="0" applyNumberFormat="1" applyFont="1" applyFill="1" applyBorder="1" applyAlignment="1" applyProtection="1">
      <alignment vertical="center"/>
    </xf>
    <xf numFmtId="0" fontId="10" fillId="0" borderId="1" xfId="18" applyNumberFormat="1" applyFont="1" applyFill="1" applyBorder="1" applyAlignment="1" applyProtection="1">
      <alignment horizontal="right" vertical="center"/>
    </xf>
    <xf numFmtId="180" fontId="30" fillId="0" borderId="1" xfId="11" applyNumberFormat="1" applyFont="1" applyFill="1" applyBorder="1" applyAlignment="1" applyProtection="1">
      <alignment horizontal="right" vertical="center"/>
    </xf>
    <xf numFmtId="181" fontId="4" fillId="0" borderId="0" xfId="11" applyNumberFormat="1" applyFont="1" applyFill="1" applyBorder="1" applyAlignment="1" applyProtection="1"/>
    <xf numFmtId="180" fontId="10" fillId="0" borderId="1" xfId="11" applyNumberFormat="1" applyFont="1" applyFill="1" applyBorder="1" applyAlignment="1" applyProtection="1">
      <alignment horizontal="right" vertical="center"/>
    </xf>
    <xf numFmtId="182" fontId="35" fillId="2" borderId="1" xfId="55" applyNumberFormat="1" applyFont="1" applyFill="1" applyBorder="1" applyAlignment="1">
      <alignment vertical="center"/>
    </xf>
    <xf numFmtId="2" fontId="23" fillId="0" borderId="1" xfId="58" applyNumberFormat="1" applyFont="1" applyBorder="1" applyAlignment="1">
      <alignment horizontal="center" vertical="center" wrapText="1"/>
    </xf>
    <xf numFmtId="182" fontId="43" fillId="2" borderId="1" xfId="55" applyNumberFormat="1" applyFont="1" applyFill="1" applyBorder="1" applyAlignment="1">
      <alignment horizontal="right" vertical="center"/>
    </xf>
    <xf numFmtId="0" fontId="30" fillId="0" borderId="1" xfId="18" applyNumberFormat="1" applyFont="1" applyFill="1" applyBorder="1" applyAlignment="1" applyProtection="1">
      <alignment horizontal="center" vertical="center" wrapText="1"/>
    </xf>
    <xf numFmtId="182" fontId="16" fillId="2" borderId="1" xfId="0" applyNumberFormat="1" applyFont="1" applyFill="1" applyBorder="1" applyAlignment="1" applyProtection="1">
      <alignment vertical="center"/>
    </xf>
    <xf numFmtId="182" fontId="42" fillId="0" borderId="1" xfId="58" applyNumberFormat="1" applyFont="1" applyFill="1" applyBorder="1" applyAlignment="1">
      <alignment vertical="center"/>
    </xf>
    <xf numFmtId="182" fontId="43" fillId="0" borderId="1" xfId="58" applyNumberFormat="1" applyFont="1" applyFill="1" applyBorder="1" applyAlignment="1">
      <alignment vertical="center"/>
    </xf>
    <xf numFmtId="49" fontId="46" fillId="0" borderId="1" xfId="49" applyNumberFormat="1" applyFont="1" applyBorder="1" applyAlignment="1">
      <alignment horizontal="left" vertical="center" wrapText="1"/>
    </xf>
    <xf numFmtId="1" fontId="16" fillId="0" borderId="1" xfId="49" applyNumberFormat="1" applyFont="1" applyBorder="1" applyAlignment="1">
      <alignment vertical="center" wrapText="1"/>
    </xf>
    <xf numFmtId="180" fontId="16" fillId="0" borderId="1" xfId="11" applyNumberFormat="1" applyFont="1" applyFill="1" applyBorder="1" applyAlignment="1" applyProtection="1">
      <alignment vertical="center" wrapText="1"/>
    </xf>
    <xf numFmtId="0" fontId="47" fillId="0" borderId="1" xfId="55" applyFont="1" applyFill="1" applyBorder="1">
      <alignment vertical="center"/>
    </xf>
    <xf numFmtId="1" fontId="37" fillId="0" borderId="1" xfId="49" applyNumberFormat="1" applyFont="1" applyBorder="1" applyAlignment="1">
      <alignment vertical="center" wrapText="1"/>
    </xf>
    <xf numFmtId="180" fontId="37" fillId="0" borderId="1" xfId="11" applyNumberFormat="1" applyFont="1" applyFill="1" applyBorder="1" applyAlignment="1" applyProtection="1">
      <alignment vertical="center" wrapText="1"/>
    </xf>
    <xf numFmtId="1" fontId="37" fillId="0" borderId="1" xfId="49" applyNumberFormat="1" applyFont="1" applyFill="1" applyBorder="1" applyAlignment="1">
      <alignment vertical="center" wrapText="1"/>
    </xf>
    <xf numFmtId="0" fontId="41" fillId="0" borderId="1" xfId="58" applyFont="1" applyFill="1" applyBorder="1" applyAlignment="1">
      <alignment vertical="center"/>
    </xf>
    <xf numFmtId="0" fontId="21" fillId="0" borderId="0" xfId="49" applyFill="1" applyAlignment="1"/>
    <xf numFmtId="1" fontId="30" fillId="0" borderId="1" xfId="49" applyNumberFormat="1" applyFont="1" applyFill="1" applyBorder="1" applyAlignment="1" applyProtection="1">
      <alignment horizontal="right" vertical="center" wrapText="1"/>
    </xf>
    <xf numFmtId="181" fontId="4" fillId="0" borderId="0" xfId="11" applyNumberFormat="1" applyFont="1" applyFill="1" applyBorder="1" applyAlignment="1" applyProtection="1">
      <alignment vertical="center"/>
    </xf>
    <xf numFmtId="1" fontId="10" fillId="0" borderId="1" xfId="49" applyNumberFormat="1" applyFont="1" applyFill="1" applyBorder="1" applyAlignment="1" applyProtection="1">
      <alignment horizontal="right" vertical="center" wrapText="1"/>
    </xf>
    <xf numFmtId="49" fontId="44" fillId="0" borderId="0" xfId="0" applyNumberFormat="1" applyFont="1" applyAlignment="1">
      <alignment horizontal="left" vertical="justify" wrapText="1"/>
    </xf>
    <xf numFmtId="182" fontId="30" fillId="0" borderId="1" xfId="58" applyNumberFormat="1" applyFont="1" applyBorder="1" applyAlignment="1">
      <alignment vertical="center"/>
    </xf>
    <xf numFmtId="182" fontId="10" fillId="0" borderId="1" xfId="58" applyNumberFormat="1" applyFont="1" applyBorder="1" applyAlignment="1">
      <alignment vertical="center"/>
    </xf>
    <xf numFmtId="0" fontId="4" fillId="0" borderId="11" xfId="58" applyFont="1" applyBorder="1" applyAlignment="1">
      <alignment vertical="center"/>
    </xf>
    <xf numFmtId="0" fontId="48" fillId="0" borderId="0" xfId="0" applyFont="1"/>
    <xf numFmtId="0" fontId="48" fillId="0" borderId="0" xfId="0" applyFont="1" applyFill="1" applyAlignment="1"/>
    <xf numFmtId="0" fontId="49" fillId="0" borderId="0" xfId="0" applyFont="1" applyAlignment="1">
      <alignment horizontal="center" vertical="center"/>
    </xf>
    <xf numFmtId="0" fontId="50" fillId="0" borderId="0" xfId="0" applyFont="1" applyBorder="1" applyAlignment="1">
      <alignment horizontal="left" vertical="center"/>
    </xf>
    <xf numFmtId="0" fontId="51" fillId="0" borderId="0" xfId="0" applyFont="1" applyBorder="1"/>
    <xf numFmtId="0" fontId="48" fillId="0" borderId="0" xfId="0" applyFont="1" applyBorder="1"/>
    <xf numFmtId="0" fontId="51" fillId="0" borderId="0" xfId="0" applyFont="1" applyFill="1" applyBorder="1" applyAlignment="1"/>
    <xf numFmtId="0" fontId="48" fillId="0" borderId="0" xfId="0" applyFont="1" applyFill="1" applyBorder="1" applyAlignment="1"/>
    <xf numFmtId="0" fontId="48" fillId="0" borderId="0" xfId="59" applyFont="1" applyBorder="1"/>
    <xf numFmtId="0" fontId="0" fillId="0" borderId="0" xfId="60">
      <alignment vertical="center"/>
    </xf>
    <xf numFmtId="0" fontId="52" fillId="0" borderId="0" xfId="60" applyFont="1">
      <alignment vertical="center"/>
    </xf>
    <xf numFmtId="0" fontId="53" fillId="0" borderId="0" xfId="60" applyFont="1" applyAlignment="1">
      <alignment horizontal="center" vertical="center" wrapText="1"/>
    </xf>
    <xf numFmtId="57" fontId="54" fillId="0" borderId="0" xfId="60" applyNumberFormat="1" applyFont="1" applyAlignment="1">
      <alignment horizontal="center" vertical="center"/>
    </xf>
    <xf numFmtId="0" fontId="54" fillId="0" borderId="0" xfId="60" applyFont="1" applyAlignment="1">
      <alignment horizontal="center" vertical="center"/>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5 2" xfId="18"/>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西安" xfId="34"/>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千位分隔[0]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常规 2 3 2" xfId="55"/>
    <cellStyle name="60% - 强调文字颜色 6" xfId="56" builtinId="52"/>
    <cellStyle name="3232" xfId="57"/>
    <cellStyle name="常规 2" xfId="58"/>
    <cellStyle name="常规 2 4" xfId="59"/>
    <cellStyle name="常规 3" xfId="60"/>
    <cellStyle name="常规 7" xfId="61"/>
    <cellStyle name="常规 4" xfId="62"/>
    <cellStyle name="常规 2 6" xfId="63"/>
    <cellStyle name="常规 9" xfId="64"/>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5" Type="http://schemas.openxmlformats.org/officeDocument/2006/relationships/sharedStrings" Target="sharedStrings.xml"/><Relationship Id="rId64" Type="http://schemas.openxmlformats.org/officeDocument/2006/relationships/styles" Target="styles.xml"/><Relationship Id="rId63" Type="http://schemas.openxmlformats.org/officeDocument/2006/relationships/theme" Target="theme/theme1.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3" workbookViewId="0">
      <selection activeCell="J15" sqref="J15"/>
    </sheetView>
  </sheetViews>
  <sheetFormatPr defaultColWidth="9" defaultRowHeight="13.5"/>
  <cols>
    <col min="1" max="6" width="9" style="362"/>
    <col min="7" max="7" width="9" style="362" customWidth="1"/>
    <col min="8" max="16384" width="9" style="362"/>
  </cols>
  <sheetData>
    <row r="1" ht="18" spans="1:1">
      <c r="A1" s="363" t="s">
        <v>0</v>
      </c>
    </row>
    <row r="11" ht="87.75" customHeight="1" spans="1:9">
      <c r="A11" s="364" t="s">
        <v>1</v>
      </c>
      <c r="B11" s="364"/>
      <c r="C11" s="364"/>
      <c r="D11" s="364"/>
      <c r="E11" s="364"/>
      <c r="F11" s="364"/>
      <c r="G11" s="364"/>
      <c r="H11" s="364"/>
      <c r="I11" s="364"/>
    </row>
    <row r="43" ht="30" customHeight="1" spans="1:9">
      <c r="A43" s="365">
        <v>44562</v>
      </c>
      <c r="B43" s="366"/>
      <c r="C43" s="366"/>
      <c r="D43" s="366"/>
      <c r="E43" s="366"/>
      <c r="F43" s="366"/>
      <c r="G43" s="366"/>
      <c r="H43" s="366"/>
      <c r="I43" s="366"/>
    </row>
  </sheetData>
  <mergeCells count="2">
    <mergeCell ref="A11:I11"/>
    <mergeCell ref="A43:I4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P22"/>
  <sheetViews>
    <sheetView showZeros="0" view="pageBreakPreview" zoomScaleNormal="100" topLeftCell="A10" workbookViewId="0">
      <selection activeCell="E27" sqref="E27"/>
    </sheetView>
  </sheetViews>
  <sheetFormatPr defaultColWidth="6.75" defaultRowHeight="12"/>
  <cols>
    <col min="1" max="1" width="40.625" style="148" customWidth="1"/>
    <col min="2" max="4" width="14.875" style="148" customWidth="1"/>
    <col min="5" max="6" width="9" style="148" customWidth="1"/>
    <col min="7" max="7" width="5.875" style="148" customWidth="1"/>
    <col min="8" max="16384" width="6.75" style="148"/>
  </cols>
  <sheetData>
    <row r="1" ht="19.5" customHeight="1" spans="1:1">
      <c r="A1" s="42" t="s">
        <v>171</v>
      </c>
    </row>
    <row r="2" s="196" customFormat="1" ht="33" customHeight="1" spans="1:250">
      <c r="A2" s="199" t="s">
        <v>172</v>
      </c>
      <c r="B2" s="199"/>
      <c r="C2" s="199"/>
      <c r="D2" s="19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c r="EZ2" s="200"/>
      <c r="FA2" s="200"/>
      <c r="FB2" s="200"/>
      <c r="FC2" s="200"/>
      <c r="FD2" s="200"/>
      <c r="FE2" s="200"/>
      <c r="FF2" s="200"/>
      <c r="FG2" s="200"/>
      <c r="FH2" s="200"/>
      <c r="FI2" s="200"/>
      <c r="FJ2" s="200"/>
      <c r="FK2" s="200"/>
      <c r="FL2" s="200"/>
      <c r="FM2" s="200"/>
      <c r="FN2" s="200"/>
      <c r="FO2" s="200"/>
      <c r="FP2" s="200"/>
      <c r="FQ2" s="200"/>
      <c r="FR2" s="200"/>
      <c r="FS2" s="200"/>
      <c r="FT2" s="200"/>
      <c r="FU2" s="200"/>
      <c r="FV2" s="200"/>
      <c r="FW2" s="200"/>
      <c r="FX2" s="200"/>
      <c r="FY2" s="200"/>
      <c r="FZ2" s="200"/>
      <c r="GA2" s="200"/>
      <c r="GB2" s="200"/>
      <c r="GC2" s="200"/>
      <c r="GD2" s="200"/>
      <c r="GE2" s="200"/>
      <c r="GF2" s="200"/>
      <c r="GG2" s="200"/>
      <c r="GH2" s="200"/>
      <c r="GI2" s="200"/>
      <c r="GJ2" s="200"/>
      <c r="GK2" s="200"/>
      <c r="GL2" s="200"/>
      <c r="GM2" s="200"/>
      <c r="GN2" s="200"/>
      <c r="GO2" s="200"/>
      <c r="GP2" s="200"/>
      <c r="GQ2" s="200"/>
      <c r="GR2" s="200"/>
      <c r="GS2" s="200"/>
      <c r="GT2" s="200"/>
      <c r="GU2" s="200"/>
      <c r="GV2" s="200"/>
      <c r="GW2" s="200"/>
      <c r="GX2" s="200"/>
      <c r="GY2" s="200"/>
      <c r="GZ2" s="200"/>
      <c r="HA2" s="200"/>
      <c r="HB2" s="200"/>
      <c r="HC2" s="200"/>
      <c r="HD2" s="200"/>
      <c r="HE2" s="200"/>
      <c r="HF2" s="200"/>
      <c r="HG2" s="200"/>
      <c r="HH2" s="200"/>
      <c r="HI2" s="200"/>
      <c r="HJ2" s="200"/>
      <c r="HK2" s="200"/>
      <c r="HL2" s="200"/>
      <c r="HM2" s="200"/>
      <c r="HN2" s="200"/>
      <c r="HO2" s="200"/>
      <c r="HP2" s="200"/>
      <c r="HQ2" s="200"/>
      <c r="HR2" s="200"/>
      <c r="HS2" s="200"/>
      <c r="HT2" s="200"/>
      <c r="HU2" s="200"/>
      <c r="HV2" s="200"/>
      <c r="HW2" s="200"/>
      <c r="HX2" s="200"/>
      <c r="HY2" s="200"/>
      <c r="HZ2" s="200"/>
      <c r="IA2" s="200"/>
      <c r="IB2" s="200"/>
      <c r="IC2" s="200"/>
      <c r="ID2" s="200"/>
      <c r="IE2" s="200"/>
      <c r="IF2" s="200"/>
      <c r="IG2" s="200"/>
      <c r="IH2" s="200"/>
      <c r="II2" s="200"/>
      <c r="IJ2" s="200"/>
      <c r="IK2" s="200"/>
      <c r="IL2" s="200"/>
      <c r="IM2" s="200"/>
      <c r="IN2" s="200"/>
      <c r="IO2" s="200"/>
      <c r="IP2" s="200"/>
    </row>
    <row r="3" s="151" customFormat="1" ht="19.5" customHeight="1" spans="1:250">
      <c r="A3" s="201"/>
      <c r="D3" s="202" t="s">
        <v>113</v>
      </c>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row>
    <row r="4" s="197" customFormat="1" ht="50.1" customHeight="1" spans="1:250">
      <c r="A4" s="155" t="s">
        <v>173</v>
      </c>
      <c r="B4" s="155" t="s">
        <v>174</v>
      </c>
      <c r="C4" s="155" t="s">
        <v>175</v>
      </c>
      <c r="D4" s="155" t="s">
        <v>114</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row>
    <row r="5" s="198" customFormat="1" ht="24.95" customHeight="1" spans="1:5">
      <c r="A5" s="245" t="s">
        <v>176</v>
      </c>
      <c r="B5" s="210">
        <f>SUM(B6:B8)</f>
        <v>53782</v>
      </c>
      <c r="C5" s="210">
        <f>SUM(C6:C8)</f>
        <v>22438.815452</v>
      </c>
      <c r="D5" s="211">
        <f t="shared" ref="D5:D22" si="0">C5/B5*100</f>
        <v>41.721794377301</v>
      </c>
      <c r="E5" s="187"/>
    </row>
    <row r="6" s="198" customFormat="1" ht="24.95" customHeight="1" spans="1:4">
      <c r="A6" s="246" t="s">
        <v>177</v>
      </c>
      <c r="B6" s="335">
        <v>41250</v>
      </c>
      <c r="C6" s="335">
        <v>15863</v>
      </c>
      <c r="D6" s="207">
        <f t="shared" si="0"/>
        <v>38.4557575757576</v>
      </c>
    </row>
    <row r="7" s="198" customFormat="1" ht="24.95" customHeight="1" spans="1:4">
      <c r="A7" s="246" t="s">
        <v>178</v>
      </c>
      <c r="B7" s="335">
        <v>49</v>
      </c>
      <c r="C7" s="335">
        <v>0</v>
      </c>
      <c r="D7" s="207">
        <f t="shared" si="0"/>
        <v>0</v>
      </c>
    </row>
    <row r="8" s="198" customFormat="1" ht="24.95" customHeight="1" spans="1:4">
      <c r="A8" s="248" t="s">
        <v>179</v>
      </c>
      <c r="B8" s="209">
        <v>12483</v>
      </c>
      <c r="C8" s="335">
        <v>6575.815452</v>
      </c>
      <c r="D8" s="207">
        <f t="shared" si="0"/>
        <v>52.6781659216535</v>
      </c>
    </row>
    <row r="9" s="198" customFormat="1" ht="24.95" customHeight="1" spans="1:4">
      <c r="A9" s="245" t="s">
        <v>180</v>
      </c>
      <c r="B9" s="210">
        <f>SUM(B10:B21)</f>
        <v>33966.91073</v>
      </c>
      <c r="C9" s="336">
        <f>SUM(C10:C21)</f>
        <v>16323.328427</v>
      </c>
      <c r="D9" s="211">
        <f t="shared" si="0"/>
        <v>48.0565587985104</v>
      </c>
    </row>
    <row r="10" s="198" customFormat="1" ht="24.95" customHeight="1" spans="1:4">
      <c r="A10" s="246" t="s">
        <v>181</v>
      </c>
      <c r="B10" s="335">
        <v>603.622024</v>
      </c>
      <c r="C10" s="335">
        <v>184.1</v>
      </c>
      <c r="D10" s="207">
        <f t="shared" si="0"/>
        <v>30.4992184977001</v>
      </c>
    </row>
    <row r="11" s="198" customFormat="1" ht="24.95" customHeight="1" spans="1:4">
      <c r="A11" s="246" t="s">
        <v>182</v>
      </c>
      <c r="B11" s="335">
        <v>9364.5204</v>
      </c>
      <c r="C11" s="335">
        <v>4400.400988</v>
      </c>
      <c r="D11" s="207">
        <f t="shared" si="0"/>
        <v>46.9901372418389</v>
      </c>
    </row>
    <row r="12" s="198" customFormat="1" ht="24.95" customHeight="1" spans="1:4">
      <c r="A12" s="246" t="s">
        <v>183</v>
      </c>
      <c r="B12" s="335">
        <v>1413.26636</v>
      </c>
      <c r="C12" s="335">
        <v>60.868</v>
      </c>
      <c r="D12" s="207">
        <f t="shared" si="0"/>
        <v>4.30690220348838</v>
      </c>
    </row>
    <row r="13" s="198" customFormat="1" ht="24.95" customHeight="1" spans="1:4">
      <c r="A13" s="246" t="s">
        <v>184</v>
      </c>
      <c r="B13" s="335">
        <v>445</v>
      </c>
      <c r="C13" s="335">
        <v>2566</v>
      </c>
      <c r="D13" s="207">
        <f t="shared" si="0"/>
        <v>576.629213483146</v>
      </c>
    </row>
    <row r="14" s="198" customFormat="1" ht="24.95" customHeight="1" spans="1:4">
      <c r="A14" s="246" t="s">
        <v>185</v>
      </c>
      <c r="B14" s="335">
        <v>10646.243746</v>
      </c>
      <c r="C14" s="335">
        <v>1694.9933</v>
      </c>
      <c r="D14" s="207">
        <f t="shared" si="0"/>
        <v>15.9210453981654</v>
      </c>
    </row>
    <row r="15" s="198" customFormat="1" ht="24.95" customHeight="1" spans="1:4">
      <c r="A15" s="246" t="s">
        <v>186</v>
      </c>
      <c r="B15" s="335">
        <v>5330.8538</v>
      </c>
      <c r="C15" s="335">
        <v>5907.185314</v>
      </c>
      <c r="D15" s="207">
        <f t="shared" si="0"/>
        <v>110.811242169125</v>
      </c>
    </row>
    <row r="16" s="198" customFormat="1" ht="24.95" customHeight="1" spans="1:4">
      <c r="A16" s="246" t="s">
        <v>187</v>
      </c>
      <c r="B16" s="335">
        <v>2400.6444</v>
      </c>
      <c r="C16" s="335">
        <v>661.92136</v>
      </c>
      <c r="D16" s="207">
        <f t="shared" si="0"/>
        <v>27.5726534092263</v>
      </c>
    </row>
    <row r="17" s="198" customFormat="1" ht="24.95" customHeight="1" spans="1:4">
      <c r="A17" s="246" t="s">
        <v>188</v>
      </c>
      <c r="B17" s="335">
        <v>91.76</v>
      </c>
      <c r="C17" s="335">
        <v>20</v>
      </c>
      <c r="D17" s="207">
        <f t="shared" si="0"/>
        <v>21.795989537925</v>
      </c>
    </row>
    <row r="18" s="198" customFormat="1" ht="24.95" customHeight="1" spans="1:4">
      <c r="A18" s="246" t="s">
        <v>189</v>
      </c>
      <c r="B18" s="335">
        <v>43</v>
      </c>
      <c r="C18" s="335"/>
      <c r="D18" s="207">
        <f t="shared" si="0"/>
        <v>0</v>
      </c>
    </row>
    <row r="19" s="198" customFormat="1" ht="24.95" customHeight="1" spans="1:4">
      <c r="A19" s="246" t="s">
        <v>190</v>
      </c>
      <c r="B19" s="335">
        <v>1644</v>
      </c>
      <c r="C19" s="335">
        <v>144.1</v>
      </c>
      <c r="D19" s="207">
        <f t="shared" si="0"/>
        <v>8.76520681265207</v>
      </c>
    </row>
    <row r="20" s="198" customFormat="1" ht="24.95" customHeight="1" spans="1:4">
      <c r="A20" s="246" t="s">
        <v>191</v>
      </c>
      <c r="B20" s="335">
        <v>16</v>
      </c>
      <c r="C20" s="335"/>
      <c r="D20" s="207">
        <f t="shared" si="0"/>
        <v>0</v>
      </c>
    </row>
    <row r="21" s="198" customFormat="1" ht="24.95" customHeight="1" spans="1:4">
      <c r="A21" s="246" t="s">
        <v>192</v>
      </c>
      <c r="B21" s="335">
        <v>1968</v>
      </c>
      <c r="C21" s="335">
        <v>683.759465</v>
      </c>
      <c r="D21" s="207">
        <f t="shared" si="0"/>
        <v>34.743875254065</v>
      </c>
    </row>
    <row r="22" s="198" customFormat="1" ht="24.95" customHeight="1" spans="1:5">
      <c r="A22" s="250" t="s">
        <v>193</v>
      </c>
      <c r="B22" s="210">
        <f>B5+B9</f>
        <v>87748.91073</v>
      </c>
      <c r="C22" s="210">
        <f>C5+C9</f>
        <v>38762.143879</v>
      </c>
      <c r="D22" s="211">
        <f t="shared" si="0"/>
        <v>44.1739316836304</v>
      </c>
      <c r="E22" s="1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18"/>
  <sheetViews>
    <sheetView showGridLines="0" showZeros="0" view="pageBreakPreview" zoomScaleNormal="100" workbookViewId="0">
      <selection activeCell="H9" sqref="H9"/>
    </sheetView>
  </sheetViews>
  <sheetFormatPr defaultColWidth="9.125" defaultRowHeight="15.75" outlineLevelCol="4"/>
  <cols>
    <col min="1" max="1" width="35.625" style="217" customWidth="1"/>
    <col min="2" max="4" width="15.625" style="217" customWidth="1"/>
    <col min="5" max="5" width="11.125" style="217"/>
    <col min="6" max="247" width="9.125" style="217"/>
    <col min="248" max="248" width="30.125" style="217" customWidth="1"/>
    <col min="249" max="251" width="16.625" style="217" customWidth="1"/>
    <col min="252" max="252" width="30.125" style="217" customWidth="1"/>
    <col min="253" max="255" width="18" style="217" customWidth="1"/>
    <col min="256" max="260" width="9.125" style="217" hidden="1" customWidth="1"/>
    <col min="261" max="503" width="9.125" style="217"/>
    <col min="504" max="504" width="30.125" style="217" customWidth="1"/>
    <col min="505" max="507" width="16.625" style="217" customWidth="1"/>
    <col min="508" max="508" width="30.125" style="217" customWidth="1"/>
    <col min="509" max="511" width="18" style="217" customWidth="1"/>
    <col min="512" max="516" width="9.125" style="217" hidden="1" customWidth="1"/>
    <col min="517" max="759" width="9.125" style="217"/>
    <col min="760" max="760" width="30.125" style="217" customWidth="1"/>
    <col min="761" max="763" width="16.625" style="217" customWidth="1"/>
    <col min="764" max="764" width="30.125" style="217" customWidth="1"/>
    <col min="765" max="767" width="18" style="217" customWidth="1"/>
    <col min="768" max="772" width="9.125" style="217" hidden="1" customWidth="1"/>
    <col min="773" max="1015" width="9.125" style="217"/>
    <col min="1016" max="1016" width="30.125" style="217" customWidth="1"/>
    <col min="1017" max="1019" width="16.625" style="217" customWidth="1"/>
    <col min="1020" max="1020" width="30.125" style="217" customWidth="1"/>
    <col min="1021" max="1023" width="18" style="217" customWidth="1"/>
    <col min="1024" max="1028" width="9.125" style="217" hidden="1" customWidth="1"/>
    <col min="1029" max="1271" width="9.125" style="217"/>
    <col min="1272" max="1272" width="30.125" style="217" customWidth="1"/>
    <col min="1273" max="1275" width="16.625" style="217" customWidth="1"/>
    <col min="1276" max="1276" width="30.125" style="217" customWidth="1"/>
    <col min="1277" max="1279" width="18" style="217" customWidth="1"/>
    <col min="1280" max="1284" width="9.125" style="217" hidden="1" customWidth="1"/>
    <col min="1285" max="1527" width="9.125" style="217"/>
    <col min="1528" max="1528" width="30.125" style="217" customWidth="1"/>
    <col min="1529" max="1531" width="16.625" style="217" customWidth="1"/>
    <col min="1532" max="1532" width="30.125" style="217" customWidth="1"/>
    <col min="1533" max="1535" width="18" style="217" customWidth="1"/>
    <col min="1536" max="1540" width="9.125" style="217" hidden="1" customWidth="1"/>
    <col min="1541" max="1783" width="9.125" style="217"/>
    <col min="1784" max="1784" width="30.125" style="217" customWidth="1"/>
    <col min="1785" max="1787" width="16.625" style="217" customWidth="1"/>
    <col min="1788" max="1788" width="30.125" style="217" customWidth="1"/>
    <col min="1789" max="1791" width="18" style="217" customWidth="1"/>
    <col min="1792" max="1796" width="9.125" style="217" hidden="1" customWidth="1"/>
    <col min="1797" max="2039" width="9.125" style="217"/>
    <col min="2040" max="2040" width="30.125" style="217" customWidth="1"/>
    <col min="2041" max="2043" width="16.625" style="217" customWidth="1"/>
    <col min="2044" max="2044" width="30.125" style="217" customWidth="1"/>
    <col min="2045" max="2047" width="18" style="217" customWidth="1"/>
    <col min="2048" max="2052" width="9.125" style="217" hidden="1" customWidth="1"/>
    <col min="2053" max="2295" width="9.125" style="217"/>
    <col min="2296" max="2296" width="30.125" style="217" customWidth="1"/>
    <col min="2297" max="2299" width="16.625" style="217" customWidth="1"/>
    <col min="2300" max="2300" width="30.125" style="217" customWidth="1"/>
    <col min="2301" max="2303" width="18" style="217" customWidth="1"/>
    <col min="2304" max="2308" width="9.125" style="217" hidden="1" customWidth="1"/>
    <col min="2309" max="2551" width="9.125" style="217"/>
    <col min="2552" max="2552" width="30.125" style="217" customWidth="1"/>
    <col min="2553" max="2555" width="16.625" style="217" customWidth="1"/>
    <col min="2556" max="2556" width="30.125" style="217" customWidth="1"/>
    <col min="2557" max="2559" width="18" style="217" customWidth="1"/>
    <col min="2560" max="2564" width="9.125" style="217" hidden="1" customWidth="1"/>
    <col min="2565" max="2807" width="9.125" style="217"/>
    <col min="2808" max="2808" width="30.125" style="217" customWidth="1"/>
    <col min="2809" max="2811" width="16.625" style="217" customWidth="1"/>
    <col min="2812" max="2812" width="30.125" style="217" customWidth="1"/>
    <col min="2813" max="2815" width="18" style="217" customWidth="1"/>
    <col min="2816" max="2820" width="9.125" style="217" hidden="1" customWidth="1"/>
    <col min="2821" max="3063" width="9.125" style="217"/>
    <col min="3064" max="3064" width="30.125" style="217" customWidth="1"/>
    <col min="3065" max="3067" width="16.625" style="217" customWidth="1"/>
    <col min="3068" max="3068" width="30.125" style="217" customWidth="1"/>
    <col min="3069" max="3071" width="18" style="217" customWidth="1"/>
    <col min="3072" max="3076" width="9.125" style="217" hidden="1" customWidth="1"/>
    <col min="3077" max="3319" width="9.125" style="217"/>
    <col min="3320" max="3320" width="30.125" style="217" customWidth="1"/>
    <col min="3321" max="3323" width="16.625" style="217" customWidth="1"/>
    <col min="3324" max="3324" width="30.125" style="217" customWidth="1"/>
    <col min="3325" max="3327" width="18" style="217" customWidth="1"/>
    <col min="3328" max="3332" width="9.125" style="217" hidden="1" customWidth="1"/>
    <col min="3333" max="3575" width="9.125" style="217"/>
    <col min="3576" max="3576" width="30.125" style="217" customWidth="1"/>
    <col min="3577" max="3579" width="16.625" style="217" customWidth="1"/>
    <col min="3580" max="3580" width="30.125" style="217" customWidth="1"/>
    <col min="3581" max="3583" width="18" style="217" customWidth="1"/>
    <col min="3584" max="3588" width="9.125" style="217" hidden="1" customWidth="1"/>
    <col min="3589" max="3831" width="9.125" style="217"/>
    <col min="3832" max="3832" width="30.125" style="217" customWidth="1"/>
    <col min="3833" max="3835" width="16.625" style="217" customWidth="1"/>
    <col min="3836" max="3836" width="30.125" style="217" customWidth="1"/>
    <col min="3837" max="3839" width="18" style="217" customWidth="1"/>
    <col min="3840" max="3844" width="9.125" style="217" hidden="1" customWidth="1"/>
    <col min="3845" max="4087" width="9.125" style="217"/>
    <col min="4088" max="4088" width="30.125" style="217" customWidth="1"/>
    <col min="4089" max="4091" width="16.625" style="217" customWidth="1"/>
    <col min="4092" max="4092" width="30.125" style="217" customWidth="1"/>
    <col min="4093" max="4095" width="18" style="217" customWidth="1"/>
    <col min="4096" max="4100" width="9.125" style="217" hidden="1" customWidth="1"/>
    <col min="4101" max="4343" width="9.125" style="217"/>
    <col min="4344" max="4344" width="30.125" style="217" customWidth="1"/>
    <col min="4345" max="4347" width="16.625" style="217" customWidth="1"/>
    <col min="4348" max="4348" width="30.125" style="217" customWidth="1"/>
    <col min="4349" max="4351" width="18" style="217" customWidth="1"/>
    <col min="4352" max="4356" width="9.125" style="217" hidden="1" customWidth="1"/>
    <col min="4357" max="4599" width="9.125" style="217"/>
    <col min="4600" max="4600" width="30.125" style="217" customWidth="1"/>
    <col min="4601" max="4603" width="16.625" style="217" customWidth="1"/>
    <col min="4604" max="4604" width="30.125" style="217" customWidth="1"/>
    <col min="4605" max="4607" width="18" style="217" customWidth="1"/>
    <col min="4608" max="4612" width="9.125" style="217" hidden="1" customWidth="1"/>
    <col min="4613" max="4855" width="9.125" style="217"/>
    <col min="4856" max="4856" width="30.125" style="217" customWidth="1"/>
    <col min="4857" max="4859" width="16.625" style="217" customWidth="1"/>
    <col min="4860" max="4860" width="30.125" style="217" customWidth="1"/>
    <col min="4861" max="4863" width="18" style="217" customWidth="1"/>
    <col min="4864" max="4868" width="9.125" style="217" hidden="1" customWidth="1"/>
    <col min="4869" max="5111" width="9.125" style="217"/>
    <col min="5112" max="5112" width="30.125" style="217" customWidth="1"/>
    <col min="5113" max="5115" width="16.625" style="217" customWidth="1"/>
    <col min="5116" max="5116" width="30.125" style="217" customWidth="1"/>
    <col min="5117" max="5119" width="18" style="217" customWidth="1"/>
    <col min="5120" max="5124" width="9.125" style="217" hidden="1" customWidth="1"/>
    <col min="5125" max="5367" width="9.125" style="217"/>
    <col min="5368" max="5368" width="30.125" style="217" customWidth="1"/>
    <col min="5369" max="5371" width="16.625" style="217" customWidth="1"/>
    <col min="5372" max="5372" width="30.125" style="217" customWidth="1"/>
    <col min="5373" max="5375" width="18" style="217" customWidth="1"/>
    <col min="5376" max="5380" width="9.125" style="217" hidden="1" customWidth="1"/>
    <col min="5381" max="5623" width="9.125" style="217"/>
    <col min="5624" max="5624" width="30.125" style="217" customWidth="1"/>
    <col min="5625" max="5627" width="16.625" style="217" customWidth="1"/>
    <col min="5628" max="5628" width="30.125" style="217" customWidth="1"/>
    <col min="5629" max="5631" width="18" style="217" customWidth="1"/>
    <col min="5632" max="5636" width="9.125" style="217" hidden="1" customWidth="1"/>
    <col min="5637" max="5879" width="9.125" style="217"/>
    <col min="5880" max="5880" width="30.125" style="217" customWidth="1"/>
    <col min="5881" max="5883" width="16.625" style="217" customWidth="1"/>
    <col min="5884" max="5884" width="30.125" style="217" customWidth="1"/>
    <col min="5885" max="5887" width="18" style="217" customWidth="1"/>
    <col min="5888" max="5892" width="9.125" style="217" hidden="1" customWidth="1"/>
    <col min="5893" max="6135" width="9.125" style="217"/>
    <col min="6136" max="6136" width="30.125" style="217" customWidth="1"/>
    <col min="6137" max="6139" width="16.625" style="217" customWidth="1"/>
    <col min="6140" max="6140" width="30.125" style="217" customWidth="1"/>
    <col min="6141" max="6143" width="18" style="217" customWidth="1"/>
    <col min="6144" max="6148" width="9.125" style="217" hidden="1" customWidth="1"/>
    <col min="6149" max="6391" width="9.125" style="217"/>
    <col min="6392" max="6392" width="30.125" style="217" customWidth="1"/>
    <col min="6393" max="6395" width="16.625" style="217" customWidth="1"/>
    <col min="6396" max="6396" width="30.125" style="217" customWidth="1"/>
    <col min="6397" max="6399" width="18" style="217" customWidth="1"/>
    <col min="6400" max="6404" width="9.125" style="217" hidden="1" customWidth="1"/>
    <col min="6405" max="6647" width="9.125" style="217"/>
    <col min="6648" max="6648" width="30.125" style="217" customWidth="1"/>
    <col min="6649" max="6651" width="16.625" style="217" customWidth="1"/>
    <col min="6652" max="6652" width="30.125" style="217" customWidth="1"/>
    <col min="6653" max="6655" width="18" style="217" customWidth="1"/>
    <col min="6656" max="6660" width="9.125" style="217" hidden="1" customWidth="1"/>
    <col min="6661" max="6903" width="9.125" style="217"/>
    <col min="6904" max="6904" width="30.125" style="217" customWidth="1"/>
    <col min="6905" max="6907" width="16.625" style="217" customWidth="1"/>
    <col min="6908" max="6908" width="30.125" style="217" customWidth="1"/>
    <col min="6909" max="6911" width="18" style="217" customWidth="1"/>
    <col min="6912" max="6916" width="9.125" style="217" hidden="1" customWidth="1"/>
    <col min="6917" max="7159" width="9.125" style="217"/>
    <col min="7160" max="7160" width="30.125" style="217" customWidth="1"/>
    <col min="7161" max="7163" width="16.625" style="217" customWidth="1"/>
    <col min="7164" max="7164" width="30.125" style="217" customWidth="1"/>
    <col min="7165" max="7167" width="18" style="217" customWidth="1"/>
    <col min="7168" max="7172" width="9.125" style="217" hidden="1" customWidth="1"/>
    <col min="7173" max="7415" width="9.125" style="217"/>
    <col min="7416" max="7416" width="30.125" style="217" customWidth="1"/>
    <col min="7417" max="7419" width="16.625" style="217" customWidth="1"/>
    <col min="7420" max="7420" width="30.125" style="217" customWidth="1"/>
    <col min="7421" max="7423" width="18" style="217" customWidth="1"/>
    <col min="7424" max="7428" width="9.125" style="217" hidden="1" customWidth="1"/>
    <col min="7429" max="7671" width="9.125" style="217"/>
    <col min="7672" max="7672" width="30.125" style="217" customWidth="1"/>
    <col min="7673" max="7675" width="16.625" style="217" customWidth="1"/>
    <col min="7676" max="7676" width="30.125" style="217" customWidth="1"/>
    <col min="7677" max="7679" width="18" style="217" customWidth="1"/>
    <col min="7680" max="7684" width="9.125" style="217" hidden="1" customWidth="1"/>
    <col min="7685" max="7927" width="9.125" style="217"/>
    <col min="7928" max="7928" width="30.125" style="217" customWidth="1"/>
    <col min="7929" max="7931" width="16.625" style="217" customWidth="1"/>
    <col min="7932" max="7932" width="30.125" style="217" customWidth="1"/>
    <col min="7933" max="7935" width="18" style="217" customWidth="1"/>
    <col min="7936" max="7940" width="9.125" style="217" hidden="1" customWidth="1"/>
    <col min="7941" max="8183" width="9.125" style="217"/>
    <col min="8184" max="8184" width="30.125" style="217" customWidth="1"/>
    <col min="8185" max="8187" width="16.625" style="217" customWidth="1"/>
    <col min="8188" max="8188" width="30.125" style="217" customWidth="1"/>
    <col min="8189" max="8191" width="18" style="217" customWidth="1"/>
    <col min="8192" max="8196" width="9.125" style="217" hidden="1" customWidth="1"/>
    <col min="8197" max="8439" width="9.125" style="217"/>
    <col min="8440" max="8440" width="30.125" style="217" customWidth="1"/>
    <col min="8441" max="8443" width="16.625" style="217" customWidth="1"/>
    <col min="8444" max="8444" width="30.125" style="217" customWidth="1"/>
    <col min="8445" max="8447" width="18" style="217" customWidth="1"/>
    <col min="8448" max="8452" width="9.125" style="217" hidden="1" customWidth="1"/>
    <col min="8453" max="8695" width="9.125" style="217"/>
    <col min="8696" max="8696" width="30.125" style="217" customWidth="1"/>
    <col min="8697" max="8699" width="16.625" style="217" customWidth="1"/>
    <col min="8700" max="8700" width="30.125" style="217" customWidth="1"/>
    <col min="8701" max="8703" width="18" style="217" customWidth="1"/>
    <col min="8704" max="8708" width="9.125" style="217" hidden="1" customWidth="1"/>
    <col min="8709" max="8951" width="9.125" style="217"/>
    <col min="8952" max="8952" width="30.125" style="217" customWidth="1"/>
    <col min="8953" max="8955" width="16.625" style="217" customWidth="1"/>
    <col min="8956" max="8956" width="30.125" style="217" customWidth="1"/>
    <col min="8957" max="8959" width="18" style="217" customWidth="1"/>
    <col min="8960" max="8964" width="9.125" style="217" hidden="1" customWidth="1"/>
    <col min="8965" max="9207" width="9.125" style="217"/>
    <col min="9208" max="9208" width="30.125" style="217" customWidth="1"/>
    <col min="9209" max="9211" width="16.625" style="217" customWidth="1"/>
    <col min="9212" max="9212" width="30.125" style="217" customWidth="1"/>
    <col min="9213" max="9215" width="18" style="217" customWidth="1"/>
    <col min="9216" max="9220" width="9.125" style="217" hidden="1" customWidth="1"/>
    <col min="9221" max="9463" width="9.125" style="217"/>
    <col min="9464" max="9464" width="30.125" style="217" customWidth="1"/>
    <col min="9465" max="9467" width="16.625" style="217" customWidth="1"/>
    <col min="9468" max="9468" width="30.125" style="217" customWidth="1"/>
    <col min="9469" max="9471" width="18" style="217" customWidth="1"/>
    <col min="9472" max="9476" width="9.125" style="217" hidden="1" customWidth="1"/>
    <col min="9477" max="9719" width="9.125" style="217"/>
    <col min="9720" max="9720" width="30.125" style="217" customWidth="1"/>
    <col min="9721" max="9723" width="16.625" style="217" customWidth="1"/>
    <col min="9724" max="9724" width="30.125" style="217" customWidth="1"/>
    <col min="9725" max="9727" width="18" style="217" customWidth="1"/>
    <col min="9728" max="9732" width="9.125" style="217" hidden="1" customWidth="1"/>
    <col min="9733" max="9975" width="9.125" style="217"/>
    <col min="9976" max="9976" width="30.125" style="217" customWidth="1"/>
    <col min="9977" max="9979" width="16.625" style="217" customWidth="1"/>
    <col min="9980" max="9980" width="30.125" style="217" customWidth="1"/>
    <col min="9981" max="9983" width="18" style="217" customWidth="1"/>
    <col min="9984" max="9988" width="9.125" style="217" hidden="1" customWidth="1"/>
    <col min="9989" max="10231" width="9.125" style="217"/>
    <col min="10232" max="10232" width="30.125" style="217" customWidth="1"/>
    <col min="10233" max="10235" width="16.625" style="217" customWidth="1"/>
    <col min="10236" max="10236" width="30.125" style="217" customWidth="1"/>
    <col min="10237" max="10239" width="18" style="217" customWidth="1"/>
    <col min="10240" max="10244" width="9.125" style="217" hidden="1" customWidth="1"/>
    <col min="10245" max="10487" width="9.125" style="217"/>
    <col min="10488" max="10488" width="30.125" style="217" customWidth="1"/>
    <col min="10489" max="10491" width="16.625" style="217" customWidth="1"/>
    <col min="10492" max="10492" width="30.125" style="217" customWidth="1"/>
    <col min="10493" max="10495" width="18" style="217" customWidth="1"/>
    <col min="10496" max="10500" width="9.125" style="217" hidden="1" customWidth="1"/>
    <col min="10501" max="10743" width="9.125" style="217"/>
    <col min="10744" max="10744" width="30.125" style="217" customWidth="1"/>
    <col min="10745" max="10747" width="16.625" style="217" customWidth="1"/>
    <col min="10748" max="10748" width="30.125" style="217" customWidth="1"/>
    <col min="10749" max="10751" width="18" style="217" customWidth="1"/>
    <col min="10752" max="10756" width="9.125" style="217" hidden="1" customWidth="1"/>
    <col min="10757" max="10999" width="9.125" style="217"/>
    <col min="11000" max="11000" width="30.125" style="217" customWidth="1"/>
    <col min="11001" max="11003" width="16.625" style="217" customWidth="1"/>
    <col min="11004" max="11004" width="30.125" style="217" customWidth="1"/>
    <col min="11005" max="11007" width="18" style="217" customWidth="1"/>
    <col min="11008" max="11012" width="9.125" style="217" hidden="1" customWidth="1"/>
    <col min="11013" max="11255" width="9.125" style="217"/>
    <col min="11256" max="11256" width="30.125" style="217" customWidth="1"/>
    <col min="11257" max="11259" width="16.625" style="217" customWidth="1"/>
    <col min="11260" max="11260" width="30.125" style="217" customWidth="1"/>
    <col min="11261" max="11263" width="18" style="217" customWidth="1"/>
    <col min="11264" max="11268" width="9.125" style="217" hidden="1" customWidth="1"/>
    <col min="11269" max="11511" width="9.125" style="217"/>
    <col min="11512" max="11512" width="30.125" style="217" customWidth="1"/>
    <col min="11513" max="11515" width="16.625" style="217" customWidth="1"/>
    <col min="11516" max="11516" width="30.125" style="217" customWidth="1"/>
    <col min="11517" max="11519" width="18" style="217" customWidth="1"/>
    <col min="11520" max="11524" width="9.125" style="217" hidden="1" customWidth="1"/>
    <col min="11525" max="11767" width="9.125" style="217"/>
    <col min="11768" max="11768" width="30.125" style="217" customWidth="1"/>
    <col min="11769" max="11771" width="16.625" style="217" customWidth="1"/>
    <col min="11772" max="11772" width="30.125" style="217" customWidth="1"/>
    <col min="11773" max="11775" width="18" style="217" customWidth="1"/>
    <col min="11776" max="11780" width="9.125" style="217" hidden="1" customWidth="1"/>
    <col min="11781" max="12023" width="9.125" style="217"/>
    <col min="12024" max="12024" width="30.125" style="217" customWidth="1"/>
    <col min="12025" max="12027" width="16.625" style="217" customWidth="1"/>
    <col min="12028" max="12028" width="30.125" style="217" customWidth="1"/>
    <col min="12029" max="12031" width="18" style="217" customWidth="1"/>
    <col min="12032" max="12036" width="9.125" style="217" hidden="1" customWidth="1"/>
    <col min="12037" max="12279" width="9.125" style="217"/>
    <col min="12280" max="12280" width="30.125" style="217" customWidth="1"/>
    <col min="12281" max="12283" width="16.625" style="217" customWidth="1"/>
    <col min="12284" max="12284" width="30.125" style="217" customWidth="1"/>
    <col min="12285" max="12287" width="18" style="217" customWidth="1"/>
    <col min="12288" max="12292" width="9.125" style="217" hidden="1" customWidth="1"/>
    <col min="12293" max="12535" width="9.125" style="217"/>
    <col min="12536" max="12536" width="30.125" style="217" customWidth="1"/>
    <col min="12537" max="12539" width="16.625" style="217" customWidth="1"/>
    <col min="12540" max="12540" width="30.125" style="217" customWidth="1"/>
    <col min="12541" max="12543" width="18" style="217" customWidth="1"/>
    <col min="12544" max="12548" width="9.125" style="217" hidden="1" customWidth="1"/>
    <col min="12549" max="12791" width="9.125" style="217"/>
    <col min="12792" max="12792" width="30.125" style="217" customWidth="1"/>
    <col min="12793" max="12795" width="16.625" style="217" customWidth="1"/>
    <col min="12796" max="12796" width="30.125" style="217" customWidth="1"/>
    <col min="12797" max="12799" width="18" style="217" customWidth="1"/>
    <col min="12800" max="12804" width="9.125" style="217" hidden="1" customWidth="1"/>
    <col min="12805" max="13047" width="9.125" style="217"/>
    <col min="13048" max="13048" width="30.125" style="217" customWidth="1"/>
    <col min="13049" max="13051" width="16.625" style="217" customWidth="1"/>
    <col min="13052" max="13052" width="30.125" style="217" customWidth="1"/>
    <col min="13053" max="13055" width="18" style="217" customWidth="1"/>
    <col min="13056" max="13060" width="9.125" style="217" hidden="1" customWidth="1"/>
    <col min="13061" max="13303" width="9.125" style="217"/>
    <col min="13304" max="13304" width="30.125" style="217" customWidth="1"/>
    <col min="13305" max="13307" width="16.625" style="217" customWidth="1"/>
    <col min="13308" max="13308" width="30.125" style="217" customWidth="1"/>
    <col min="13309" max="13311" width="18" style="217" customWidth="1"/>
    <col min="13312" max="13316" width="9.125" style="217" hidden="1" customWidth="1"/>
    <col min="13317" max="13559" width="9.125" style="217"/>
    <col min="13560" max="13560" width="30.125" style="217" customWidth="1"/>
    <col min="13561" max="13563" width="16.625" style="217" customWidth="1"/>
    <col min="13564" max="13564" width="30.125" style="217" customWidth="1"/>
    <col min="13565" max="13567" width="18" style="217" customWidth="1"/>
    <col min="13568" max="13572" width="9.125" style="217" hidden="1" customWidth="1"/>
    <col min="13573" max="13815" width="9.125" style="217"/>
    <col min="13816" max="13816" width="30.125" style="217" customWidth="1"/>
    <col min="13817" max="13819" width="16.625" style="217" customWidth="1"/>
    <col min="13820" max="13820" width="30.125" style="217" customWidth="1"/>
    <col min="13821" max="13823" width="18" style="217" customWidth="1"/>
    <col min="13824" max="13828" width="9.125" style="217" hidden="1" customWidth="1"/>
    <col min="13829" max="14071" width="9.125" style="217"/>
    <col min="14072" max="14072" width="30.125" style="217" customWidth="1"/>
    <col min="14073" max="14075" width="16.625" style="217" customWidth="1"/>
    <col min="14076" max="14076" width="30.125" style="217" customWidth="1"/>
    <col min="14077" max="14079" width="18" style="217" customWidth="1"/>
    <col min="14080" max="14084" width="9.125" style="217" hidden="1" customWidth="1"/>
    <col min="14085" max="14327" width="9.125" style="217"/>
    <col min="14328" max="14328" width="30.125" style="217" customWidth="1"/>
    <col min="14329" max="14331" width="16.625" style="217" customWidth="1"/>
    <col min="14332" max="14332" width="30.125" style="217" customWidth="1"/>
    <col min="14333" max="14335" width="18" style="217" customWidth="1"/>
    <col min="14336" max="14340" width="9.125" style="217" hidden="1" customWidth="1"/>
    <col min="14341" max="14583" width="9.125" style="217"/>
    <col min="14584" max="14584" width="30.125" style="217" customWidth="1"/>
    <col min="14585" max="14587" width="16.625" style="217" customWidth="1"/>
    <col min="14588" max="14588" width="30.125" style="217" customWidth="1"/>
    <col min="14589" max="14591" width="18" style="217" customWidth="1"/>
    <col min="14592" max="14596" width="9.125" style="217" hidden="1" customWidth="1"/>
    <col min="14597" max="14839" width="9.125" style="217"/>
    <col min="14840" max="14840" width="30.125" style="217" customWidth="1"/>
    <col min="14841" max="14843" width="16.625" style="217" customWidth="1"/>
    <col min="14844" max="14844" width="30.125" style="217" customWidth="1"/>
    <col min="14845" max="14847" width="18" style="217" customWidth="1"/>
    <col min="14848" max="14852" width="9.125" style="217" hidden="1" customWidth="1"/>
    <col min="14853" max="15095" width="9.125" style="217"/>
    <col min="15096" max="15096" width="30.125" style="217" customWidth="1"/>
    <col min="15097" max="15099" width="16.625" style="217" customWidth="1"/>
    <col min="15100" max="15100" width="30.125" style="217" customWidth="1"/>
    <col min="15101" max="15103" width="18" style="217" customWidth="1"/>
    <col min="15104" max="15108" width="9.125" style="217" hidden="1" customWidth="1"/>
    <col min="15109" max="15351" width="9.125" style="217"/>
    <col min="15352" max="15352" width="30.125" style="217" customWidth="1"/>
    <col min="15353" max="15355" width="16.625" style="217" customWidth="1"/>
    <col min="15356" max="15356" width="30.125" style="217" customWidth="1"/>
    <col min="15357" max="15359" width="18" style="217" customWidth="1"/>
    <col min="15360" max="15364" width="9.125" style="217" hidden="1" customWidth="1"/>
    <col min="15365" max="15607" width="9.125" style="217"/>
    <col min="15608" max="15608" width="30.125" style="217" customWidth="1"/>
    <col min="15609" max="15611" width="16.625" style="217" customWidth="1"/>
    <col min="15612" max="15612" width="30.125" style="217" customWidth="1"/>
    <col min="15613" max="15615" width="18" style="217" customWidth="1"/>
    <col min="15616" max="15620" width="9.125" style="217" hidden="1" customWidth="1"/>
    <col min="15621" max="15863" width="9.125" style="217"/>
    <col min="15864" max="15864" width="30.125" style="217" customWidth="1"/>
    <col min="15865" max="15867" width="16.625" style="217" customWidth="1"/>
    <col min="15868" max="15868" width="30.125" style="217" customWidth="1"/>
    <col min="15869" max="15871" width="18" style="217" customWidth="1"/>
    <col min="15872" max="15876" width="9.125" style="217" hidden="1" customWidth="1"/>
    <col min="15877" max="16119" width="9.125" style="217"/>
    <col min="16120" max="16120" width="30.125" style="217" customWidth="1"/>
    <col min="16121" max="16123" width="16.625" style="217" customWidth="1"/>
    <col min="16124" max="16124" width="30.125" style="217" customWidth="1"/>
    <col min="16125" max="16127" width="18" style="217" customWidth="1"/>
    <col min="16128" max="16132" width="9.125" style="217" hidden="1" customWidth="1"/>
    <col min="16133" max="16384" width="9.125" style="217"/>
  </cols>
  <sheetData>
    <row r="1" s="213" customFormat="1" ht="19.5" customHeight="1" spans="1:1">
      <c r="A1" s="42" t="s">
        <v>194</v>
      </c>
    </row>
    <row r="2" s="213" customFormat="1" ht="20.25" spans="1:4">
      <c r="A2" s="218" t="s">
        <v>195</v>
      </c>
      <c r="B2" s="218"/>
      <c r="C2" s="218"/>
      <c r="D2" s="218"/>
    </row>
    <row r="3" s="214" customFormat="1" ht="19.5" customHeight="1" spans="4:4">
      <c r="D3" s="219" t="s">
        <v>113</v>
      </c>
    </row>
    <row r="4" s="214" customFormat="1" ht="50.1" customHeight="1" spans="1:4">
      <c r="A4" s="220" t="s">
        <v>173</v>
      </c>
      <c r="B4" s="203" t="s">
        <v>196</v>
      </c>
      <c r="C4" s="204" t="s">
        <v>197</v>
      </c>
      <c r="D4" s="281" t="s">
        <v>114</v>
      </c>
    </row>
    <row r="5" s="215" customFormat="1" ht="24.95" customHeight="1" spans="1:5">
      <c r="A5" s="333" t="s">
        <v>198</v>
      </c>
      <c r="B5" s="334">
        <f>SUM(B6:B18)</f>
        <v>213</v>
      </c>
      <c r="C5" s="334">
        <f>SUM(C6:C18)</f>
        <v>6075</v>
      </c>
      <c r="D5" s="327">
        <f>C5/B5*100</f>
        <v>2852.11267605634</v>
      </c>
      <c r="E5" s="305"/>
    </row>
    <row r="6" s="215" customFormat="1" ht="24.95" customHeight="1" spans="1:4">
      <c r="A6" s="205" t="s">
        <v>199</v>
      </c>
      <c r="B6" s="225"/>
      <c r="C6" s="225"/>
      <c r="D6" s="327"/>
    </row>
    <row r="7" s="215" customFormat="1" ht="24.95" customHeight="1" spans="1:4">
      <c r="A7" s="205" t="s">
        <v>200</v>
      </c>
      <c r="B7" s="225"/>
      <c r="C7" s="225"/>
      <c r="D7" s="327"/>
    </row>
    <row r="8" s="215" customFormat="1" ht="24.95" customHeight="1" spans="1:4">
      <c r="A8" s="205" t="s">
        <v>201</v>
      </c>
      <c r="B8" s="225"/>
      <c r="C8" s="225"/>
      <c r="D8" s="327"/>
    </row>
    <row r="9" s="215" customFormat="1" ht="24.95" customHeight="1" spans="1:4">
      <c r="A9" s="205" t="s">
        <v>202</v>
      </c>
      <c r="B9" s="225"/>
      <c r="C9" s="225"/>
      <c r="D9" s="327"/>
    </row>
    <row r="10" s="215" customFormat="1" ht="24.95" customHeight="1" spans="1:4">
      <c r="A10" s="205" t="s">
        <v>203</v>
      </c>
      <c r="B10" s="227"/>
      <c r="C10" s="225"/>
      <c r="D10" s="327"/>
    </row>
    <row r="11" s="215" customFormat="1" ht="24.95" customHeight="1" spans="1:4">
      <c r="A11" s="205" t="s">
        <v>204</v>
      </c>
      <c r="B11" s="227"/>
      <c r="C11" s="225"/>
      <c r="D11" s="327"/>
    </row>
    <row r="12" s="216" customFormat="1" ht="24.95" customHeight="1" spans="1:4">
      <c r="A12" s="205" t="s">
        <v>205</v>
      </c>
      <c r="B12" s="227"/>
      <c r="C12" s="225"/>
      <c r="D12" s="327"/>
    </row>
    <row r="13" s="217" customFormat="1" ht="24.95" customHeight="1" spans="1:4">
      <c r="A13" s="205" t="s">
        <v>206</v>
      </c>
      <c r="B13" s="227"/>
      <c r="C13" s="225"/>
      <c r="D13" s="327"/>
    </row>
    <row r="14" ht="24.95" customHeight="1" spans="1:4">
      <c r="A14" s="205" t="s">
        <v>207</v>
      </c>
      <c r="B14" s="227"/>
      <c r="C14" s="225"/>
      <c r="D14" s="327"/>
    </row>
    <row r="15" ht="24.95" customHeight="1" spans="1:4">
      <c r="A15" s="205" t="s">
        <v>208</v>
      </c>
      <c r="B15" s="227"/>
      <c r="C15" s="225"/>
      <c r="D15" s="327"/>
    </row>
    <row r="16" ht="24.95" customHeight="1" spans="1:4">
      <c r="A16" s="205" t="s">
        <v>209</v>
      </c>
      <c r="B16" s="227">
        <v>213</v>
      </c>
      <c r="C16" s="225">
        <v>6075</v>
      </c>
      <c r="D16" s="329">
        <f>C16/B16*100</f>
        <v>2852.11267605634</v>
      </c>
    </row>
    <row r="17" ht="35.25" customHeight="1" spans="1:4">
      <c r="A17" s="205" t="s">
        <v>210</v>
      </c>
      <c r="B17" s="227"/>
      <c r="C17" s="225"/>
      <c r="D17" s="225"/>
    </row>
    <row r="18" ht="24.95" customHeight="1" spans="1:4">
      <c r="A18" s="205" t="s">
        <v>211</v>
      </c>
      <c r="B18" s="330"/>
      <c r="C18" s="330"/>
      <c r="D18" s="330"/>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14"/>
  <sheetViews>
    <sheetView showGridLines="0" showZeros="0" view="pageBreakPreview" zoomScaleNormal="100" workbookViewId="0">
      <selection activeCell="E11" sqref="E11"/>
    </sheetView>
  </sheetViews>
  <sheetFormatPr defaultColWidth="9.125" defaultRowHeight="15.75" outlineLevelCol="4"/>
  <cols>
    <col min="1" max="1" width="35.625" style="217" customWidth="1"/>
    <col min="2" max="4" width="15.625" style="217" customWidth="1"/>
    <col min="5" max="5" width="12" style="217"/>
    <col min="6" max="247" width="9.125" style="217"/>
    <col min="248" max="248" width="30.125" style="217" customWidth="1"/>
    <col min="249" max="251" width="16.625" style="217" customWidth="1"/>
    <col min="252" max="252" width="30.125" style="217" customWidth="1"/>
    <col min="253" max="255" width="18" style="217" customWidth="1"/>
    <col min="256" max="260" width="9.125" style="217" hidden="1" customWidth="1"/>
    <col min="261" max="503" width="9.125" style="217"/>
    <col min="504" max="504" width="30.125" style="217" customWidth="1"/>
    <col min="505" max="507" width="16.625" style="217" customWidth="1"/>
    <col min="508" max="508" width="30.125" style="217" customWidth="1"/>
    <col min="509" max="511" width="18" style="217" customWidth="1"/>
    <col min="512" max="516" width="9.125" style="217" hidden="1" customWidth="1"/>
    <col min="517" max="759" width="9.125" style="217"/>
    <col min="760" max="760" width="30.125" style="217" customWidth="1"/>
    <col min="761" max="763" width="16.625" style="217" customWidth="1"/>
    <col min="764" max="764" width="30.125" style="217" customWidth="1"/>
    <col min="765" max="767" width="18" style="217" customWidth="1"/>
    <col min="768" max="772" width="9.125" style="217" hidden="1" customWidth="1"/>
    <col min="773" max="1015" width="9.125" style="217"/>
    <col min="1016" max="1016" width="30.125" style="217" customWidth="1"/>
    <col min="1017" max="1019" width="16.625" style="217" customWidth="1"/>
    <col min="1020" max="1020" width="30.125" style="217" customWidth="1"/>
    <col min="1021" max="1023" width="18" style="217" customWidth="1"/>
    <col min="1024" max="1028" width="9.125" style="217" hidden="1" customWidth="1"/>
    <col min="1029" max="1271" width="9.125" style="217"/>
    <col min="1272" max="1272" width="30.125" style="217" customWidth="1"/>
    <col min="1273" max="1275" width="16.625" style="217" customWidth="1"/>
    <col min="1276" max="1276" width="30.125" style="217" customWidth="1"/>
    <col min="1277" max="1279" width="18" style="217" customWidth="1"/>
    <col min="1280" max="1284" width="9.125" style="217" hidden="1" customWidth="1"/>
    <col min="1285" max="1527" width="9.125" style="217"/>
    <col min="1528" max="1528" width="30.125" style="217" customWidth="1"/>
    <col min="1529" max="1531" width="16.625" style="217" customWidth="1"/>
    <col min="1532" max="1532" width="30.125" style="217" customWidth="1"/>
    <col min="1533" max="1535" width="18" style="217" customWidth="1"/>
    <col min="1536" max="1540" width="9.125" style="217" hidden="1" customWidth="1"/>
    <col min="1541" max="1783" width="9.125" style="217"/>
    <col min="1784" max="1784" width="30.125" style="217" customWidth="1"/>
    <col min="1785" max="1787" width="16.625" style="217" customWidth="1"/>
    <col min="1788" max="1788" width="30.125" style="217" customWidth="1"/>
    <col min="1789" max="1791" width="18" style="217" customWidth="1"/>
    <col min="1792" max="1796" width="9.125" style="217" hidden="1" customWidth="1"/>
    <col min="1797" max="2039" width="9.125" style="217"/>
    <col min="2040" max="2040" width="30.125" style="217" customWidth="1"/>
    <col min="2041" max="2043" width="16.625" style="217" customWidth="1"/>
    <col min="2044" max="2044" width="30.125" style="217" customWidth="1"/>
    <col min="2045" max="2047" width="18" style="217" customWidth="1"/>
    <col min="2048" max="2052" width="9.125" style="217" hidden="1" customWidth="1"/>
    <col min="2053" max="2295" width="9.125" style="217"/>
    <col min="2296" max="2296" width="30.125" style="217" customWidth="1"/>
    <col min="2297" max="2299" width="16.625" style="217" customWidth="1"/>
    <col min="2300" max="2300" width="30.125" style="217" customWidth="1"/>
    <col min="2301" max="2303" width="18" style="217" customWidth="1"/>
    <col min="2304" max="2308" width="9.125" style="217" hidden="1" customWidth="1"/>
    <col min="2309" max="2551" width="9.125" style="217"/>
    <col min="2552" max="2552" width="30.125" style="217" customWidth="1"/>
    <col min="2553" max="2555" width="16.625" style="217" customWidth="1"/>
    <col min="2556" max="2556" width="30.125" style="217" customWidth="1"/>
    <col min="2557" max="2559" width="18" style="217" customWidth="1"/>
    <col min="2560" max="2564" width="9.125" style="217" hidden="1" customWidth="1"/>
    <col min="2565" max="2807" width="9.125" style="217"/>
    <col min="2808" max="2808" width="30.125" style="217" customWidth="1"/>
    <col min="2809" max="2811" width="16.625" style="217" customWidth="1"/>
    <col min="2812" max="2812" width="30.125" style="217" customWidth="1"/>
    <col min="2813" max="2815" width="18" style="217" customWidth="1"/>
    <col min="2816" max="2820" width="9.125" style="217" hidden="1" customWidth="1"/>
    <col min="2821" max="3063" width="9.125" style="217"/>
    <col min="3064" max="3064" width="30.125" style="217" customWidth="1"/>
    <col min="3065" max="3067" width="16.625" style="217" customWidth="1"/>
    <col min="3068" max="3068" width="30.125" style="217" customWidth="1"/>
    <col min="3069" max="3071" width="18" style="217" customWidth="1"/>
    <col min="3072" max="3076" width="9.125" style="217" hidden="1" customWidth="1"/>
    <col min="3077" max="3319" width="9.125" style="217"/>
    <col min="3320" max="3320" width="30.125" style="217" customWidth="1"/>
    <col min="3321" max="3323" width="16.625" style="217" customWidth="1"/>
    <col min="3324" max="3324" width="30.125" style="217" customWidth="1"/>
    <col min="3325" max="3327" width="18" style="217" customWidth="1"/>
    <col min="3328" max="3332" width="9.125" style="217" hidden="1" customWidth="1"/>
    <col min="3333" max="3575" width="9.125" style="217"/>
    <col min="3576" max="3576" width="30.125" style="217" customWidth="1"/>
    <col min="3577" max="3579" width="16.625" style="217" customWidth="1"/>
    <col min="3580" max="3580" width="30.125" style="217" customWidth="1"/>
    <col min="3581" max="3583" width="18" style="217" customWidth="1"/>
    <col min="3584" max="3588" width="9.125" style="217" hidden="1" customWidth="1"/>
    <col min="3589" max="3831" width="9.125" style="217"/>
    <col min="3832" max="3832" width="30.125" style="217" customWidth="1"/>
    <col min="3833" max="3835" width="16.625" style="217" customWidth="1"/>
    <col min="3836" max="3836" width="30.125" style="217" customWidth="1"/>
    <col min="3837" max="3839" width="18" style="217" customWidth="1"/>
    <col min="3840" max="3844" width="9.125" style="217" hidden="1" customWidth="1"/>
    <col min="3845" max="4087" width="9.125" style="217"/>
    <col min="4088" max="4088" width="30.125" style="217" customWidth="1"/>
    <col min="4089" max="4091" width="16.625" style="217" customWidth="1"/>
    <col min="4092" max="4092" width="30.125" style="217" customWidth="1"/>
    <col min="4093" max="4095" width="18" style="217" customWidth="1"/>
    <col min="4096" max="4100" width="9.125" style="217" hidden="1" customWidth="1"/>
    <col min="4101" max="4343" width="9.125" style="217"/>
    <col min="4344" max="4344" width="30.125" style="217" customWidth="1"/>
    <col min="4345" max="4347" width="16.625" style="217" customWidth="1"/>
    <col min="4348" max="4348" width="30.125" style="217" customWidth="1"/>
    <col min="4349" max="4351" width="18" style="217" customWidth="1"/>
    <col min="4352" max="4356" width="9.125" style="217" hidden="1" customWidth="1"/>
    <col min="4357" max="4599" width="9.125" style="217"/>
    <col min="4600" max="4600" width="30.125" style="217" customWidth="1"/>
    <col min="4601" max="4603" width="16.625" style="217" customWidth="1"/>
    <col min="4604" max="4604" width="30.125" style="217" customWidth="1"/>
    <col min="4605" max="4607" width="18" style="217" customWidth="1"/>
    <col min="4608" max="4612" width="9.125" style="217" hidden="1" customWidth="1"/>
    <col min="4613" max="4855" width="9.125" style="217"/>
    <col min="4856" max="4856" width="30.125" style="217" customWidth="1"/>
    <col min="4857" max="4859" width="16.625" style="217" customWidth="1"/>
    <col min="4860" max="4860" width="30.125" style="217" customWidth="1"/>
    <col min="4861" max="4863" width="18" style="217" customWidth="1"/>
    <col min="4864" max="4868" width="9.125" style="217" hidden="1" customWidth="1"/>
    <col min="4869" max="5111" width="9.125" style="217"/>
    <col min="5112" max="5112" width="30.125" style="217" customWidth="1"/>
    <col min="5113" max="5115" width="16.625" style="217" customWidth="1"/>
    <col min="5116" max="5116" width="30.125" style="217" customWidth="1"/>
    <col min="5117" max="5119" width="18" style="217" customWidth="1"/>
    <col min="5120" max="5124" width="9.125" style="217" hidden="1" customWidth="1"/>
    <col min="5125" max="5367" width="9.125" style="217"/>
    <col min="5368" max="5368" width="30.125" style="217" customWidth="1"/>
    <col min="5369" max="5371" width="16.625" style="217" customWidth="1"/>
    <col min="5372" max="5372" width="30.125" style="217" customWidth="1"/>
    <col min="5373" max="5375" width="18" style="217" customWidth="1"/>
    <col min="5376" max="5380" width="9.125" style="217" hidden="1" customWidth="1"/>
    <col min="5381" max="5623" width="9.125" style="217"/>
    <col min="5624" max="5624" width="30.125" style="217" customWidth="1"/>
    <col min="5625" max="5627" width="16.625" style="217" customWidth="1"/>
    <col min="5628" max="5628" width="30.125" style="217" customWidth="1"/>
    <col min="5629" max="5631" width="18" style="217" customWidth="1"/>
    <col min="5632" max="5636" width="9.125" style="217" hidden="1" customWidth="1"/>
    <col min="5637" max="5879" width="9.125" style="217"/>
    <col min="5880" max="5880" width="30.125" style="217" customWidth="1"/>
    <col min="5881" max="5883" width="16.625" style="217" customWidth="1"/>
    <col min="5884" max="5884" width="30.125" style="217" customWidth="1"/>
    <col min="5885" max="5887" width="18" style="217" customWidth="1"/>
    <col min="5888" max="5892" width="9.125" style="217" hidden="1" customWidth="1"/>
    <col min="5893" max="6135" width="9.125" style="217"/>
    <col min="6136" max="6136" width="30.125" style="217" customWidth="1"/>
    <col min="6137" max="6139" width="16.625" style="217" customWidth="1"/>
    <col min="6140" max="6140" width="30.125" style="217" customWidth="1"/>
    <col min="6141" max="6143" width="18" style="217" customWidth="1"/>
    <col min="6144" max="6148" width="9.125" style="217" hidden="1" customWidth="1"/>
    <col min="6149" max="6391" width="9.125" style="217"/>
    <col min="6392" max="6392" width="30.125" style="217" customWidth="1"/>
    <col min="6393" max="6395" width="16.625" style="217" customWidth="1"/>
    <col min="6396" max="6396" width="30.125" style="217" customWidth="1"/>
    <col min="6397" max="6399" width="18" style="217" customWidth="1"/>
    <col min="6400" max="6404" width="9.125" style="217" hidden="1" customWidth="1"/>
    <col min="6405" max="6647" width="9.125" style="217"/>
    <col min="6648" max="6648" width="30.125" style="217" customWidth="1"/>
    <col min="6649" max="6651" width="16.625" style="217" customWidth="1"/>
    <col min="6652" max="6652" width="30.125" style="217" customWidth="1"/>
    <col min="6653" max="6655" width="18" style="217" customWidth="1"/>
    <col min="6656" max="6660" width="9.125" style="217" hidden="1" customWidth="1"/>
    <col min="6661" max="6903" width="9.125" style="217"/>
    <col min="6904" max="6904" width="30.125" style="217" customWidth="1"/>
    <col min="6905" max="6907" width="16.625" style="217" customWidth="1"/>
    <col min="6908" max="6908" width="30.125" style="217" customWidth="1"/>
    <col min="6909" max="6911" width="18" style="217" customWidth="1"/>
    <col min="6912" max="6916" width="9.125" style="217" hidden="1" customWidth="1"/>
    <col min="6917" max="7159" width="9.125" style="217"/>
    <col min="7160" max="7160" width="30.125" style="217" customWidth="1"/>
    <col min="7161" max="7163" width="16.625" style="217" customWidth="1"/>
    <col min="7164" max="7164" width="30.125" style="217" customWidth="1"/>
    <col min="7165" max="7167" width="18" style="217" customWidth="1"/>
    <col min="7168" max="7172" width="9.125" style="217" hidden="1" customWidth="1"/>
    <col min="7173" max="7415" width="9.125" style="217"/>
    <col min="7416" max="7416" width="30.125" style="217" customWidth="1"/>
    <col min="7417" max="7419" width="16.625" style="217" customWidth="1"/>
    <col min="7420" max="7420" width="30.125" style="217" customWidth="1"/>
    <col min="7421" max="7423" width="18" style="217" customWidth="1"/>
    <col min="7424" max="7428" width="9.125" style="217" hidden="1" customWidth="1"/>
    <col min="7429" max="7671" width="9.125" style="217"/>
    <col min="7672" max="7672" width="30.125" style="217" customWidth="1"/>
    <col min="7673" max="7675" width="16.625" style="217" customWidth="1"/>
    <col min="7676" max="7676" width="30.125" style="217" customWidth="1"/>
    <col min="7677" max="7679" width="18" style="217" customWidth="1"/>
    <col min="7680" max="7684" width="9.125" style="217" hidden="1" customWidth="1"/>
    <col min="7685" max="7927" width="9.125" style="217"/>
    <col min="7928" max="7928" width="30.125" style="217" customWidth="1"/>
    <col min="7929" max="7931" width="16.625" style="217" customWidth="1"/>
    <col min="7932" max="7932" width="30.125" style="217" customWidth="1"/>
    <col min="7933" max="7935" width="18" style="217" customWidth="1"/>
    <col min="7936" max="7940" width="9.125" style="217" hidden="1" customWidth="1"/>
    <col min="7941" max="8183" width="9.125" style="217"/>
    <col min="8184" max="8184" width="30.125" style="217" customWidth="1"/>
    <col min="8185" max="8187" width="16.625" style="217" customWidth="1"/>
    <col min="8188" max="8188" width="30.125" style="217" customWidth="1"/>
    <col min="8189" max="8191" width="18" style="217" customWidth="1"/>
    <col min="8192" max="8196" width="9.125" style="217" hidden="1" customWidth="1"/>
    <col min="8197" max="8439" width="9.125" style="217"/>
    <col min="8440" max="8440" width="30.125" style="217" customWidth="1"/>
    <col min="8441" max="8443" width="16.625" style="217" customWidth="1"/>
    <col min="8444" max="8444" width="30.125" style="217" customWidth="1"/>
    <col min="8445" max="8447" width="18" style="217" customWidth="1"/>
    <col min="8448" max="8452" width="9.125" style="217" hidden="1" customWidth="1"/>
    <col min="8453" max="8695" width="9.125" style="217"/>
    <col min="8696" max="8696" width="30.125" style="217" customWidth="1"/>
    <col min="8697" max="8699" width="16.625" style="217" customWidth="1"/>
    <col min="8700" max="8700" width="30.125" style="217" customWidth="1"/>
    <col min="8701" max="8703" width="18" style="217" customWidth="1"/>
    <col min="8704" max="8708" width="9.125" style="217" hidden="1" customWidth="1"/>
    <col min="8709" max="8951" width="9.125" style="217"/>
    <col min="8952" max="8952" width="30.125" style="217" customWidth="1"/>
    <col min="8953" max="8955" width="16.625" style="217" customWidth="1"/>
    <col min="8956" max="8956" width="30.125" style="217" customWidth="1"/>
    <col min="8957" max="8959" width="18" style="217" customWidth="1"/>
    <col min="8960" max="8964" width="9.125" style="217" hidden="1" customWidth="1"/>
    <col min="8965" max="9207" width="9.125" style="217"/>
    <col min="9208" max="9208" width="30.125" style="217" customWidth="1"/>
    <col min="9209" max="9211" width="16.625" style="217" customWidth="1"/>
    <col min="9212" max="9212" width="30.125" style="217" customWidth="1"/>
    <col min="9213" max="9215" width="18" style="217" customWidth="1"/>
    <col min="9216" max="9220" width="9.125" style="217" hidden="1" customWidth="1"/>
    <col min="9221" max="9463" width="9.125" style="217"/>
    <col min="9464" max="9464" width="30.125" style="217" customWidth="1"/>
    <col min="9465" max="9467" width="16.625" style="217" customWidth="1"/>
    <col min="9468" max="9468" width="30.125" style="217" customWidth="1"/>
    <col min="9469" max="9471" width="18" style="217" customWidth="1"/>
    <col min="9472" max="9476" width="9.125" style="217" hidden="1" customWidth="1"/>
    <col min="9477" max="9719" width="9.125" style="217"/>
    <col min="9720" max="9720" width="30.125" style="217" customWidth="1"/>
    <col min="9721" max="9723" width="16.625" style="217" customWidth="1"/>
    <col min="9724" max="9724" width="30.125" style="217" customWidth="1"/>
    <col min="9725" max="9727" width="18" style="217" customWidth="1"/>
    <col min="9728" max="9732" width="9.125" style="217" hidden="1" customWidth="1"/>
    <col min="9733" max="9975" width="9.125" style="217"/>
    <col min="9976" max="9976" width="30.125" style="217" customWidth="1"/>
    <col min="9977" max="9979" width="16.625" style="217" customWidth="1"/>
    <col min="9980" max="9980" width="30.125" style="217" customWidth="1"/>
    <col min="9981" max="9983" width="18" style="217" customWidth="1"/>
    <col min="9984" max="9988" width="9.125" style="217" hidden="1" customWidth="1"/>
    <col min="9989" max="10231" width="9.125" style="217"/>
    <col min="10232" max="10232" width="30.125" style="217" customWidth="1"/>
    <col min="10233" max="10235" width="16.625" style="217" customWidth="1"/>
    <col min="10236" max="10236" width="30.125" style="217" customWidth="1"/>
    <col min="10237" max="10239" width="18" style="217" customWidth="1"/>
    <col min="10240" max="10244" width="9.125" style="217" hidden="1" customWidth="1"/>
    <col min="10245" max="10487" width="9.125" style="217"/>
    <col min="10488" max="10488" width="30.125" style="217" customWidth="1"/>
    <col min="10489" max="10491" width="16.625" style="217" customWidth="1"/>
    <col min="10492" max="10492" width="30.125" style="217" customWidth="1"/>
    <col min="10493" max="10495" width="18" style="217" customWidth="1"/>
    <col min="10496" max="10500" width="9.125" style="217" hidden="1" customWidth="1"/>
    <col min="10501" max="10743" width="9.125" style="217"/>
    <col min="10744" max="10744" width="30.125" style="217" customWidth="1"/>
    <col min="10745" max="10747" width="16.625" style="217" customWidth="1"/>
    <col min="10748" max="10748" width="30.125" style="217" customWidth="1"/>
    <col min="10749" max="10751" width="18" style="217" customWidth="1"/>
    <col min="10752" max="10756" width="9.125" style="217" hidden="1" customWidth="1"/>
    <col min="10757" max="10999" width="9.125" style="217"/>
    <col min="11000" max="11000" width="30.125" style="217" customWidth="1"/>
    <col min="11001" max="11003" width="16.625" style="217" customWidth="1"/>
    <col min="11004" max="11004" width="30.125" style="217" customWidth="1"/>
    <col min="11005" max="11007" width="18" style="217" customWidth="1"/>
    <col min="11008" max="11012" width="9.125" style="217" hidden="1" customWidth="1"/>
    <col min="11013" max="11255" width="9.125" style="217"/>
    <col min="11256" max="11256" width="30.125" style="217" customWidth="1"/>
    <col min="11257" max="11259" width="16.625" style="217" customWidth="1"/>
    <col min="11260" max="11260" width="30.125" style="217" customWidth="1"/>
    <col min="11261" max="11263" width="18" style="217" customWidth="1"/>
    <col min="11264" max="11268" width="9.125" style="217" hidden="1" customWidth="1"/>
    <col min="11269" max="11511" width="9.125" style="217"/>
    <col min="11512" max="11512" width="30.125" style="217" customWidth="1"/>
    <col min="11513" max="11515" width="16.625" style="217" customWidth="1"/>
    <col min="11516" max="11516" width="30.125" style="217" customWidth="1"/>
    <col min="11517" max="11519" width="18" style="217" customWidth="1"/>
    <col min="11520" max="11524" width="9.125" style="217" hidden="1" customWidth="1"/>
    <col min="11525" max="11767" width="9.125" style="217"/>
    <col min="11768" max="11768" width="30.125" style="217" customWidth="1"/>
    <col min="11769" max="11771" width="16.625" style="217" customWidth="1"/>
    <col min="11772" max="11772" width="30.125" style="217" customWidth="1"/>
    <col min="11773" max="11775" width="18" style="217" customWidth="1"/>
    <col min="11776" max="11780" width="9.125" style="217" hidden="1" customWidth="1"/>
    <col min="11781" max="12023" width="9.125" style="217"/>
    <col min="12024" max="12024" width="30.125" style="217" customWidth="1"/>
    <col min="12025" max="12027" width="16.625" style="217" customWidth="1"/>
    <col min="12028" max="12028" width="30.125" style="217" customWidth="1"/>
    <col min="12029" max="12031" width="18" style="217" customWidth="1"/>
    <col min="12032" max="12036" width="9.125" style="217" hidden="1" customWidth="1"/>
    <col min="12037" max="12279" width="9.125" style="217"/>
    <col min="12280" max="12280" width="30.125" style="217" customWidth="1"/>
    <col min="12281" max="12283" width="16.625" style="217" customWidth="1"/>
    <col min="12284" max="12284" width="30.125" style="217" customWidth="1"/>
    <col min="12285" max="12287" width="18" style="217" customWidth="1"/>
    <col min="12288" max="12292" width="9.125" style="217" hidden="1" customWidth="1"/>
    <col min="12293" max="12535" width="9.125" style="217"/>
    <col min="12536" max="12536" width="30.125" style="217" customWidth="1"/>
    <col min="12537" max="12539" width="16.625" style="217" customWidth="1"/>
    <col min="12540" max="12540" width="30.125" style="217" customWidth="1"/>
    <col min="12541" max="12543" width="18" style="217" customWidth="1"/>
    <col min="12544" max="12548" width="9.125" style="217" hidden="1" customWidth="1"/>
    <col min="12549" max="12791" width="9.125" style="217"/>
    <col min="12792" max="12792" width="30.125" style="217" customWidth="1"/>
    <col min="12793" max="12795" width="16.625" style="217" customWidth="1"/>
    <col min="12796" max="12796" width="30.125" style="217" customWidth="1"/>
    <col min="12797" max="12799" width="18" style="217" customWidth="1"/>
    <col min="12800" max="12804" width="9.125" style="217" hidden="1" customWidth="1"/>
    <col min="12805" max="13047" width="9.125" style="217"/>
    <col min="13048" max="13048" width="30.125" style="217" customWidth="1"/>
    <col min="13049" max="13051" width="16.625" style="217" customWidth="1"/>
    <col min="13052" max="13052" width="30.125" style="217" customWidth="1"/>
    <col min="13053" max="13055" width="18" style="217" customWidth="1"/>
    <col min="13056" max="13060" width="9.125" style="217" hidden="1" customWidth="1"/>
    <col min="13061" max="13303" width="9.125" style="217"/>
    <col min="13304" max="13304" width="30.125" style="217" customWidth="1"/>
    <col min="13305" max="13307" width="16.625" style="217" customWidth="1"/>
    <col min="13308" max="13308" width="30.125" style="217" customWidth="1"/>
    <col min="13309" max="13311" width="18" style="217" customWidth="1"/>
    <col min="13312" max="13316" width="9.125" style="217" hidden="1" customWidth="1"/>
    <col min="13317" max="13559" width="9.125" style="217"/>
    <col min="13560" max="13560" width="30.125" style="217" customWidth="1"/>
    <col min="13561" max="13563" width="16.625" style="217" customWidth="1"/>
    <col min="13564" max="13564" width="30.125" style="217" customWidth="1"/>
    <col min="13565" max="13567" width="18" style="217" customWidth="1"/>
    <col min="13568" max="13572" width="9.125" style="217" hidden="1" customWidth="1"/>
    <col min="13573" max="13815" width="9.125" style="217"/>
    <col min="13816" max="13816" width="30.125" style="217" customWidth="1"/>
    <col min="13817" max="13819" width="16.625" style="217" customWidth="1"/>
    <col min="13820" max="13820" width="30.125" style="217" customWidth="1"/>
    <col min="13821" max="13823" width="18" style="217" customWidth="1"/>
    <col min="13824" max="13828" width="9.125" style="217" hidden="1" customWidth="1"/>
    <col min="13829" max="14071" width="9.125" style="217"/>
    <col min="14072" max="14072" width="30.125" style="217" customWidth="1"/>
    <col min="14073" max="14075" width="16.625" style="217" customWidth="1"/>
    <col min="14076" max="14076" width="30.125" style="217" customWidth="1"/>
    <col min="14077" max="14079" width="18" style="217" customWidth="1"/>
    <col min="14080" max="14084" width="9.125" style="217" hidden="1" customWidth="1"/>
    <col min="14085" max="14327" width="9.125" style="217"/>
    <col min="14328" max="14328" width="30.125" style="217" customWidth="1"/>
    <col min="14329" max="14331" width="16.625" style="217" customWidth="1"/>
    <col min="14332" max="14332" width="30.125" style="217" customWidth="1"/>
    <col min="14333" max="14335" width="18" style="217" customWidth="1"/>
    <col min="14336" max="14340" width="9.125" style="217" hidden="1" customWidth="1"/>
    <col min="14341" max="14583" width="9.125" style="217"/>
    <col min="14584" max="14584" width="30.125" style="217" customWidth="1"/>
    <col min="14585" max="14587" width="16.625" style="217" customWidth="1"/>
    <col min="14588" max="14588" width="30.125" style="217" customWidth="1"/>
    <col min="14589" max="14591" width="18" style="217" customWidth="1"/>
    <col min="14592" max="14596" width="9.125" style="217" hidden="1" customWidth="1"/>
    <col min="14597" max="14839" width="9.125" style="217"/>
    <col min="14840" max="14840" width="30.125" style="217" customWidth="1"/>
    <col min="14841" max="14843" width="16.625" style="217" customWidth="1"/>
    <col min="14844" max="14844" width="30.125" style="217" customWidth="1"/>
    <col min="14845" max="14847" width="18" style="217" customWidth="1"/>
    <col min="14848" max="14852" width="9.125" style="217" hidden="1" customWidth="1"/>
    <col min="14853" max="15095" width="9.125" style="217"/>
    <col min="15096" max="15096" width="30.125" style="217" customWidth="1"/>
    <col min="15097" max="15099" width="16.625" style="217" customWidth="1"/>
    <col min="15100" max="15100" width="30.125" style="217" customWidth="1"/>
    <col min="15101" max="15103" width="18" style="217" customWidth="1"/>
    <col min="15104" max="15108" width="9.125" style="217" hidden="1" customWidth="1"/>
    <col min="15109" max="15351" width="9.125" style="217"/>
    <col min="15352" max="15352" width="30.125" style="217" customWidth="1"/>
    <col min="15353" max="15355" width="16.625" style="217" customWidth="1"/>
    <col min="15356" max="15356" width="30.125" style="217" customWidth="1"/>
    <col min="15357" max="15359" width="18" style="217" customWidth="1"/>
    <col min="15360" max="15364" width="9.125" style="217" hidden="1" customWidth="1"/>
    <col min="15365" max="15607" width="9.125" style="217"/>
    <col min="15608" max="15608" width="30.125" style="217" customWidth="1"/>
    <col min="15609" max="15611" width="16.625" style="217" customWidth="1"/>
    <col min="15612" max="15612" width="30.125" style="217" customWidth="1"/>
    <col min="15613" max="15615" width="18" style="217" customWidth="1"/>
    <col min="15616" max="15620" width="9.125" style="217" hidden="1" customWidth="1"/>
    <col min="15621" max="15863" width="9.125" style="217"/>
    <col min="15864" max="15864" width="30.125" style="217" customWidth="1"/>
    <col min="15865" max="15867" width="16.625" style="217" customWidth="1"/>
    <col min="15868" max="15868" width="30.125" style="217" customWidth="1"/>
    <col min="15869" max="15871" width="18" style="217" customWidth="1"/>
    <col min="15872" max="15876" width="9.125" style="217" hidden="1" customWidth="1"/>
    <col min="15877" max="16119" width="9.125" style="217"/>
    <col min="16120" max="16120" width="30.125" style="217" customWidth="1"/>
    <col min="16121" max="16123" width="16.625" style="217" customWidth="1"/>
    <col min="16124" max="16124" width="30.125" style="217" customWidth="1"/>
    <col min="16125" max="16127" width="18" style="217" customWidth="1"/>
    <col min="16128" max="16132" width="9.125" style="217" hidden="1" customWidth="1"/>
    <col min="16133" max="16384" width="9.125" style="217"/>
  </cols>
  <sheetData>
    <row r="1" s="213" customFormat="1" ht="19.5" customHeight="1" spans="1:1">
      <c r="A1" s="42" t="s">
        <v>212</v>
      </c>
    </row>
    <row r="2" s="213" customFormat="1" ht="20.25" spans="1:4">
      <c r="A2" s="218" t="s">
        <v>213</v>
      </c>
      <c r="B2" s="218"/>
      <c r="C2" s="218"/>
      <c r="D2" s="218"/>
    </row>
    <row r="3" s="214" customFormat="1" ht="19.5" customHeight="1" spans="4:4">
      <c r="D3" s="219" t="s">
        <v>113</v>
      </c>
    </row>
    <row r="4" s="214" customFormat="1" ht="50.1" customHeight="1" spans="1:4">
      <c r="A4" s="237" t="s">
        <v>173</v>
      </c>
      <c r="B4" s="203" t="s">
        <v>196</v>
      </c>
      <c r="C4" s="204" t="s">
        <v>197</v>
      </c>
      <c r="D4" s="331" t="s">
        <v>114</v>
      </c>
    </row>
    <row r="5" s="215" customFormat="1" ht="24.95" customHeight="1" spans="1:5">
      <c r="A5" s="221" t="s">
        <v>86</v>
      </c>
      <c r="B5" s="332">
        <f>SUM(B6:B14)</f>
        <v>598297</v>
      </c>
      <c r="C5" s="332">
        <f>SUM(C6:C14)</f>
        <v>428986</v>
      </c>
      <c r="D5" s="327">
        <f>C5/B5*100</f>
        <v>71.7011785116756</v>
      </c>
      <c r="E5" s="301"/>
    </row>
    <row r="6" s="215" customFormat="1" ht="24.95" customHeight="1" spans="1:4">
      <c r="A6" s="191" t="s">
        <v>214</v>
      </c>
      <c r="B6" s="324">
        <v>24</v>
      </c>
      <c r="C6" s="324"/>
      <c r="D6" s="329">
        <f>C6/B6*100</f>
        <v>0</v>
      </c>
    </row>
    <row r="7" s="215" customFormat="1" ht="24.95" customHeight="1" spans="1:4">
      <c r="A7" s="191" t="s">
        <v>215</v>
      </c>
      <c r="B7" s="324">
        <v>1078</v>
      </c>
      <c r="C7" s="324">
        <v>298</v>
      </c>
      <c r="D7" s="329">
        <f>C7/B7*100</f>
        <v>27.6437847866419</v>
      </c>
    </row>
    <row r="8" s="215" customFormat="1" ht="24.95" customHeight="1" spans="1:4">
      <c r="A8" s="191" t="s">
        <v>216</v>
      </c>
      <c r="B8" s="324">
        <v>307701</v>
      </c>
      <c r="C8" s="324">
        <v>281255</v>
      </c>
      <c r="D8" s="329">
        <f t="shared" ref="D8:D14" si="0">C8/B8*100</f>
        <v>91.4052928004784</v>
      </c>
    </row>
    <row r="9" s="215" customFormat="1" ht="24.95" customHeight="1" spans="1:4">
      <c r="A9" s="191" t="s">
        <v>217</v>
      </c>
      <c r="B9" s="324">
        <v>4747</v>
      </c>
      <c r="C9" s="324">
        <v>5559</v>
      </c>
      <c r="D9" s="329">
        <f t="shared" si="0"/>
        <v>117.105540341268</v>
      </c>
    </row>
    <row r="10" s="215" customFormat="1" ht="24.95" customHeight="1" spans="1:4">
      <c r="A10" s="191" t="s">
        <v>218</v>
      </c>
      <c r="B10" s="324"/>
      <c r="C10" s="324"/>
      <c r="D10" s="329"/>
    </row>
    <row r="11" s="215" customFormat="1" ht="24.95" customHeight="1" spans="1:4">
      <c r="A11" s="191" t="s">
        <v>219</v>
      </c>
      <c r="B11" s="324">
        <v>242563</v>
      </c>
      <c r="C11" s="324">
        <v>112578</v>
      </c>
      <c r="D11" s="329">
        <f t="shared" si="0"/>
        <v>46.4118600116258</v>
      </c>
    </row>
    <row r="12" s="216" customFormat="1" ht="24.95" customHeight="1" spans="1:4">
      <c r="A12" s="191" t="s">
        <v>220</v>
      </c>
      <c r="B12" s="324">
        <v>21586</v>
      </c>
      <c r="C12" s="324">
        <v>28916</v>
      </c>
      <c r="D12" s="329">
        <f t="shared" si="0"/>
        <v>133.957194477902</v>
      </c>
    </row>
    <row r="13" s="217" customFormat="1" ht="24.95" customHeight="1" spans="1:4">
      <c r="A13" s="191" t="s">
        <v>221</v>
      </c>
      <c r="B13" s="324">
        <v>1</v>
      </c>
      <c r="C13" s="324">
        <v>6</v>
      </c>
      <c r="D13" s="329">
        <f t="shared" si="0"/>
        <v>600</v>
      </c>
    </row>
    <row r="14" ht="24.95" customHeight="1" spans="1:4">
      <c r="A14" s="191" t="s">
        <v>222</v>
      </c>
      <c r="B14" s="324">
        <v>20597</v>
      </c>
      <c r="C14" s="324">
        <v>374</v>
      </c>
      <c r="D14" s="329">
        <f t="shared" si="0"/>
        <v>1.81579841724523</v>
      </c>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18"/>
  <sheetViews>
    <sheetView showGridLines="0" showZeros="0" view="pageBreakPreview" zoomScaleNormal="100" topLeftCell="A4" workbookViewId="0">
      <selection activeCell="F10" sqref="F10"/>
    </sheetView>
  </sheetViews>
  <sheetFormatPr defaultColWidth="9.125" defaultRowHeight="14.25" outlineLevelCol="4"/>
  <cols>
    <col min="1" max="1" width="35.625" style="233" customWidth="1"/>
    <col min="2" max="4" width="15.625" style="233" customWidth="1"/>
    <col min="5" max="5" width="12.625" style="234"/>
    <col min="6" max="247" width="9.125" style="234"/>
    <col min="248" max="248" width="30.125" style="234" customWidth="1"/>
    <col min="249" max="251" width="16.625" style="234" customWidth="1"/>
    <col min="252" max="252" width="30.125" style="234" customWidth="1"/>
    <col min="253" max="255" width="18" style="234" customWidth="1"/>
    <col min="256" max="260" width="9.125" style="234" hidden="1" customWidth="1"/>
    <col min="261" max="503" width="9.125" style="234"/>
    <col min="504" max="504" width="30.125" style="234" customWidth="1"/>
    <col min="505" max="507" width="16.625" style="234" customWidth="1"/>
    <col min="508" max="508" width="30.125" style="234" customWidth="1"/>
    <col min="509" max="511" width="18" style="234" customWidth="1"/>
    <col min="512" max="516" width="9.125" style="234" hidden="1" customWidth="1"/>
    <col min="517" max="759" width="9.125" style="234"/>
    <col min="760" max="760" width="30.125" style="234" customWidth="1"/>
    <col min="761" max="763" width="16.625" style="234" customWidth="1"/>
    <col min="764" max="764" width="30.125" style="234" customWidth="1"/>
    <col min="765" max="767" width="18" style="234" customWidth="1"/>
    <col min="768" max="772" width="9.125" style="234" hidden="1" customWidth="1"/>
    <col min="773" max="1015" width="9.125" style="234"/>
    <col min="1016" max="1016" width="30.125" style="234" customWidth="1"/>
    <col min="1017" max="1019" width="16.625" style="234" customWidth="1"/>
    <col min="1020" max="1020" width="30.125" style="234" customWidth="1"/>
    <col min="1021" max="1023" width="18" style="234" customWidth="1"/>
    <col min="1024" max="1028" width="9.125" style="234" hidden="1" customWidth="1"/>
    <col min="1029" max="1271" width="9.125" style="234"/>
    <col min="1272" max="1272" width="30.125" style="234" customWidth="1"/>
    <col min="1273" max="1275" width="16.625" style="234" customWidth="1"/>
    <col min="1276" max="1276" width="30.125" style="234" customWidth="1"/>
    <col min="1277" max="1279" width="18" style="234" customWidth="1"/>
    <col min="1280" max="1284" width="9.125" style="234" hidden="1" customWidth="1"/>
    <col min="1285" max="1527" width="9.125" style="234"/>
    <col min="1528" max="1528" width="30.125" style="234" customWidth="1"/>
    <col min="1529" max="1531" width="16.625" style="234" customWidth="1"/>
    <col min="1532" max="1532" width="30.125" style="234" customWidth="1"/>
    <col min="1533" max="1535" width="18" style="234" customWidth="1"/>
    <col min="1536" max="1540" width="9.125" style="234" hidden="1" customWidth="1"/>
    <col min="1541" max="1783" width="9.125" style="234"/>
    <col min="1784" max="1784" width="30.125" style="234" customWidth="1"/>
    <col min="1785" max="1787" width="16.625" style="234" customWidth="1"/>
    <col min="1788" max="1788" width="30.125" style="234" customWidth="1"/>
    <col min="1789" max="1791" width="18" style="234" customWidth="1"/>
    <col min="1792" max="1796" width="9.125" style="234" hidden="1" customWidth="1"/>
    <col min="1797" max="2039" width="9.125" style="234"/>
    <col min="2040" max="2040" width="30.125" style="234" customWidth="1"/>
    <col min="2041" max="2043" width="16.625" style="234" customWidth="1"/>
    <col min="2044" max="2044" width="30.125" style="234" customWidth="1"/>
    <col min="2045" max="2047" width="18" style="234" customWidth="1"/>
    <col min="2048" max="2052" width="9.125" style="234" hidden="1" customWidth="1"/>
    <col min="2053" max="2295" width="9.125" style="234"/>
    <col min="2296" max="2296" width="30.125" style="234" customWidth="1"/>
    <col min="2297" max="2299" width="16.625" style="234" customWidth="1"/>
    <col min="2300" max="2300" width="30.125" style="234" customWidth="1"/>
    <col min="2301" max="2303" width="18" style="234" customWidth="1"/>
    <col min="2304" max="2308" width="9.125" style="234" hidden="1" customWidth="1"/>
    <col min="2309" max="2551" width="9.125" style="234"/>
    <col min="2552" max="2552" width="30.125" style="234" customWidth="1"/>
    <col min="2553" max="2555" width="16.625" style="234" customWidth="1"/>
    <col min="2556" max="2556" width="30.125" style="234" customWidth="1"/>
    <col min="2557" max="2559" width="18" style="234" customWidth="1"/>
    <col min="2560" max="2564" width="9.125" style="234" hidden="1" customWidth="1"/>
    <col min="2565" max="2807" width="9.125" style="234"/>
    <col min="2808" max="2808" width="30.125" style="234" customWidth="1"/>
    <col min="2809" max="2811" width="16.625" style="234" customWidth="1"/>
    <col min="2812" max="2812" width="30.125" style="234" customWidth="1"/>
    <col min="2813" max="2815" width="18" style="234" customWidth="1"/>
    <col min="2816" max="2820" width="9.125" style="234" hidden="1" customWidth="1"/>
    <col min="2821" max="3063" width="9.125" style="234"/>
    <col min="3064" max="3064" width="30.125" style="234" customWidth="1"/>
    <col min="3065" max="3067" width="16.625" style="234" customWidth="1"/>
    <col min="3068" max="3068" width="30.125" style="234" customWidth="1"/>
    <col min="3069" max="3071" width="18" style="234" customWidth="1"/>
    <col min="3072" max="3076" width="9.125" style="234" hidden="1" customWidth="1"/>
    <col min="3077" max="3319" width="9.125" style="234"/>
    <col min="3320" max="3320" width="30.125" style="234" customWidth="1"/>
    <col min="3321" max="3323" width="16.625" style="234" customWidth="1"/>
    <col min="3324" max="3324" width="30.125" style="234" customWidth="1"/>
    <col min="3325" max="3327" width="18" style="234" customWidth="1"/>
    <col min="3328" max="3332" width="9.125" style="234" hidden="1" customWidth="1"/>
    <col min="3333" max="3575" width="9.125" style="234"/>
    <col min="3576" max="3576" width="30.125" style="234" customWidth="1"/>
    <col min="3577" max="3579" width="16.625" style="234" customWidth="1"/>
    <col min="3580" max="3580" width="30.125" style="234" customWidth="1"/>
    <col min="3581" max="3583" width="18" style="234" customWidth="1"/>
    <col min="3584" max="3588" width="9.125" style="234" hidden="1" customWidth="1"/>
    <col min="3589" max="3831" width="9.125" style="234"/>
    <col min="3832" max="3832" width="30.125" style="234" customWidth="1"/>
    <col min="3833" max="3835" width="16.625" style="234" customWidth="1"/>
    <col min="3836" max="3836" width="30.125" style="234" customWidth="1"/>
    <col min="3837" max="3839" width="18" style="234" customWidth="1"/>
    <col min="3840" max="3844" width="9.125" style="234" hidden="1" customWidth="1"/>
    <col min="3845" max="4087" width="9.125" style="234"/>
    <col min="4088" max="4088" width="30.125" style="234" customWidth="1"/>
    <col min="4089" max="4091" width="16.625" style="234" customWidth="1"/>
    <col min="4092" max="4092" width="30.125" style="234" customWidth="1"/>
    <col min="4093" max="4095" width="18" style="234" customWidth="1"/>
    <col min="4096" max="4100" width="9.125" style="234" hidden="1" customWidth="1"/>
    <col min="4101" max="4343" width="9.125" style="234"/>
    <col min="4344" max="4344" width="30.125" style="234" customWidth="1"/>
    <col min="4345" max="4347" width="16.625" style="234" customWidth="1"/>
    <col min="4348" max="4348" width="30.125" style="234" customWidth="1"/>
    <col min="4349" max="4351" width="18" style="234" customWidth="1"/>
    <col min="4352" max="4356" width="9.125" style="234" hidden="1" customWidth="1"/>
    <col min="4357" max="4599" width="9.125" style="234"/>
    <col min="4600" max="4600" width="30.125" style="234" customWidth="1"/>
    <col min="4601" max="4603" width="16.625" style="234" customWidth="1"/>
    <col min="4604" max="4604" width="30.125" style="234" customWidth="1"/>
    <col min="4605" max="4607" width="18" style="234" customWidth="1"/>
    <col min="4608" max="4612" width="9.125" style="234" hidden="1" customWidth="1"/>
    <col min="4613" max="4855" width="9.125" style="234"/>
    <col min="4856" max="4856" width="30.125" style="234" customWidth="1"/>
    <col min="4857" max="4859" width="16.625" style="234" customWidth="1"/>
    <col min="4860" max="4860" width="30.125" style="234" customWidth="1"/>
    <col min="4861" max="4863" width="18" style="234" customWidth="1"/>
    <col min="4864" max="4868" width="9.125" style="234" hidden="1" customWidth="1"/>
    <col min="4869" max="5111" width="9.125" style="234"/>
    <col min="5112" max="5112" width="30.125" style="234" customWidth="1"/>
    <col min="5113" max="5115" width="16.625" style="234" customWidth="1"/>
    <col min="5116" max="5116" width="30.125" style="234" customWidth="1"/>
    <col min="5117" max="5119" width="18" style="234" customWidth="1"/>
    <col min="5120" max="5124" width="9.125" style="234" hidden="1" customWidth="1"/>
    <col min="5125" max="5367" width="9.125" style="234"/>
    <col min="5368" max="5368" width="30.125" style="234" customWidth="1"/>
    <col min="5369" max="5371" width="16.625" style="234" customWidth="1"/>
    <col min="5372" max="5372" width="30.125" style="234" customWidth="1"/>
    <col min="5373" max="5375" width="18" style="234" customWidth="1"/>
    <col min="5376" max="5380" width="9.125" style="234" hidden="1" customWidth="1"/>
    <col min="5381" max="5623" width="9.125" style="234"/>
    <col min="5624" max="5624" width="30.125" style="234" customWidth="1"/>
    <col min="5625" max="5627" width="16.625" style="234" customWidth="1"/>
    <col min="5628" max="5628" width="30.125" style="234" customWidth="1"/>
    <col min="5629" max="5631" width="18" style="234" customWidth="1"/>
    <col min="5632" max="5636" width="9.125" style="234" hidden="1" customWidth="1"/>
    <col min="5637" max="5879" width="9.125" style="234"/>
    <col min="5880" max="5880" width="30.125" style="234" customWidth="1"/>
    <col min="5881" max="5883" width="16.625" style="234" customWidth="1"/>
    <col min="5884" max="5884" width="30.125" style="234" customWidth="1"/>
    <col min="5885" max="5887" width="18" style="234" customWidth="1"/>
    <col min="5888" max="5892" width="9.125" style="234" hidden="1" customWidth="1"/>
    <col min="5893" max="6135" width="9.125" style="234"/>
    <col min="6136" max="6136" width="30.125" style="234" customWidth="1"/>
    <col min="6137" max="6139" width="16.625" style="234" customWidth="1"/>
    <col min="6140" max="6140" width="30.125" style="234" customWidth="1"/>
    <col min="6141" max="6143" width="18" style="234" customWidth="1"/>
    <col min="6144" max="6148" width="9.125" style="234" hidden="1" customWidth="1"/>
    <col min="6149" max="6391" width="9.125" style="234"/>
    <col min="6392" max="6392" width="30.125" style="234" customWidth="1"/>
    <col min="6393" max="6395" width="16.625" style="234" customWidth="1"/>
    <col min="6396" max="6396" width="30.125" style="234" customWidth="1"/>
    <col min="6397" max="6399" width="18" style="234" customWidth="1"/>
    <col min="6400" max="6404" width="9.125" style="234" hidden="1" customWidth="1"/>
    <col min="6405" max="6647" width="9.125" style="234"/>
    <col min="6648" max="6648" width="30.125" style="234" customWidth="1"/>
    <col min="6649" max="6651" width="16.625" style="234" customWidth="1"/>
    <col min="6652" max="6652" width="30.125" style="234" customWidth="1"/>
    <col min="6653" max="6655" width="18" style="234" customWidth="1"/>
    <col min="6656" max="6660" width="9.125" style="234" hidden="1" customWidth="1"/>
    <col min="6661" max="6903" width="9.125" style="234"/>
    <col min="6904" max="6904" width="30.125" style="234" customWidth="1"/>
    <col min="6905" max="6907" width="16.625" style="234" customWidth="1"/>
    <col min="6908" max="6908" width="30.125" style="234" customWidth="1"/>
    <col min="6909" max="6911" width="18" style="234" customWidth="1"/>
    <col min="6912" max="6916" width="9.125" style="234" hidden="1" customWidth="1"/>
    <col min="6917" max="7159" width="9.125" style="234"/>
    <col min="7160" max="7160" width="30.125" style="234" customWidth="1"/>
    <col min="7161" max="7163" width="16.625" style="234" customWidth="1"/>
    <col min="7164" max="7164" width="30.125" style="234" customWidth="1"/>
    <col min="7165" max="7167" width="18" style="234" customWidth="1"/>
    <col min="7168" max="7172" width="9.125" style="234" hidden="1" customWidth="1"/>
    <col min="7173" max="7415" width="9.125" style="234"/>
    <col min="7416" max="7416" width="30.125" style="234" customWidth="1"/>
    <col min="7417" max="7419" width="16.625" style="234" customWidth="1"/>
    <col min="7420" max="7420" width="30.125" style="234" customWidth="1"/>
    <col min="7421" max="7423" width="18" style="234" customWidth="1"/>
    <col min="7424" max="7428" width="9.125" style="234" hidden="1" customWidth="1"/>
    <col min="7429" max="7671" width="9.125" style="234"/>
    <col min="7672" max="7672" width="30.125" style="234" customWidth="1"/>
    <col min="7673" max="7675" width="16.625" style="234" customWidth="1"/>
    <col min="7676" max="7676" width="30.125" style="234" customWidth="1"/>
    <col min="7677" max="7679" width="18" style="234" customWidth="1"/>
    <col min="7680" max="7684" width="9.125" style="234" hidden="1" customWidth="1"/>
    <col min="7685" max="7927" width="9.125" style="234"/>
    <col min="7928" max="7928" width="30.125" style="234" customWidth="1"/>
    <col min="7929" max="7931" width="16.625" style="234" customWidth="1"/>
    <col min="7932" max="7932" width="30.125" style="234" customWidth="1"/>
    <col min="7933" max="7935" width="18" style="234" customWidth="1"/>
    <col min="7936" max="7940" width="9.125" style="234" hidden="1" customWidth="1"/>
    <col min="7941" max="8183" width="9.125" style="234"/>
    <col min="8184" max="8184" width="30.125" style="234" customWidth="1"/>
    <col min="8185" max="8187" width="16.625" style="234" customWidth="1"/>
    <col min="8188" max="8188" width="30.125" style="234" customWidth="1"/>
    <col min="8189" max="8191" width="18" style="234" customWidth="1"/>
    <col min="8192" max="8196" width="9.125" style="234" hidden="1" customWidth="1"/>
    <col min="8197" max="8439" width="9.125" style="234"/>
    <col min="8440" max="8440" width="30.125" style="234" customWidth="1"/>
    <col min="8441" max="8443" width="16.625" style="234" customWidth="1"/>
    <col min="8444" max="8444" width="30.125" style="234" customWidth="1"/>
    <col min="8445" max="8447" width="18" style="234" customWidth="1"/>
    <col min="8448" max="8452" width="9.125" style="234" hidden="1" customWidth="1"/>
    <col min="8453" max="8695" width="9.125" style="234"/>
    <col min="8696" max="8696" width="30.125" style="234" customWidth="1"/>
    <col min="8697" max="8699" width="16.625" style="234" customWidth="1"/>
    <col min="8700" max="8700" width="30.125" style="234" customWidth="1"/>
    <col min="8701" max="8703" width="18" style="234" customWidth="1"/>
    <col min="8704" max="8708" width="9.125" style="234" hidden="1" customWidth="1"/>
    <col min="8709" max="8951" width="9.125" style="234"/>
    <col min="8952" max="8952" width="30.125" style="234" customWidth="1"/>
    <col min="8953" max="8955" width="16.625" style="234" customWidth="1"/>
    <col min="8956" max="8956" width="30.125" style="234" customWidth="1"/>
    <col min="8957" max="8959" width="18" style="234" customWidth="1"/>
    <col min="8960" max="8964" width="9.125" style="234" hidden="1" customWidth="1"/>
    <col min="8965" max="9207" width="9.125" style="234"/>
    <col min="9208" max="9208" width="30.125" style="234" customWidth="1"/>
    <col min="9209" max="9211" width="16.625" style="234" customWidth="1"/>
    <col min="9212" max="9212" width="30.125" style="234" customWidth="1"/>
    <col min="9213" max="9215" width="18" style="234" customWidth="1"/>
    <col min="9216" max="9220" width="9.125" style="234" hidden="1" customWidth="1"/>
    <col min="9221" max="9463" width="9.125" style="234"/>
    <col min="9464" max="9464" width="30.125" style="234" customWidth="1"/>
    <col min="9465" max="9467" width="16.625" style="234" customWidth="1"/>
    <col min="9468" max="9468" width="30.125" style="234" customWidth="1"/>
    <col min="9469" max="9471" width="18" style="234" customWidth="1"/>
    <col min="9472" max="9476" width="9.125" style="234" hidden="1" customWidth="1"/>
    <col min="9477" max="9719" width="9.125" style="234"/>
    <col min="9720" max="9720" width="30.125" style="234" customWidth="1"/>
    <col min="9721" max="9723" width="16.625" style="234" customWidth="1"/>
    <col min="9724" max="9724" width="30.125" style="234" customWidth="1"/>
    <col min="9725" max="9727" width="18" style="234" customWidth="1"/>
    <col min="9728" max="9732" width="9.125" style="234" hidden="1" customWidth="1"/>
    <col min="9733" max="9975" width="9.125" style="234"/>
    <col min="9976" max="9976" width="30.125" style="234" customWidth="1"/>
    <col min="9977" max="9979" width="16.625" style="234" customWidth="1"/>
    <col min="9980" max="9980" width="30.125" style="234" customWidth="1"/>
    <col min="9981" max="9983" width="18" style="234" customWidth="1"/>
    <col min="9984" max="9988" width="9.125" style="234" hidden="1" customWidth="1"/>
    <col min="9989" max="10231" width="9.125" style="234"/>
    <col min="10232" max="10232" width="30.125" style="234" customWidth="1"/>
    <col min="10233" max="10235" width="16.625" style="234" customWidth="1"/>
    <col min="10236" max="10236" width="30.125" style="234" customWidth="1"/>
    <col min="10237" max="10239" width="18" style="234" customWidth="1"/>
    <col min="10240" max="10244" width="9.125" style="234" hidden="1" customWidth="1"/>
    <col min="10245" max="10487" width="9.125" style="234"/>
    <col min="10488" max="10488" width="30.125" style="234" customWidth="1"/>
    <col min="10489" max="10491" width="16.625" style="234" customWidth="1"/>
    <col min="10492" max="10492" width="30.125" style="234" customWidth="1"/>
    <col min="10493" max="10495" width="18" style="234" customWidth="1"/>
    <col min="10496" max="10500" width="9.125" style="234" hidden="1" customWidth="1"/>
    <col min="10501" max="10743" width="9.125" style="234"/>
    <col min="10744" max="10744" width="30.125" style="234" customWidth="1"/>
    <col min="10745" max="10747" width="16.625" style="234" customWidth="1"/>
    <col min="10748" max="10748" width="30.125" style="234" customWidth="1"/>
    <col min="10749" max="10751" width="18" style="234" customWidth="1"/>
    <col min="10752" max="10756" width="9.125" style="234" hidden="1" customWidth="1"/>
    <col min="10757" max="10999" width="9.125" style="234"/>
    <col min="11000" max="11000" width="30.125" style="234" customWidth="1"/>
    <col min="11001" max="11003" width="16.625" style="234" customWidth="1"/>
    <col min="11004" max="11004" width="30.125" style="234" customWidth="1"/>
    <col min="11005" max="11007" width="18" style="234" customWidth="1"/>
    <col min="11008" max="11012" width="9.125" style="234" hidden="1" customWidth="1"/>
    <col min="11013" max="11255" width="9.125" style="234"/>
    <col min="11256" max="11256" width="30.125" style="234" customWidth="1"/>
    <col min="11257" max="11259" width="16.625" style="234" customWidth="1"/>
    <col min="11260" max="11260" width="30.125" style="234" customWidth="1"/>
    <col min="11261" max="11263" width="18" style="234" customWidth="1"/>
    <col min="11264" max="11268" width="9.125" style="234" hidden="1" customWidth="1"/>
    <col min="11269" max="11511" width="9.125" style="234"/>
    <col min="11512" max="11512" width="30.125" style="234" customWidth="1"/>
    <col min="11513" max="11515" width="16.625" style="234" customWidth="1"/>
    <col min="11516" max="11516" width="30.125" style="234" customWidth="1"/>
    <col min="11517" max="11519" width="18" style="234" customWidth="1"/>
    <col min="11520" max="11524" width="9.125" style="234" hidden="1" customWidth="1"/>
    <col min="11525" max="11767" width="9.125" style="234"/>
    <col min="11768" max="11768" width="30.125" style="234" customWidth="1"/>
    <col min="11769" max="11771" width="16.625" style="234" customWidth="1"/>
    <col min="11772" max="11772" width="30.125" style="234" customWidth="1"/>
    <col min="11773" max="11775" width="18" style="234" customWidth="1"/>
    <col min="11776" max="11780" width="9.125" style="234" hidden="1" customWidth="1"/>
    <col min="11781" max="12023" width="9.125" style="234"/>
    <col min="12024" max="12024" width="30.125" style="234" customWidth="1"/>
    <col min="12025" max="12027" width="16.625" style="234" customWidth="1"/>
    <col min="12028" max="12028" width="30.125" style="234" customWidth="1"/>
    <col min="12029" max="12031" width="18" style="234" customWidth="1"/>
    <col min="12032" max="12036" width="9.125" style="234" hidden="1" customWidth="1"/>
    <col min="12037" max="12279" width="9.125" style="234"/>
    <col min="12280" max="12280" width="30.125" style="234" customWidth="1"/>
    <col min="12281" max="12283" width="16.625" style="234" customWidth="1"/>
    <col min="12284" max="12284" width="30.125" style="234" customWidth="1"/>
    <col min="12285" max="12287" width="18" style="234" customWidth="1"/>
    <col min="12288" max="12292" width="9.125" style="234" hidden="1" customWidth="1"/>
    <col min="12293" max="12535" width="9.125" style="234"/>
    <col min="12536" max="12536" width="30.125" style="234" customWidth="1"/>
    <col min="12537" max="12539" width="16.625" style="234" customWidth="1"/>
    <col min="12540" max="12540" width="30.125" style="234" customWidth="1"/>
    <col min="12541" max="12543" width="18" style="234" customWidth="1"/>
    <col min="12544" max="12548" width="9.125" style="234" hidden="1" customWidth="1"/>
    <col min="12549" max="12791" width="9.125" style="234"/>
    <col min="12792" max="12792" width="30.125" style="234" customWidth="1"/>
    <col min="12793" max="12795" width="16.625" style="234" customWidth="1"/>
    <col min="12796" max="12796" width="30.125" style="234" customWidth="1"/>
    <col min="12797" max="12799" width="18" style="234" customWidth="1"/>
    <col min="12800" max="12804" width="9.125" style="234" hidden="1" customWidth="1"/>
    <col min="12805" max="13047" width="9.125" style="234"/>
    <col min="13048" max="13048" width="30.125" style="234" customWidth="1"/>
    <col min="13049" max="13051" width="16.625" style="234" customWidth="1"/>
    <col min="13052" max="13052" width="30.125" style="234" customWidth="1"/>
    <col min="13053" max="13055" width="18" style="234" customWidth="1"/>
    <col min="13056" max="13060" width="9.125" style="234" hidden="1" customWidth="1"/>
    <col min="13061" max="13303" width="9.125" style="234"/>
    <col min="13304" max="13304" width="30.125" style="234" customWidth="1"/>
    <col min="13305" max="13307" width="16.625" style="234" customWidth="1"/>
    <col min="13308" max="13308" width="30.125" style="234" customWidth="1"/>
    <col min="13309" max="13311" width="18" style="234" customWidth="1"/>
    <col min="13312" max="13316" width="9.125" style="234" hidden="1" customWidth="1"/>
    <col min="13317" max="13559" width="9.125" style="234"/>
    <col min="13560" max="13560" width="30.125" style="234" customWidth="1"/>
    <col min="13561" max="13563" width="16.625" style="234" customWidth="1"/>
    <col min="13564" max="13564" width="30.125" style="234" customWidth="1"/>
    <col min="13565" max="13567" width="18" style="234" customWidth="1"/>
    <col min="13568" max="13572" width="9.125" style="234" hidden="1" customWidth="1"/>
    <col min="13573" max="13815" width="9.125" style="234"/>
    <col min="13816" max="13816" width="30.125" style="234" customWidth="1"/>
    <col min="13817" max="13819" width="16.625" style="234" customWidth="1"/>
    <col min="13820" max="13820" width="30.125" style="234" customWidth="1"/>
    <col min="13821" max="13823" width="18" style="234" customWidth="1"/>
    <col min="13824" max="13828" width="9.125" style="234" hidden="1" customWidth="1"/>
    <col min="13829" max="14071" width="9.125" style="234"/>
    <col min="14072" max="14072" width="30.125" style="234" customWidth="1"/>
    <col min="14073" max="14075" width="16.625" style="234" customWidth="1"/>
    <col min="14076" max="14076" width="30.125" style="234" customWidth="1"/>
    <col min="14077" max="14079" width="18" style="234" customWidth="1"/>
    <col min="14080" max="14084" width="9.125" style="234" hidden="1" customWidth="1"/>
    <col min="14085" max="14327" width="9.125" style="234"/>
    <col min="14328" max="14328" width="30.125" style="234" customWidth="1"/>
    <col min="14329" max="14331" width="16.625" style="234" customWidth="1"/>
    <col min="14332" max="14332" width="30.125" style="234" customWidth="1"/>
    <col min="14333" max="14335" width="18" style="234" customWidth="1"/>
    <col min="14336" max="14340" width="9.125" style="234" hidden="1" customWidth="1"/>
    <col min="14341" max="14583" width="9.125" style="234"/>
    <col min="14584" max="14584" width="30.125" style="234" customWidth="1"/>
    <col min="14585" max="14587" width="16.625" style="234" customWidth="1"/>
    <col min="14588" max="14588" width="30.125" style="234" customWidth="1"/>
    <col min="14589" max="14591" width="18" style="234" customWidth="1"/>
    <col min="14592" max="14596" width="9.125" style="234" hidden="1" customWidth="1"/>
    <col min="14597" max="14839" width="9.125" style="234"/>
    <col min="14840" max="14840" width="30.125" style="234" customWidth="1"/>
    <col min="14841" max="14843" width="16.625" style="234" customWidth="1"/>
    <col min="14844" max="14844" width="30.125" style="234" customWidth="1"/>
    <col min="14845" max="14847" width="18" style="234" customWidth="1"/>
    <col min="14848" max="14852" width="9.125" style="234" hidden="1" customWidth="1"/>
    <col min="14853" max="15095" width="9.125" style="234"/>
    <col min="15096" max="15096" width="30.125" style="234" customWidth="1"/>
    <col min="15097" max="15099" width="16.625" style="234" customWidth="1"/>
    <col min="15100" max="15100" width="30.125" style="234" customWidth="1"/>
    <col min="15101" max="15103" width="18" style="234" customWidth="1"/>
    <col min="15104" max="15108" width="9.125" style="234" hidden="1" customWidth="1"/>
    <col min="15109" max="15351" width="9.125" style="234"/>
    <col min="15352" max="15352" width="30.125" style="234" customWidth="1"/>
    <col min="15353" max="15355" width="16.625" style="234" customWidth="1"/>
    <col min="15356" max="15356" width="30.125" style="234" customWidth="1"/>
    <col min="15357" max="15359" width="18" style="234" customWidth="1"/>
    <col min="15360" max="15364" width="9.125" style="234" hidden="1" customWidth="1"/>
    <col min="15365" max="15607" width="9.125" style="234"/>
    <col min="15608" max="15608" width="30.125" style="234" customWidth="1"/>
    <col min="15609" max="15611" width="16.625" style="234" customWidth="1"/>
    <col min="15612" max="15612" width="30.125" style="234" customWidth="1"/>
    <col min="15613" max="15615" width="18" style="234" customWidth="1"/>
    <col min="15616" max="15620" width="9.125" style="234" hidden="1" customWidth="1"/>
    <col min="15621" max="15863" width="9.125" style="234"/>
    <col min="15864" max="15864" width="30.125" style="234" customWidth="1"/>
    <col min="15865" max="15867" width="16.625" style="234" customWidth="1"/>
    <col min="15868" max="15868" width="30.125" style="234" customWidth="1"/>
    <col min="15869" max="15871" width="18" style="234" customWidth="1"/>
    <col min="15872" max="15876" width="9.125" style="234" hidden="1" customWidth="1"/>
    <col min="15877" max="16119" width="9.125" style="234"/>
    <col min="16120" max="16120" width="30.125" style="234" customWidth="1"/>
    <col min="16121" max="16123" width="16.625" style="234" customWidth="1"/>
    <col min="16124" max="16124" width="30.125" style="234" customWidth="1"/>
    <col min="16125" max="16127" width="18" style="234" customWidth="1"/>
    <col min="16128" max="16132" width="9.125" style="234" hidden="1" customWidth="1"/>
    <col min="16133" max="16384" width="9.125" style="234"/>
  </cols>
  <sheetData>
    <row r="1" s="228" customFormat="1" ht="19.5" customHeight="1" spans="1:4">
      <c r="A1" s="42" t="s">
        <v>223</v>
      </c>
      <c r="B1" s="213"/>
      <c r="C1" s="213"/>
      <c r="D1" s="213"/>
    </row>
    <row r="2" s="229" customFormat="1" ht="20.25" spans="1:4">
      <c r="A2" s="218" t="s">
        <v>224</v>
      </c>
      <c r="B2" s="218"/>
      <c r="C2" s="218"/>
      <c r="D2" s="218"/>
    </row>
    <row r="3" s="230" customFormat="1" ht="19.5" customHeight="1" spans="1:4">
      <c r="A3" s="214"/>
      <c r="B3" s="214"/>
      <c r="C3" s="214"/>
      <c r="D3" s="219" t="s">
        <v>113</v>
      </c>
    </row>
    <row r="4" s="230" customFormat="1" ht="50.1" customHeight="1" spans="1:4">
      <c r="A4" s="220" t="s">
        <v>173</v>
      </c>
      <c r="B4" s="203" t="s">
        <v>196</v>
      </c>
      <c r="C4" s="204" t="s">
        <v>197</v>
      </c>
      <c r="D4" s="281" t="s">
        <v>114</v>
      </c>
    </row>
    <row r="5" s="231" customFormat="1" ht="24.95" customHeight="1" spans="1:5">
      <c r="A5" s="221" t="s">
        <v>60</v>
      </c>
      <c r="B5" s="222">
        <f>SUM(B6:B18)</f>
        <v>213</v>
      </c>
      <c r="C5" s="222">
        <f>SUM(C6:C18)</f>
        <v>6075</v>
      </c>
      <c r="D5" s="327">
        <f>C5/B5*100</f>
        <v>2852.11267605634</v>
      </c>
      <c r="E5" s="328"/>
    </row>
    <row r="6" s="231" customFormat="1" ht="24.95" customHeight="1" spans="1:4">
      <c r="A6" s="205" t="s">
        <v>199</v>
      </c>
      <c r="B6" s="225"/>
      <c r="C6" s="225"/>
      <c r="D6" s="329"/>
    </row>
    <row r="7" s="231" customFormat="1" ht="24.95" customHeight="1" spans="1:4">
      <c r="A7" s="205" t="s">
        <v>200</v>
      </c>
      <c r="B7" s="225"/>
      <c r="C7" s="225"/>
      <c r="D7" s="329"/>
    </row>
    <row r="8" s="231" customFormat="1" ht="24.95" customHeight="1" spans="1:4">
      <c r="A8" s="205" t="s">
        <v>201</v>
      </c>
      <c r="B8" s="225"/>
      <c r="C8" s="225"/>
      <c r="D8" s="329"/>
    </row>
    <row r="9" s="231" customFormat="1" ht="24.95" customHeight="1" spans="1:4">
      <c r="A9" s="205" t="s">
        <v>202</v>
      </c>
      <c r="B9" s="225"/>
      <c r="C9" s="225"/>
      <c r="D9" s="329"/>
    </row>
    <row r="10" s="231" customFormat="1" ht="24.95" customHeight="1" spans="1:4">
      <c r="A10" s="205" t="s">
        <v>203</v>
      </c>
      <c r="B10" s="227"/>
      <c r="C10" s="225"/>
      <c r="D10" s="329"/>
    </row>
    <row r="11" s="231" customFormat="1" ht="24.95" customHeight="1" spans="1:4">
      <c r="A11" s="205" t="s">
        <v>204</v>
      </c>
      <c r="B11" s="227"/>
      <c r="C11" s="225"/>
      <c r="D11" s="329"/>
    </row>
    <row r="12" s="232" customFormat="1" ht="24.95" customHeight="1" spans="1:4">
      <c r="A12" s="205" t="s">
        <v>205</v>
      </c>
      <c r="B12" s="227"/>
      <c r="C12" s="225"/>
      <c r="D12" s="329"/>
    </row>
    <row r="13" s="233" customFormat="1" ht="24.95" customHeight="1" spans="1:4">
      <c r="A13" s="205" t="s">
        <v>206</v>
      </c>
      <c r="B13" s="227"/>
      <c r="C13" s="225"/>
      <c r="D13" s="329"/>
    </row>
    <row r="14" ht="24.95" customHeight="1" spans="1:4">
      <c r="A14" s="205" t="s">
        <v>207</v>
      </c>
      <c r="B14" s="227"/>
      <c r="C14" s="225"/>
      <c r="D14" s="329"/>
    </row>
    <row r="15" ht="24.95" customHeight="1" spans="1:4">
      <c r="A15" s="205" t="s">
        <v>208</v>
      </c>
      <c r="B15" s="227"/>
      <c r="C15" s="225"/>
      <c r="D15" s="329"/>
    </row>
    <row r="16" ht="24.95" customHeight="1" spans="1:4">
      <c r="A16" s="191" t="s">
        <v>225</v>
      </c>
      <c r="B16" s="325">
        <v>213</v>
      </c>
      <c r="C16" s="324">
        <v>6075</v>
      </c>
      <c r="D16" s="329">
        <f>C16/B16*100</f>
        <v>2852.11267605634</v>
      </c>
    </row>
    <row r="17" ht="33" customHeight="1" spans="1:4">
      <c r="A17" s="205" t="s">
        <v>210</v>
      </c>
      <c r="B17" s="227"/>
      <c r="C17" s="225"/>
      <c r="D17" s="225"/>
    </row>
    <row r="18" ht="24.95" customHeight="1" spans="1:4">
      <c r="A18" s="205" t="s">
        <v>211</v>
      </c>
      <c r="B18" s="330"/>
      <c r="C18" s="330"/>
      <c r="D18" s="330"/>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E2" sqref="E2:E18"/>
    </sheetView>
  </sheetViews>
  <sheetFormatPr defaultColWidth="9" defaultRowHeight="13.5" outlineLevelCol="3"/>
  <cols>
    <col min="1" max="4" width="22" style="50" customWidth="1"/>
    <col min="5" max="5" width="28.875" style="50" customWidth="1"/>
    <col min="6" max="16384" width="9" style="50"/>
  </cols>
  <sheetData>
    <row r="1" ht="91.5" customHeight="1" spans="1:4">
      <c r="A1" s="107" t="s">
        <v>226</v>
      </c>
      <c r="B1" s="51"/>
      <c r="C1" s="51"/>
      <c r="D1" s="51"/>
    </row>
    <row r="2" spans="1:4">
      <c r="A2" s="108" t="s">
        <v>227</v>
      </c>
      <c r="B2" s="212"/>
      <c r="C2" s="212"/>
      <c r="D2" s="212"/>
    </row>
    <row r="3" spans="1:4">
      <c r="A3" s="212"/>
      <c r="B3" s="212"/>
      <c r="C3" s="212"/>
      <c r="D3" s="212"/>
    </row>
    <row r="4" spans="1:4">
      <c r="A4" s="212"/>
      <c r="B4" s="212"/>
      <c r="C4" s="212"/>
      <c r="D4" s="212"/>
    </row>
    <row r="5" spans="1:4">
      <c r="A5" s="212"/>
      <c r="B5" s="212"/>
      <c r="C5" s="212"/>
      <c r="D5" s="212"/>
    </row>
    <row r="6" spans="1:4">
      <c r="A6" s="212"/>
      <c r="B6" s="212"/>
      <c r="C6" s="212"/>
      <c r="D6" s="212"/>
    </row>
    <row r="7" spans="1:4">
      <c r="A7" s="212"/>
      <c r="B7" s="212"/>
      <c r="C7" s="212"/>
      <c r="D7" s="212"/>
    </row>
    <row r="8" spans="1:4">
      <c r="A8" s="212"/>
      <c r="B8" s="212"/>
      <c r="C8" s="212"/>
      <c r="D8" s="212"/>
    </row>
    <row r="9" spans="1:4">
      <c r="A9" s="212"/>
      <c r="B9" s="212"/>
      <c r="C9" s="212"/>
      <c r="D9" s="212"/>
    </row>
    <row r="10" spans="1:4">
      <c r="A10" s="212"/>
      <c r="B10" s="212"/>
      <c r="C10" s="212"/>
      <c r="D10" s="212"/>
    </row>
    <row r="11" ht="9" customHeight="1" spans="1:4">
      <c r="A11" s="212"/>
      <c r="B11" s="212"/>
      <c r="C11" s="212"/>
      <c r="D11" s="212"/>
    </row>
    <row r="12" hidden="1" spans="1:4">
      <c r="A12" s="212"/>
      <c r="B12" s="212"/>
      <c r="C12" s="212"/>
      <c r="D12" s="212"/>
    </row>
    <row r="13" hidden="1" spans="1:4">
      <c r="A13" s="212"/>
      <c r="B13" s="212"/>
      <c r="C13" s="212"/>
      <c r="D13" s="212"/>
    </row>
    <row r="14" hidden="1" spans="1:4">
      <c r="A14" s="212"/>
      <c r="B14" s="212"/>
      <c r="C14" s="212"/>
      <c r="D14" s="212"/>
    </row>
    <row r="15" hidden="1" spans="1:4">
      <c r="A15" s="212"/>
      <c r="B15" s="212"/>
      <c r="C15" s="212"/>
      <c r="D15" s="212"/>
    </row>
    <row r="16" hidden="1" spans="1:4">
      <c r="A16" s="212"/>
      <c r="B16" s="212"/>
      <c r="C16" s="212"/>
      <c r="D16" s="212"/>
    </row>
  </sheetData>
  <mergeCells count="2">
    <mergeCell ref="A1:D1"/>
    <mergeCell ref="A2:D16"/>
  </mergeCells>
  <pageMargins left="0.699305555555556" right="0.699305555555556" top="0.75" bottom="0.75" header="0.3" footer="0.3"/>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14"/>
  <sheetViews>
    <sheetView showGridLines="0" showZeros="0" view="pageBreakPreview" zoomScaleNormal="100" workbookViewId="0">
      <selection activeCell="F8" sqref="F8"/>
    </sheetView>
  </sheetViews>
  <sheetFormatPr defaultColWidth="9.125" defaultRowHeight="15.75" outlineLevelCol="4"/>
  <cols>
    <col min="1" max="1" width="35.625" style="217" customWidth="1"/>
    <col min="2" max="4" width="15.625" style="217" customWidth="1"/>
    <col min="5" max="5" width="12" style="217"/>
    <col min="6" max="247" width="9.125" style="217"/>
    <col min="248" max="248" width="30.125" style="217" customWidth="1"/>
    <col min="249" max="251" width="16.625" style="217" customWidth="1"/>
    <col min="252" max="252" width="30.125" style="217" customWidth="1"/>
    <col min="253" max="255" width="18" style="217" customWidth="1"/>
    <col min="256" max="260" width="9.125" style="217" hidden="1" customWidth="1"/>
    <col min="261" max="503" width="9.125" style="217"/>
    <col min="504" max="504" width="30.125" style="217" customWidth="1"/>
    <col min="505" max="507" width="16.625" style="217" customWidth="1"/>
    <col min="508" max="508" width="30.125" style="217" customWidth="1"/>
    <col min="509" max="511" width="18" style="217" customWidth="1"/>
    <col min="512" max="516" width="9.125" style="217" hidden="1" customWidth="1"/>
    <col min="517" max="759" width="9.125" style="217"/>
    <col min="760" max="760" width="30.125" style="217" customWidth="1"/>
    <col min="761" max="763" width="16.625" style="217" customWidth="1"/>
    <col min="764" max="764" width="30.125" style="217" customWidth="1"/>
    <col min="765" max="767" width="18" style="217" customWidth="1"/>
    <col min="768" max="772" width="9.125" style="217" hidden="1" customWidth="1"/>
    <col min="773" max="1015" width="9.125" style="217"/>
    <col min="1016" max="1016" width="30.125" style="217" customWidth="1"/>
    <col min="1017" max="1019" width="16.625" style="217" customWidth="1"/>
    <col min="1020" max="1020" width="30.125" style="217" customWidth="1"/>
    <col min="1021" max="1023" width="18" style="217" customWidth="1"/>
    <col min="1024" max="1028" width="9.125" style="217" hidden="1" customWidth="1"/>
    <col min="1029" max="1271" width="9.125" style="217"/>
    <col min="1272" max="1272" width="30.125" style="217" customWidth="1"/>
    <col min="1273" max="1275" width="16.625" style="217" customWidth="1"/>
    <col min="1276" max="1276" width="30.125" style="217" customWidth="1"/>
    <col min="1277" max="1279" width="18" style="217" customWidth="1"/>
    <col min="1280" max="1284" width="9.125" style="217" hidden="1" customWidth="1"/>
    <col min="1285" max="1527" width="9.125" style="217"/>
    <col min="1528" max="1528" width="30.125" style="217" customWidth="1"/>
    <col min="1529" max="1531" width="16.625" style="217" customWidth="1"/>
    <col min="1532" max="1532" width="30.125" style="217" customWidth="1"/>
    <col min="1533" max="1535" width="18" style="217" customWidth="1"/>
    <col min="1536" max="1540" width="9.125" style="217" hidden="1" customWidth="1"/>
    <col min="1541" max="1783" width="9.125" style="217"/>
    <col min="1784" max="1784" width="30.125" style="217" customWidth="1"/>
    <col min="1785" max="1787" width="16.625" style="217" customWidth="1"/>
    <col min="1788" max="1788" width="30.125" style="217" customWidth="1"/>
    <col min="1789" max="1791" width="18" style="217" customWidth="1"/>
    <col min="1792" max="1796" width="9.125" style="217" hidden="1" customWidth="1"/>
    <col min="1797" max="2039" width="9.125" style="217"/>
    <col min="2040" max="2040" width="30.125" style="217" customWidth="1"/>
    <col min="2041" max="2043" width="16.625" style="217" customWidth="1"/>
    <col min="2044" max="2044" width="30.125" style="217" customWidth="1"/>
    <col min="2045" max="2047" width="18" style="217" customWidth="1"/>
    <col min="2048" max="2052" width="9.125" style="217" hidden="1" customWidth="1"/>
    <col min="2053" max="2295" width="9.125" style="217"/>
    <col min="2296" max="2296" width="30.125" style="217" customWidth="1"/>
    <col min="2297" max="2299" width="16.625" style="217" customWidth="1"/>
    <col min="2300" max="2300" width="30.125" style="217" customWidth="1"/>
    <col min="2301" max="2303" width="18" style="217" customWidth="1"/>
    <col min="2304" max="2308" width="9.125" style="217" hidden="1" customWidth="1"/>
    <col min="2309" max="2551" width="9.125" style="217"/>
    <col min="2552" max="2552" width="30.125" style="217" customWidth="1"/>
    <col min="2553" max="2555" width="16.625" style="217" customWidth="1"/>
    <col min="2556" max="2556" width="30.125" style="217" customWidth="1"/>
    <col min="2557" max="2559" width="18" style="217" customWidth="1"/>
    <col min="2560" max="2564" width="9.125" style="217" hidden="1" customWidth="1"/>
    <col min="2565" max="2807" width="9.125" style="217"/>
    <col min="2808" max="2808" width="30.125" style="217" customWidth="1"/>
    <col min="2809" max="2811" width="16.625" style="217" customWidth="1"/>
    <col min="2812" max="2812" width="30.125" style="217" customWidth="1"/>
    <col min="2813" max="2815" width="18" style="217" customWidth="1"/>
    <col min="2816" max="2820" width="9.125" style="217" hidden="1" customWidth="1"/>
    <col min="2821" max="3063" width="9.125" style="217"/>
    <col min="3064" max="3064" width="30.125" style="217" customWidth="1"/>
    <col min="3065" max="3067" width="16.625" style="217" customWidth="1"/>
    <col min="3068" max="3068" width="30.125" style="217" customWidth="1"/>
    <col min="3069" max="3071" width="18" style="217" customWidth="1"/>
    <col min="3072" max="3076" width="9.125" style="217" hidden="1" customWidth="1"/>
    <col min="3077" max="3319" width="9.125" style="217"/>
    <col min="3320" max="3320" width="30.125" style="217" customWidth="1"/>
    <col min="3321" max="3323" width="16.625" style="217" customWidth="1"/>
    <col min="3324" max="3324" width="30.125" style="217" customWidth="1"/>
    <col min="3325" max="3327" width="18" style="217" customWidth="1"/>
    <col min="3328" max="3332" width="9.125" style="217" hidden="1" customWidth="1"/>
    <col min="3333" max="3575" width="9.125" style="217"/>
    <col min="3576" max="3576" width="30.125" style="217" customWidth="1"/>
    <col min="3577" max="3579" width="16.625" style="217" customWidth="1"/>
    <col min="3580" max="3580" width="30.125" style="217" customWidth="1"/>
    <col min="3581" max="3583" width="18" style="217" customWidth="1"/>
    <col min="3584" max="3588" width="9.125" style="217" hidden="1" customWidth="1"/>
    <col min="3589" max="3831" width="9.125" style="217"/>
    <col min="3832" max="3832" width="30.125" style="217" customWidth="1"/>
    <col min="3833" max="3835" width="16.625" style="217" customWidth="1"/>
    <col min="3836" max="3836" width="30.125" style="217" customWidth="1"/>
    <col min="3837" max="3839" width="18" style="217" customWidth="1"/>
    <col min="3840" max="3844" width="9.125" style="217" hidden="1" customWidth="1"/>
    <col min="3845" max="4087" width="9.125" style="217"/>
    <col min="4088" max="4088" width="30.125" style="217" customWidth="1"/>
    <col min="4089" max="4091" width="16.625" style="217" customWidth="1"/>
    <col min="4092" max="4092" width="30.125" style="217" customWidth="1"/>
    <col min="4093" max="4095" width="18" style="217" customWidth="1"/>
    <col min="4096" max="4100" width="9.125" style="217" hidden="1" customWidth="1"/>
    <col min="4101" max="4343" width="9.125" style="217"/>
    <col min="4344" max="4344" width="30.125" style="217" customWidth="1"/>
    <col min="4345" max="4347" width="16.625" style="217" customWidth="1"/>
    <col min="4348" max="4348" width="30.125" style="217" customWidth="1"/>
    <col min="4349" max="4351" width="18" style="217" customWidth="1"/>
    <col min="4352" max="4356" width="9.125" style="217" hidden="1" customWidth="1"/>
    <col min="4357" max="4599" width="9.125" style="217"/>
    <col min="4600" max="4600" width="30.125" style="217" customWidth="1"/>
    <col min="4601" max="4603" width="16.625" style="217" customWidth="1"/>
    <col min="4604" max="4604" width="30.125" style="217" customWidth="1"/>
    <col min="4605" max="4607" width="18" style="217" customWidth="1"/>
    <col min="4608" max="4612" width="9.125" style="217" hidden="1" customWidth="1"/>
    <col min="4613" max="4855" width="9.125" style="217"/>
    <col min="4856" max="4856" width="30.125" style="217" customWidth="1"/>
    <col min="4857" max="4859" width="16.625" style="217" customWidth="1"/>
    <col min="4860" max="4860" width="30.125" style="217" customWidth="1"/>
    <col min="4861" max="4863" width="18" style="217" customWidth="1"/>
    <col min="4864" max="4868" width="9.125" style="217" hidden="1" customWidth="1"/>
    <col min="4869" max="5111" width="9.125" style="217"/>
    <col min="5112" max="5112" width="30.125" style="217" customWidth="1"/>
    <col min="5113" max="5115" width="16.625" style="217" customWidth="1"/>
    <col min="5116" max="5116" width="30.125" style="217" customWidth="1"/>
    <col min="5117" max="5119" width="18" style="217" customWidth="1"/>
    <col min="5120" max="5124" width="9.125" style="217" hidden="1" customWidth="1"/>
    <col min="5125" max="5367" width="9.125" style="217"/>
    <col min="5368" max="5368" width="30.125" style="217" customWidth="1"/>
    <col min="5369" max="5371" width="16.625" style="217" customWidth="1"/>
    <col min="5372" max="5372" width="30.125" style="217" customWidth="1"/>
    <col min="5373" max="5375" width="18" style="217" customWidth="1"/>
    <col min="5376" max="5380" width="9.125" style="217" hidden="1" customWidth="1"/>
    <col min="5381" max="5623" width="9.125" style="217"/>
    <col min="5624" max="5624" width="30.125" style="217" customWidth="1"/>
    <col min="5625" max="5627" width="16.625" style="217" customWidth="1"/>
    <col min="5628" max="5628" width="30.125" style="217" customWidth="1"/>
    <col min="5629" max="5631" width="18" style="217" customWidth="1"/>
    <col min="5632" max="5636" width="9.125" style="217" hidden="1" customWidth="1"/>
    <col min="5637" max="5879" width="9.125" style="217"/>
    <col min="5880" max="5880" width="30.125" style="217" customWidth="1"/>
    <col min="5881" max="5883" width="16.625" style="217" customWidth="1"/>
    <col min="5884" max="5884" width="30.125" style="217" customWidth="1"/>
    <col min="5885" max="5887" width="18" style="217" customWidth="1"/>
    <col min="5888" max="5892" width="9.125" style="217" hidden="1" customWidth="1"/>
    <col min="5893" max="6135" width="9.125" style="217"/>
    <col min="6136" max="6136" width="30.125" style="217" customWidth="1"/>
    <col min="6137" max="6139" width="16.625" style="217" customWidth="1"/>
    <col min="6140" max="6140" width="30.125" style="217" customWidth="1"/>
    <col min="6141" max="6143" width="18" style="217" customWidth="1"/>
    <col min="6144" max="6148" width="9.125" style="217" hidden="1" customWidth="1"/>
    <col min="6149" max="6391" width="9.125" style="217"/>
    <col min="6392" max="6392" width="30.125" style="217" customWidth="1"/>
    <col min="6393" max="6395" width="16.625" style="217" customWidth="1"/>
    <col min="6396" max="6396" width="30.125" style="217" customWidth="1"/>
    <col min="6397" max="6399" width="18" style="217" customWidth="1"/>
    <col min="6400" max="6404" width="9.125" style="217" hidden="1" customWidth="1"/>
    <col min="6405" max="6647" width="9.125" style="217"/>
    <col min="6648" max="6648" width="30.125" style="217" customWidth="1"/>
    <col min="6649" max="6651" width="16.625" style="217" customWidth="1"/>
    <col min="6652" max="6652" width="30.125" style="217" customWidth="1"/>
    <col min="6653" max="6655" width="18" style="217" customWidth="1"/>
    <col min="6656" max="6660" width="9.125" style="217" hidden="1" customWidth="1"/>
    <col min="6661" max="6903" width="9.125" style="217"/>
    <col min="6904" max="6904" width="30.125" style="217" customWidth="1"/>
    <col min="6905" max="6907" width="16.625" style="217" customWidth="1"/>
    <col min="6908" max="6908" width="30.125" style="217" customWidth="1"/>
    <col min="6909" max="6911" width="18" style="217" customWidth="1"/>
    <col min="6912" max="6916" width="9.125" style="217" hidden="1" customWidth="1"/>
    <col min="6917" max="7159" width="9.125" style="217"/>
    <col min="7160" max="7160" width="30.125" style="217" customWidth="1"/>
    <col min="7161" max="7163" width="16.625" style="217" customWidth="1"/>
    <col min="7164" max="7164" width="30.125" style="217" customWidth="1"/>
    <col min="7165" max="7167" width="18" style="217" customWidth="1"/>
    <col min="7168" max="7172" width="9.125" style="217" hidden="1" customWidth="1"/>
    <col min="7173" max="7415" width="9.125" style="217"/>
    <col min="7416" max="7416" width="30.125" style="217" customWidth="1"/>
    <col min="7417" max="7419" width="16.625" style="217" customWidth="1"/>
    <col min="7420" max="7420" width="30.125" style="217" customWidth="1"/>
    <col min="7421" max="7423" width="18" style="217" customWidth="1"/>
    <col min="7424" max="7428" width="9.125" style="217" hidden="1" customWidth="1"/>
    <col min="7429" max="7671" width="9.125" style="217"/>
    <col min="7672" max="7672" width="30.125" style="217" customWidth="1"/>
    <col min="7673" max="7675" width="16.625" style="217" customWidth="1"/>
    <col min="7676" max="7676" width="30.125" style="217" customWidth="1"/>
    <col min="7677" max="7679" width="18" style="217" customWidth="1"/>
    <col min="7680" max="7684" width="9.125" style="217" hidden="1" customWidth="1"/>
    <col min="7685" max="7927" width="9.125" style="217"/>
    <col min="7928" max="7928" width="30.125" style="217" customWidth="1"/>
    <col min="7929" max="7931" width="16.625" style="217" customWidth="1"/>
    <col min="7932" max="7932" width="30.125" style="217" customWidth="1"/>
    <col min="7933" max="7935" width="18" style="217" customWidth="1"/>
    <col min="7936" max="7940" width="9.125" style="217" hidden="1" customWidth="1"/>
    <col min="7941" max="8183" width="9.125" style="217"/>
    <col min="8184" max="8184" width="30.125" style="217" customWidth="1"/>
    <col min="8185" max="8187" width="16.625" style="217" customWidth="1"/>
    <col min="8188" max="8188" width="30.125" style="217" customWidth="1"/>
    <col min="8189" max="8191" width="18" style="217" customWidth="1"/>
    <col min="8192" max="8196" width="9.125" style="217" hidden="1" customWidth="1"/>
    <col min="8197" max="8439" width="9.125" style="217"/>
    <col min="8440" max="8440" width="30.125" style="217" customWidth="1"/>
    <col min="8441" max="8443" width="16.625" style="217" customWidth="1"/>
    <col min="8444" max="8444" width="30.125" style="217" customWidth="1"/>
    <col min="8445" max="8447" width="18" style="217" customWidth="1"/>
    <col min="8448" max="8452" width="9.125" style="217" hidden="1" customWidth="1"/>
    <col min="8453" max="8695" width="9.125" style="217"/>
    <col min="8696" max="8696" width="30.125" style="217" customWidth="1"/>
    <col min="8697" max="8699" width="16.625" style="217" customWidth="1"/>
    <col min="8700" max="8700" width="30.125" style="217" customWidth="1"/>
    <col min="8701" max="8703" width="18" style="217" customWidth="1"/>
    <col min="8704" max="8708" width="9.125" style="217" hidden="1" customWidth="1"/>
    <col min="8709" max="8951" width="9.125" style="217"/>
    <col min="8952" max="8952" width="30.125" style="217" customWidth="1"/>
    <col min="8953" max="8955" width="16.625" style="217" customWidth="1"/>
    <col min="8956" max="8956" width="30.125" style="217" customWidth="1"/>
    <col min="8957" max="8959" width="18" style="217" customWidth="1"/>
    <col min="8960" max="8964" width="9.125" style="217" hidden="1" customWidth="1"/>
    <col min="8965" max="9207" width="9.125" style="217"/>
    <col min="9208" max="9208" width="30.125" style="217" customWidth="1"/>
    <col min="9209" max="9211" width="16.625" style="217" customWidth="1"/>
    <col min="9212" max="9212" width="30.125" style="217" customWidth="1"/>
    <col min="9213" max="9215" width="18" style="217" customWidth="1"/>
    <col min="9216" max="9220" width="9.125" style="217" hidden="1" customWidth="1"/>
    <col min="9221" max="9463" width="9.125" style="217"/>
    <col min="9464" max="9464" width="30.125" style="217" customWidth="1"/>
    <col min="9465" max="9467" width="16.625" style="217" customWidth="1"/>
    <col min="9468" max="9468" width="30.125" style="217" customWidth="1"/>
    <col min="9469" max="9471" width="18" style="217" customWidth="1"/>
    <col min="9472" max="9476" width="9.125" style="217" hidden="1" customWidth="1"/>
    <col min="9477" max="9719" width="9.125" style="217"/>
    <col min="9720" max="9720" width="30.125" style="217" customWidth="1"/>
    <col min="9721" max="9723" width="16.625" style="217" customWidth="1"/>
    <col min="9724" max="9724" width="30.125" style="217" customWidth="1"/>
    <col min="9725" max="9727" width="18" style="217" customWidth="1"/>
    <col min="9728" max="9732" width="9.125" style="217" hidden="1" customWidth="1"/>
    <col min="9733" max="9975" width="9.125" style="217"/>
    <col min="9976" max="9976" width="30.125" style="217" customWidth="1"/>
    <col min="9977" max="9979" width="16.625" style="217" customWidth="1"/>
    <col min="9980" max="9980" width="30.125" style="217" customWidth="1"/>
    <col min="9981" max="9983" width="18" style="217" customWidth="1"/>
    <col min="9984" max="9988" width="9.125" style="217" hidden="1" customWidth="1"/>
    <col min="9989" max="10231" width="9.125" style="217"/>
    <col min="10232" max="10232" width="30.125" style="217" customWidth="1"/>
    <col min="10233" max="10235" width="16.625" style="217" customWidth="1"/>
    <col min="10236" max="10236" width="30.125" style="217" customWidth="1"/>
    <col min="10237" max="10239" width="18" style="217" customWidth="1"/>
    <col min="10240" max="10244" width="9.125" style="217" hidden="1" customWidth="1"/>
    <col min="10245" max="10487" width="9.125" style="217"/>
    <col min="10488" max="10488" width="30.125" style="217" customWidth="1"/>
    <col min="10489" max="10491" width="16.625" style="217" customWidth="1"/>
    <col min="10492" max="10492" width="30.125" style="217" customWidth="1"/>
    <col min="10493" max="10495" width="18" style="217" customWidth="1"/>
    <col min="10496" max="10500" width="9.125" style="217" hidden="1" customWidth="1"/>
    <col min="10501" max="10743" width="9.125" style="217"/>
    <col min="10744" max="10744" width="30.125" style="217" customWidth="1"/>
    <col min="10745" max="10747" width="16.625" style="217" customWidth="1"/>
    <col min="10748" max="10748" width="30.125" style="217" customWidth="1"/>
    <col min="10749" max="10751" width="18" style="217" customWidth="1"/>
    <col min="10752" max="10756" width="9.125" style="217" hidden="1" customWidth="1"/>
    <col min="10757" max="10999" width="9.125" style="217"/>
    <col min="11000" max="11000" width="30.125" style="217" customWidth="1"/>
    <col min="11001" max="11003" width="16.625" style="217" customWidth="1"/>
    <col min="11004" max="11004" width="30.125" style="217" customWidth="1"/>
    <col min="11005" max="11007" width="18" style="217" customWidth="1"/>
    <col min="11008" max="11012" width="9.125" style="217" hidden="1" customWidth="1"/>
    <col min="11013" max="11255" width="9.125" style="217"/>
    <col min="11256" max="11256" width="30.125" style="217" customWidth="1"/>
    <col min="11257" max="11259" width="16.625" style="217" customWidth="1"/>
    <col min="11260" max="11260" width="30.125" style="217" customWidth="1"/>
    <col min="11261" max="11263" width="18" style="217" customWidth="1"/>
    <col min="11264" max="11268" width="9.125" style="217" hidden="1" customWidth="1"/>
    <col min="11269" max="11511" width="9.125" style="217"/>
    <col min="11512" max="11512" width="30.125" style="217" customWidth="1"/>
    <col min="11513" max="11515" width="16.625" style="217" customWidth="1"/>
    <col min="11516" max="11516" width="30.125" style="217" customWidth="1"/>
    <col min="11517" max="11519" width="18" style="217" customWidth="1"/>
    <col min="11520" max="11524" width="9.125" style="217" hidden="1" customWidth="1"/>
    <col min="11525" max="11767" width="9.125" style="217"/>
    <col min="11768" max="11768" width="30.125" style="217" customWidth="1"/>
    <col min="11769" max="11771" width="16.625" style="217" customWidth="1"/>
    <col min="11772" max="11772" width="30.125" style="217" customWidth="1"/>
    <col min="11773" max="11775" width="18" style="217" customWidth="1"/>
    <col min="11776" max="11780" width="9.125" style="217" hidden="1" customWidth="1"/>
    <col min="11781" max="12023" width="9.125" style="217"/>
    <col min="12024" max="12024" width="30.125" style="217" customWidth="1"/>
    <col min="12025" max="12027" width="16.625" style="217" customWidth="1"/>
    <col min="12028" max="12028" width="30.125" style="217" customWidth="1"/>
    <col min="12029" max="12031" width="18" style="217" customWidth="1"/>
    <col min="12032" max="12036" width="9.125" style="217" hidden="1" customWidth="1"/>
    <col min="12037" max="12279" width="9.125" style="217"/>
    <col min="12280" max="12280" width="30.125" style="217" customWidth="1"/>
    <col min="12281" max="12283" width="16.625" style="217" customWidth="1"/>
    <col min="12284" max="12284" width="30.125" style="217" customWidth="1"/>
    <col min="12285" max="12287" width="18" style="217" customWidth="1"/>
    <col min="12288" max="12292" width="9.125" style="217" hidden="1" customWidth="1"/>
    <col min="12293" max="12535" width="9.125" style="217"/>
    <col min="12536" max="12536" width="30.125" style="217" customWidth="1"/>
    <col min="12537" max="12539" width="16.625" style="217" customWidth="1"/>
    <col min="12540" max="12540" width="30.125" style="217" customWidth="1"/>
    <col min="12541" max="12543" width="18" style="217" customWidth="1"/>
    <col min="12544" max="12548" width="9.125" style="217" hidden="1" customWidth="1"/>
    <col min="12549" max="12791" width="9.125" style="217"/>
    <col min="12792" max="12792" width="30.125" style="217" customWidth="1"/>
    <col min="12793" max="12795" width="16.625" style="217" customWidth="1"/>
    <col min="12796" max="12796" width="30.125" style="217" customWidth="1"/>
    <col min="12797" max="12799" width="18" style="217" customWidth="1"/>
    <col min="12800" max="12804" width="9.125" style="217" hidden="1" customWidth="1"/>
    <col min="12805" max="13047" width="9.125" style="217"/>
    <col min="13048" max="13048" width="30.125" style="217" customWidth="1"/>
    <col min="13049" max="13051" width="16.625" style="217" customWidth="1"/>
    <col min="13052" max="13052" width="30.125" style="217" customWidth="1"/>
    <col min="13053" max="13055" width="18" style="217" customWidth="1"/>
    <col min="13056" max="13060" width="9.125" style="217" hidden="1" customWidth="1"/>
    <col min="13061" max="13303" width="9.125" style="217"/>
    <col min="13304" max="13304" width="30.125" style="217" customWidth="1"/>
    <col min="13305" max="13307" width="16.625" style="217" customWidth="1"/>
    <col min="13308" max="13308" width="30.125" style="217" customWidth="1"/>
    <col min="13309" max="13311" width="18" style="217" customWidth="1"/>
    <col min="13312" max="13316" width="9.125" style="217" hidden="1" customWidth="1"/>
    <col min="13317" max="13559" width="9.125" style="217"/>
    <col min="13560" max="13560" width="30.125" style="217" customWidth="1"/>
    <col min="13561" max="13563" width="16.625" style="217" customWidth="1"/>
    <col min="13564" max="13564" width="30.125" style="217" customWidth="1"/>
    <col min="13565" max="13567" width="18" style="217" customWidth="1"/>
    <col min="13568" max="13572" width="9.125" style="217" hidden="1" customWidth="1"/>
    <col min="13573" max="13815" width="9.125" style="217"/>
    <col min="13816" max="13816" width="30.125" style="217" customWidth="1"/>
    <col min="13817" max="13819" width="16.625" style="217" customWidth="1"/>
    <col min="13820" max="13820" width="30.125" style="217" customWidth="1"/>
    <col min="13821" max="13823" width="18" style="217" customWidth="1"/>
    <col min="13824" max="13828" width="9.125" style="217" hidden="1" customWidth="1"/>
    <col min="13829" max="14071" width="9.125" style="217"/>
    <col min="14072" max="14072" width="30.125" style="217" customWidth="1"/>
    <col min="14073" max="14075" width="16.625" style="217" customWidth="1"/>
    <col min="14076" max="14076" width="30.125" style="217" customWidth="1"/>
    <col min="14077" max="14079" width="18" style="217" customWidth="1"/>
    <col min="14080" max="14084" width="9.125" style="217" hidden="1" customWidth="1"/>
    <col min="14085" max="14327" width="9.125" style="217"/>
    <col min="14328" max="14328" width="30.125" style="217" customWidth="1"/>
    <col min="14329" max="14331" width="16.625" style="217" customWidth="1"/>
    <col min="14332" max="14332" width="30.125" style="217" customWidth="1"/>
    <col min="14333" max="14335" width="18" style="217" customWidth="1"/>
    <col min="14336" max="14340" width="9.125" style="217" hidden="1" customWidth="1"/>
    <col min="14341" max="14583" width="9.125" style="217"/>
    <col min="14584" max="14584" width="30.125" style="217" customWidth="1"/>
    <col min="14585" max="14587" width="16.625" style="217" customWidth="1"/>
    <col min="14588" max="14588" width="30.125" style="217" customWidth="1"/>
    <col min="14589" max="14591" width="18" style="217" customWidth="1"/>
    <col min="14592" max="14596" width="9.125" style="217" hidden="1" customWidth="1"/>
    <col min="14597" max="14839" width="9.125" style="217"/>
    <col min="14840" max="14840" width="30.125" style="217" customWidth="1"/>
    <col min="14841" max="14843" width="16.625" style="217" customWidth="1"/>
    <col min="14844" max="14844" width="30.125" style="217" customWidth="1"/>
    <col min="14845" max="14847" width="18" style="217" customWidth="1"/>
    <col min="14848" max="14852" width="9.125" style="217" hidden="1" customWidth="1"/>
    <col min="14853" max="15095" width="9.125" style="217"/>
    <col min="15096" max="15096" width="30.125" style="217" customWidth="1"/>
    <col min="15097" max="15099" width="16.625" style="217" customWidth="1"/>
    <col min="15100" max="15100" width="30.125" style="217" customWidth="1"/>
    <col min="15101" max="15103" width="18" style="217" customWidth="1"/>
    <col min="15104" max="15108" width="9.125" style="217" hidden="1" customWidth="1"/>
    <col min="15109" max="15351" width="9.125" style="217"/>
    <col min="15352" max="15352" width="30.125" style="217" customWidth="1"/>
    <col min="15353" max="15355" width="16.625" style="217" customWidth="1"/>
    <col min="15356" max="15356" width="30.125" style="217" customWidth="1"/>
    <col min="15357" max="15359" width="18" style="217" customWidth="1"/>
    <col min="15360" max="15364" width="9.125" style="217" hidden="1" customWidth="1"/>
    <col min="15365" max="15607" width="9.125" style="217"/>
    <col min="15608" max="15608" width="30.125" style="217" customWidth="1"/>
    <col min="15609" max="15611" width="16.625" style="217" customWidth="1"/>
    <col min="15612" max="15612" width="30.125" style="217" customWidth="1"/>
    <col min="15613" max="15615" width="18" style="217" customWidth="1"/>
    <col min="15616" max="15620" width="9.125" style="217" hidden="1" customWidth="1"/>
    <col min="15621" max="15863" width="9.125" style="217"/>
    <col min="15864" max="15864" width="30.125" style="217" customWidth="1"/>
    <col min="15865" max="15867" width="16.625" style="217" customWidth="1"/>
    <col min="15868" max="15868" width="30.125" style="217" customWidth="1"/>
    <col min="15869" max="15871" width="18" style="217" customWidth="1"/>
    <col min="15872" max="15876" width="9.125" style="217" hidden="1" customWidth="1"/>
    <col min="15877" max="16119" width="9.125" style="217"/>
    <col min="16120" max="16120" width="30.125" style="217" customWidth="1"/>
    <col min="16121" max="16123" width="16.625" style="217" customWidth="1"/>
    <col min="16124" max="16124" width="30.125" style="217" customWidth="1"/>
    <col min="16125" max="16127" width="18" style="217" customWidth="1"/>
    <col min="16128" max="16132" width="9.125" style="217" hidden="1" customWidth="1"/>
    <col min="16133" max="16384" width="9.125" style="217"/>
  </cols>
  <sheetData>
    <row r="1" s="213" customFormat="1" ht="19.5" customHeight="1" spans="1:1">
      <c r="A1" s="42" t="s">
        <v>228</v>
      </c>
    </row>
    <row r="2" s="213" customFormat="1" ht="20.25" spans="1:4">
      <c r="A2" s="218" t="s">
        <v>229</v>
      </c>
      <c r="B2" s="218"/>
      <c r="C2" s="218"/>
      <c r="D2" s="218"/>
    </row>
    <row r="3" s="214" customFormat="1" ht="19.5" customHeight="1" spans="4:4">
      <c r="D3" s="219" t="s">
        <v>113</v>
      </c>
    </row>
    <row r="4" s="214" customFormat="1" ht="50.1" customHeight="1" spans="1:4">
      <c r="A4" s="220" t="s">
        <v>173</v>
      </c>
      <c r="B4" s="203" t="s">
        <v>196</v>
      </c>
      <c r="C4" s="204" t="s">
        <v>197</v>
      </c>
      <c r="D4" s="281" t="s">
        <v>114</v>
      </c>
    </row>
    <row r="5" s="215" customFormat="1" ht="24.95" customHeight="1" spans="1:5">
      <c r="A5" s="221" t="s">
        <v>86</v>
      </c>
      <c r="B5" s="222">
        <f>SUM(B6:B14)</f>
        <v>592936</v>
      </c>
      <c r="C5" s="222">
        <f>SUM(C6:C14)</f>
        <v>427862</v>
      </c>
      <c r="D5" s="223">
        <f>C5/B5*100</f>
        <v>72.1598958403605</v>
      </c>
      <c r="E5" s="305"/>
    </row>
    <row r="6" s="215" customFormat="1" ht="24.95" customHeight="1" spans="1:4">
      <c r="A6" s="191" t="s">
        <v>214</v>
      </c>
      <c r="B6" s="324">
        <v>24</v>
      </c>
      <c r="C6" s="324"/>
      <c r="D6" s="226">
        <f t="shared" ref="D6:D14" si="0">C6/B6*100</f>
        <v>0</v>
      </c>
    </row>
    <row r="7" s="215" customFormat="1" ht="24.95" customHeight="1" spans="1:4">
      <c r="A7" s="191" t="s">
        <v>215</v>
      </c>
      <c r="B7" s="324">
        <v>1078</v>
      </c>
      <c r="C7" s="324">
        <v>297</v>
      </c>
      <c r="D7" s="226">
        <f t="shared" si="0"/>
        <v>27.5510204081633</v>
      </c>
    </row>
    <row r="8" s="215" customFormat="1" ht="24.95" customHeight="1" spans="1:4">
      <c r="A8" s="191" t="s">
        <v>216</v>
      </c>
      <c r="B8" s="324">
        <v>305891</v>
      </c>
      <c r="C8" s="324">
        <v>280289</v>
      </c>
      <c r="D8" s="226">
        <f t="shared" si="0"/>
        <v>91.6303519881265</v>
      </c>
    </row>
    <row r="9" s="215" customFormat="1" ht="24.95" customHeight="1" spans="1:4">
      <c r="A9" s="191" t="s">
        <v>217</v>
      </c>
      <c r="B9" s="324">
        <v>4747</v>
      </c>
      <c r="C9" s="324">
        <v>5539</v>
      </c>
      <c r="D9" s="226">
        <f t="shared" si="0"/>
        <v>116.684221613651</v>
      </c>
    </row>
    <row r="10" s="215" customFormat="1" ht="24.95" customHeight="1" spans="1:4">
      <c r="A10" s="191" t="s">
        <v>218</v>
      </c>
      <c r="B10" s="325"/>
      <c r="C10" s="324"/>
      <c r="D10" s="226"/>
    </row>
    <row r="11" s="215" customFormat="1" ht="24.95" customHeight="1" spans="1:4">
      <c r="A11" s="191" t="s">
        <v>219</v>
      </c>
      <c r="B11" s="325">
        <v>241251</v>
      </c>
      <c r="C11" s="324">
        <v>112573</v>
      </c>
      <c r="D11" s="226">
        <f t="shared" si="0"/>
        <v>46.662190001285</v>
      </c>
    </row>
    <row r="12" s="216" customFormat="1" ht="24.95" customHeight="1" spans="1:4">
      <c r="A12" s="191" t="s">
        <v>220</v>
      </c>
      <c r="B12" s="325">
        <v>21586</v>
      </c>
      <c r="C12" s="324">
        <v>28916</v>
      </c>
      <c r="D12" s="226">
        <f t="shared" si="0"/>
        <v>133.957194477902</v>
      </c>
    </row>
    <row r="13" s="217" customFormat="1" ht="24.95" customHeight="1" spans="1:4">
      <c r="A13" s="191" t="s">
        <v>221</v>
      </c>
      <c r="B13" s="325">
        <v>1</v>
      </c>
      <c r="C13" s="324">
        <v>6</v>
      </c>
      <c r="D13" s="226">
        <f t="shared" si="0"/>
        <v>600</v>
      </c>
    </row>
    <row r="14" ht="24.95" customHeight="1" spans="1:4">
      <c r="A14" s="191" t="s">
        <v>222</v>
      </c>
      <c r="B14" s="326">
        <v>18358</v>
      </c>
      <c r="C14" s="324">
        <v>242</v>
      </c>
      <c r="D14" s="226">
        <f t="shared" si="0"/>
        <v>1.31822638631659</v>
      </c>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topLeftCell="A2" workbookViewId="0">
      <selection activeCell="A2" sqref="A2:D21"/>
    </sheetView>
  </sheetViews>
  <sheetFormatPr defaultColWidth="9" defaultRowHeight="13.5" outlineLevelCol="3"/>
  <cols>
    <col min="1" max="4" width="22" style="50" customWidth="1"/>
    <col min="5" max="5" width="28.875" style="50" customWidth="1"/>
    <col min="6" max="16384" width="9" style="50"/>
  </cols>
  <sheetData>
    <row r="1" ht="84.75" customHeight="1" spans="1:4">
      <c r="A1" s="107" t="s">
        <v>230</v>
      </c>
      <c r="B1" s="51"/>
      <c r="C1" s="51"/>
      <c r="D1" s="51"/>
    </row>
    <row r="2" ht="22" customHeight="1" spans="1:4">
      <c r="A2" s="108" t="s">
        <v>231</v>
      </c>
      <c r="B2" s="212"/>
      <c r="C2" s="212"/>
      <c r="D2" s="212"/>
    </row>
    <row r="3" ht="22" customHeight="1" spans="1:4">
      <c r="A3" s="212"/>
      <c r="B3" s="212"/>
      <c r="C3" s="212"/>
      <c r="D3" s="212"/>
    </row>
    <row r="4" ht="22" customHeight="1" spans="1:4">
      <c r="A4" s="212"/>
      <c r="B4" s="212"/>
      <c r="C4" s="212"/>
      <c r="D4" s="212"/>
    </row>
    <row r="5" ht="22" customHeight="1" spans="1:4">
      <c r="A5" s="212"/>
      <c r="B5" s="212"/>
      <c r="C5" s="212"/>
      <c r="D5" s="212"/>
    </row>
    <row r="6" ht="22" customHeight="1" spans="1:4">
      <c r="A6" s="212"/>
      <c r="B6" s="212"/>
      <c r="C6" s="212"/>
      <c r="D6" s="212"/>
    </row>
    <row r="7" ht="22" customHeight="1" spans="1:4">
      <c r="A7" s="212"/>
      <c r="B7" s="212"/>
      <c r="C7" s="212"/>
      <c r="D7" s="212"/>
    </row>
    <row r="8" ht="22" customHeight="1" spans="1:4">
      <c r="A8" s="212"/>
      <c r="B8" s="212"/>
      <c r="C8" s="212"/>
      <c r="D8" s="212"/>
    </row>
    <row r="9" ht="22" customHeight="1" spans="1:4">
      <c r="A9" s="212"/>
      <c r="B9" s="212"/>
      <c r="C9" s="212"/>
      <c r="D9" s="212"/>
    </row>
    <row r="10" ht="22" customHeight="1" spans="1:4">
      <c r="A10" s="212"/>
      <c r="B10" s="212"/>
      <c r="C10" s="212"/>
      <c r="D10" s="212"/>
    </row>
    <row r="11" ht="22" customHeight="1" spans="1:4">
      <c r="A11" s="212"/>
      <c r="B11" s="212"/>
      <c r="C11" s="212"/>
      <c r="D11" s="212"/>
    </row>
    <row r="12" ht="22" customHeight="1" spans="1:4">
      <c r="A12" s="212"/>
      <c r="B12" s="212"/>
      <c r="C12" s="212"/>
      <c r="D12" s="212"/>
    </row>
    <row r="13" ht="22" customHeight="1" spans="1:4">
      <c r="A13" s="212"/>
      <c r="B13" s="212"/>
      <c r="C13" s="212"/>
      <c r="D13" s="212"/>
    </row>
    <row r="14" ht="22" customHeight="1" spans="1:4">
      <c r="A14" s="212"/>
      <c r="B14" s="212"/>
      <c r="C14" s="212"/>
      <c r="D14" s="212"/>
    </row>
    <row r="15" ht="22" customHeight="1" spans="1:4">
      <c r="A15" s="212"/>
      <c r="B15" s="212"/>
      <c r="C15" s="212"/>
      <c r="D15" s="212"/>
    </row>
    <row r="16" ht="22" customHeight="1" spans="1:4">
      <c r="A16" s="212"/>
      <c r="B16" s="212"/>
      <c r="C16" s="212"/>
      <c r="D16" s="212"/>
    </row>
    <row r="17" ht="22" customHeight="1" spans="1:4">
      <c r="A17" s="212"/>
      <c r="B17" s="212"/>
      <c r="C17" s="212"/>
      <c r="D17" s="212"/>
    </row>
    <row r="18" ht="22" customHeight="1" spans="1:4">
      <c r="A18" s="212"/>
      <c r="B18" s="212"/>
      <c r="C18" s="212"/>
      <c r="D18" s="212"/>
    </row>
    <row r="19" ht="22" customHeight="1" spans="1:4">
      <c r="A19" s="212"/>
      <c r="B19" s="212"/>
      <c r="C19" s="212"/>
      <c r="D19" s="212"/>
    </row>
    <row r="20" ht="22" customHeight="1" spans="1:4">
      <c r="A20" s="212"/>
      <c r="B20" s="212"/>
      <c r="C20" s="212"/>
      <c r="D20" s="212"/>
    </row>
    <row r="21" ht="22" customHeight="1" spans="1:4">
      <c r="A21" s="212"/>
      <c r="B21" s="212"/>
      <c r="C21" s="212"/>
      <c r="D21" s="212"/>
    </row>
  </sheetData>
  <mergeCells count="2">
    <mergeCell ref="A1:D1"/>
    <mergeCell ref="A2:D21"/>
  </mergeCells>
  <pageMargins left="0.699305555555556" right="0.699305555555556" top="0.75" bottom="0.75" header="0.3" footer="0.3"/>
  <pageSetup paperSize="9" scale="9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T10"/>
  <sheetViews>
    <sheetView showGridLines="0" showZeros="0" view="pageBreakPreview" zoomScaleNormal="115" workbookViewId="0">
      <selection activeCell="F8" sqref="F8"/>
    </sheetView>
  </sheetViews>
  <sheetFormatPr defaultColWidth="6.75" defaultRowHeight="12"/>
  <cols>
    <col min="1" max="1" width="35.625" style="148" customWidth="1"/>
    <col min="2" max="4" width="15.625" style="148" customWidth="1"/>
    <col min="5" max="7" width="9" style="148" customWidth="1"/>
    <col min="8" max="8" width="5.625" style="148" customWidth="1"/>
    <col min="9" max="9" width="0.75" style="148" customWidth="1"/>
    <col min="10" max="10" width="10.125" style="148" customWidth="1"/>
    <col min="11" max="11" width="5.875" style="148" customWidth="1"/>
    <col min="12" max="16384" width="6.75" style="148"/>
  </cols>
  <sheetData>
    <row r="1" ht="19.5" customHeight="1" spans="1:1">
      <c r="A1" s="42" t="s">
        <v>232</v>
      </c>
    </row>
    <row r="2" s="196" customFormat="1" ht="33" customHeight="1" spans="1:254">
      <c r="A2" s="199" t="s">
        <v>233</v>
      </c>
      <c r="B2" s="199"/>
      <c r="C2" s="199"/>
      <c r="D2" s="19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c r="EZ2" s="200"/>
      <c r="FA2" s="200"/>
      <c r="FB2" s="200"/>
      <c r="FC2" s="200"/>
      <c r="FD2" s="200"/>
      <c r="FE2" s="200"/>
      <c r="FF2" s="200"/>
      <c r="FG2" s="200"/>
      <c r="FH2" s="200"/>
      <c r="FI2" s="200"/>
      <c r="FJ2" s="200"/>
      <c r="FK2" s="200"/>
      <c r="FL2" s="200"/>
      <c r="FM2" s="200"/>
      <c r="FN2" s="200"/>
      <c r="FO2" s="200"/>
      <c r="FP2" s="200"/>
      <c r="FQ2" s="200"/>
      <c r="FR2" s="200"/>
      <c r="FS2" s="200"/>
      <c r="FT2" s="200"/>
      <c r="FU2" s="200"/>
      <c r="FV2" s="200"/>
      <c r="FW2" s="200"/>
      <c r="FX2" s="200"/>
      <c r="FY2" s="200"/>
      <c r="FZ2" s="200"/>
      <c r="GA2" s="200"/>
      <c r="GB2" s="200"/>
      <c r="GC2" s="200"/>
      <c r="GD2" s="200"/>
      <c r="GE2" s="200"/>
      <c r="GF2" s="200"/>
      <c r="GG2" s="200"/>
      <c r="GH2" s="200"/>
      <c r="GI2" s="200"/>
      <c r="GJ2" s="200"/>
      <c r="GK2" s="200"/>
      <c r="GL2" s="200"/>
      <c r="GM2" s="200"/>
      <c r="GN2" s="200"/>
      <c r="GO2" s="200"/>
      <c r="GP2" s="200"/>
      <c r="GQ2" s="200"/>
      <c r="GR2" s="200"/>
      <c r="GS2" s="200"/>
      <c r="GT2" s="200"/>
      <c r="GU2" s="200"/>
      <c r="GV2" s="200"/>
      <c r="GW2" s="200"/>
      <c r="GX2" s="200"/>
      <c r="GY2" s="200"/>
      <c r="GZ2" s="200"/>
      <c r="HA2" s="200"/>
      <c r="HB2" s="200"/>
      <c r="HC2" s="200"/>
      <c r="HD2" s="200"/>
      <c r="HE2" s="200"/>
      <c r="HF2" s="200"/>
      <c r="HG2" s="200"/>
      <c r="HH2" s="200"/>
      <c r="HI2" s="200"/>
      <c r="HJ2" s="200"/>
      <c r="HK2" s="200"/>
      <c r="HL2" s="200"/>
      <c r="HM2" s="200"/>
      <c r="HN2" s="200"/>
      <c r="HO2" s="200"/>
      <c r="HP2" s="200"/>
      <c r="HQ2" s="200"/>
      <c r="HR2" s="200"/>
      <c r="HS2" s="200"/>
      <c r="HT2" s="200"/>
      <c r="HU2" s="200"/>
      <c r="HV2" s="200"/>
      <c r="HW2" s="200"/>
      <c r="HX2" s="200"/>
      <c r="HY2" s="200"/>
      <c r="HZ2" s="200"/>
      <c r="IA2" s="200"/>
      <c r="IB2" s="200"/>
      <c r="IC2" s="200"/>
      <c r="ID2" s="200"/>
      <c r="IE2" s="200"/>
      <c r="IF2" s="200"/>
      <c r="IG2" s="200"/>
      <c r="IH2" s="200"/>
      <c r="II2" s="200"/>
      <c r="IJ2" s="200"/>
      <c r="IK2" s="200"/>
      <c r="IL2" s="200"/>
      <c r="IM2" s="200"/>
      <c r="IN2" s="200"/>
      <c r="IO2" s="200"/>
      <c r="IP2" s="200"/>
      <c r="IQ2" s="200"/>
      <c r="IR2" s="200"/>
      <c r="IS2" s="200"/>
      <c r="IT2" s="200"/>
    </row>
    <row r="3" s="151" customFormat="1" ht="19.5" customHeight="1" spans="1:254">
      <c r="A3" s="201"/>
      <c r="D3" s="202" t="s">
        <v>113</v>
      </c>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row>
    <row r="4" s="197" customFormat="1" ht="50.1" customHeight="1" spans="1:254">
      <c r="A4" s="155" t="s">
        <v>173</v>
      </c>
      <c r="B4" s="155" t="s">
        <v>174</v>
      </c>
      <c r="C4" s="155" t="s">
        <v>175</v>
      </c>
      <c r="D4" s="155" t="s">
        <v>114</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row>
    <row r="5" s="198" customFormat="1" ht="24.95" customHeight="1" spans="1:4">
      <c r="A5" s="322" t="s">
        <v>234</v>
      </c>
      <c r="B5" s="209">
        <v>661</v>
      </c>
      <c r="C5" s="209">
        <v>257</v>
      </c>
      <c r="D5" s="161">
        <f t="shared" ref="D5:D10" si="0">C5/B5*100</f>
        <v>38.8804841149773</v>
      </c>
    </row>
    <row r="6" s="198" customFormat="1" ht="24.95" customHeight="1" spans="1:4">
      <c r="A6" s="322" t="s">
        <v>235</v>
      </c>
      <c r="B6" s="209">
        <v>367838</v>
      </c>
      <c r="C6" s="209">
        <v>411482</v>
      </c>
      <c r="D6" s="161">
        <f t="shared" si="0"/>
        <v>111.865005790593</v>
      </c>
    </row>
    <row r="7" s="198" customFormat="1" ht="24.95" customHeight="1" spans="1:4">
      <c r="A7" s="322" t="s">
        <v>236</v>
      </c>
      <c r="B7" s="209">
        <v>5147</v>
      </c>
      <c r="C7" s="209">
        <v>6984</v>
      </c>
      <c r="D7" s="161">
        <f t="shared" si="0"/>
        <v>135.690693607927</v>
      </c>
    </row>
    <row r="8" s="198" customFormat="1" ht="24.95" customHeight="1" spans="1:4">
      <c r="A8" s="322" t="s">
        <v>237</v>
      </c>
      <c r="B8" s="209">
        <v>3493</v>
      </c>
      <c r="C8" s="198">
        <v>2269</v>
      </c>
      <c r="D8" s="161">
        <f t="shared" si="0"/>
        <v>64.9584884053822</v>
      </c>
    </row>
    <row r="9" s="198" customFormat="1" ht="24.95" customHeight="1" spans="1:4">
      <c r="A9" s="322" t="s">
        <v>238</v>
      </c>
      <c r="B9" s="209">
        <v>21000</v>
      </c>
      <c r="C9" s="206"/>
      <c r="D9" s="161">
        <f t="shared" si="0"/>
        <v>0</v>
      </c>
    </row>
    <row r="10" s="198" customFormat="1" ht="24.95" customHeight="1" spans="1:4">
      <c r="A10" s="323" t="s">
        <v>239</v>
      </c>
      <c r="B10" s="210">
        <f>SUM(B5:B9)</f>
        <v>398139</v>
      </c>
      <c r="C10" s="210">
        <f>SUM(C5:C9)</f>
        <v>420992</v>
      </c>
      <c r="D10" s="158">
        <f t="shared" si="0"/>
        <v>105.739955141295</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fitToHeight="2"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T9"/>
  <sheetViews>
    <sheetView showGridLines="0" showZeros="0" view="pageBreakPreview" zoomScaleNormal="100" workbookViewId="0">
      <selection activeCell="C14" sqref="C14"/>
    </sheetView>
  </sheetViews>
  <sheetFormatPr defaultColWidth="6.75" defaultRowHeight="12"/>
  <cols>
    <col min="1" max="1" width="35.625" style="148" customWidth="1"/>
    <col min="2" max="4" width="15.625" style="148" customWidth="1"/>
    <col min="5" max="7" width="9" style="148" customWidth="1"/>
    <col min="8" max="8" width="5.625" style="148" customWidth="1"/>
    <col min="9" max="9" width="0.75" style="148" customWidth="1"/>
    <col min="10" max="10" width="10.125" style="148" customWidth="1"/>
    <col min="11" max="11" width="5.875" style="148" customWidth="1"/>
    <col min="12" max="16384" width="6.75" style="148"/>
  </cols>
  <sheetData>
    <row r="1" ht="19.5" customHeight="1" spans="1:1">
      <c r="A1" s="42" t="s">
        <v>240</v>
      </c>
    </row>
    <row r="2" s="196" customFormat="1" ht="33" customHeight="1" spans="1:254">
      <c r="A2" s="199" t="s">
        <v>241</v>
      </c>
      <c r="B2" s="199"/>
      <c r="C2" s="199"/>
      <c r="D2" s="19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c r="EZ2" s="200"/>
      <c r="FA2" s="200"/>
      <c r="FB2" s="200"/>
      <c r="FC2" s="200"/>
      <c r="FD2" s="200"/>
      <c r="FE2" s="200"/>
      <c r="FF2" s="200"/>
      <c r="FG2" s="200"/>
      <c r="FH2" s="200"/>
      <c r="FI2" s="200"/>
      <c r="FJ2" s="200"/>
      <c r="FK2" s="200"/>
      <c r="FL2" s="200"/>
      <c r="FM2" s="200"/>
      <c r="FN2" s="200"/>
      <c r="FO2" s="200"/>
      <c r="FP2" s="200"/>
      <c r="FQ2" s="200"/>
      <c r="FR2" s="200"/>
      <c r="FS2" s="200"/>
      <c r="FT2" s="200"/>
      <c r="FU2" s="200"/>
      <c r="FV2" s="200"/>
      <c r="FW2" s="200"/>
      <c r="FX2" s="200"/>
      <c r="FY2" s="200"/>
      <c r="FZ2" s="200"/>
      <c r="GA2" s="200"/>
      <c r="GB2" s="200"/>
      <c r="GC2" s="200"/>
      <c r="GD2" s="200"/>
      <c r="GE2" s="200"/>
      <c r="GF2" s="200"/>
      <c r="GG2" s="200"/>
      <c r="GH2" s="200"/>
      <c r="GI2" s="200"/>
      <c r="GJ2" s="200"/>
      <c r="GK2" s="200"/>
      <c r="GL2" s="200"/>
      <c r="GM2" s="200"/>
      <c r="GN2" s="200"/>
      <c r="GO2" s="200"/>
      <c r="GP2" s="200"/>
      <c r="GQ2" s="200"/>
      <c r="GR2" s="200"/>
      <c r="GS2" s="200"/>
      <c r="GT2" s="200"/>
      <c r="GU2" s="200"/>
      <c r="GV2" s="200"/>
      <c r="GW2" s="200"/>
      <c r="GX2" s="200"/>
      <c r="GY2" s="200"/>
      <c r="GZ2" s="200"/>
      <c r="HA2" s="200"/>
      <c r="HB2" s="200"/>
      <c r="HC2" s="200"/>
      <c r="HD2" s="200"/>
      <c r="HE2" s="200"/>
      <c r="HF2" s="200"/>
      <c r="HG2" s="200"/>
      <c r="HH2" s="200"/>
      <c r="HI2" s="200"/>
      <c r="HJ2" s="200"/>
      <c r="HK2" s="200"/>
      <c r="HL2" s="200"/>
      <c r="HM2" s="200"/>
      <c r="HN2" s="200"/>
      <c r="HO2" s="200"/>
      <c r="HP2" s="200"/>
      <c r="HQ2" s="200"/>
      <c r="HR2" s="200"/>
      <c r="HS2" s="200"/>
      <c r="HT2" s="200"/>
      <c r="HU2" s="200"/>
      <c r="HV2" s="200"/>
      <c r="HW2" s="200"/>
      <c r="HX2" s="200"/>
      <c r="HY2" s="200"/>
      <c r="HZ2" s="200"/>
      <c r="IA2" s="200"/>
      <c r="IB2" s="200"/>
      <c r="IC2" s="200"/>
      <c r="ID2" s="200"/>
      <c r="IE2" s="200"/>
      <c r="IF2" s="200"/>
      <c r="IG2" s="200"/>
      <c r="IH2" s="200"/>
      <c r="II2" s="200"/>
      <c r="IJ2" s="200"/>
      <c r="IK2" s="200"/>
      <c r="IL2" s="200"/>
      <c r="IM2" s="200"/>
      <c r="IN2" s="200"/>
      <c r="IO2" s="200"/>
      <c r="IP2" s="200"/>
      <c r="IQ2" s="200"/>
      <c r="IR2" s="200"/>
      <c r="IS2" s="200"/>
      <c r="IT2" s="200"/>
    </row>
    <row r="3" s="151" customFormat="1" ht="19.5" customHeight="1" spans="1:254">
      <c r="A3" s="201"/>
      <c r="D3" s="202" t="s">
        <v>113</v>
      </c>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row>
    <row r="4" s="197" customFormat="1" ht="50.1" customHeight="1" spans="1:254">
      <c r="A4" s="155" t="s">
        <v>173</v>
      </c>
      <c r="B4" s="155" t="s">
        <v>174</v>
      </c>
      <c r="C4" s="155" t="s">
        <v>175</v>
      </c>
      <c r="D4" s="155" t="s">
        <v>114</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row>
    <row r="5" s="198" customFormat="1" ht="24.95" customHeight="1" spans="1:4">
      <c r="A5" s="191" t="s">
        <v>235</v>
      </c>
      <c r="B5" s="209">
        <v>1963</v>
      </c>
      <c r="C5" s="209">
        <v>1195</v>
      </c>
      <c r="D5" s="207">
        <f>C5/B5*100</f>
        <v>60.8762098828324</v>
      </c>
    </row>
    <row r="6" s="198" customFormat="1" ht="24.95" customHeight="1" spans="1:4">
      <c r="A6" s="191" t="s">
        <v>236</v>
      </c>
      <c r="B6" s="209">
        <v>20</v>
      </c>
      <c r="C6" s="206"/>
      <c r="D6" s="207">
        <f>C6/B6*100</f>
        <v>0</v>
      </c>
    </row>
    <row r="7" s="198" customFormat="1" ht="24.95" customHeight="1" spans="1:4">
      <c r="A7" s="322" t="s">
        <v>237</v>
      </c>
      <c r="B7" s="209">
        <v>1218</v>
      </c>
      <c r="C7" s="206"/>
      <c r="D7" s="207"/>
    </row>
    <row r="8" s="198" customFormat="1" ht="24.95" customHeight="1" spans="1:4">
      <c r="A8" s="322" t="s">
        <v>238</v>
      </c>
      <c r="B8" s="209">
        <v>2488</v>
      </c>
      <c r="C8" s="206"/>
      <c r="D8" s="207">
        <f>C8/B8*100</f>
        <v>0</v>
      </c>
    </row>
    <row r="9" s="198" customFormat="1" ht="24.95" customHeight="1" spans="1:5">
      <c r="A9" s="323" t="s">
        <v>239</v>
      </c>
      <c r="B9" s="209">
        <f>SUM(B5:B8)</f>
        <v>5689</v>
      </c>
      <c r="C9" s="209">
        <f>SUM(C5:C8)</f>
        <v>1195</v>
      </c>
      <c r="D9" s="207">
        <f>C9/B9*100</f>
        <v>21.005449112322</v>
      </c>
      <c r="E9" s="187"/>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fitToHeight="2"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W9"/>
  <sheetViews>
    <sheetView showGridLines="0" showZeros="0" view="pageBreakPreview" zoomScaleNormal="100" workbookViewId="0">
      <selection activeCell="F7" sqref="F7"/>
    </sheetView>
  </sheetViews>
  <sheetFormatPr defaultColWidth="6.75" defaultRowHeight="12"/>
  <cols>
    <col min="1" max="1" width="35.625" style="275" customWidth="1"/>
    <col min="2" max="4" width="15.625" style="275" customWidth="1"/>
    <col min="5" max="11" width="9" style="275" customWidth="1"/>
    <col min="12" max="12" width="6.25" style="275" customWidth="1"/>
    <col min="13" max="49" width="9" style="275" customWidth="1"/>
    <col min="50" max="16384" width="6.75" style="275"/>
  </cols>
  <sheetData>
    <row r="1" ht="19.5" customHeight="1" spans="1:1">
      <c r="A1" s="42" t="s">
        <v>242</v>
      </c>
    </row>
    <row r="2" ht="34.5" customHeight="1" spans="1:49">
      <c r="A2" s="218" t="s">
        <v>243</v>
      </c>
      <c r="B2" s="218"/>
      <c r="C2" s="218"/>
      <c r="D2" s="218"/>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row>
    <row r="3" ht="19.5" customHeight="1" spans="1:49">
      <c r="A3" s="277"/>
      <c r="B3" s="278"/>
      <c r="C3" s="312" t="s">
        <v>54</v>
      </c>
      <c r="D3" s="280" t="s">
        <v>113</v>
      </c>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row>
    <row r="4" s="309" customFormat="1" ht="50.1" customHeight="1" spans="1:49">
      <c r="A4" s="203" t="s">
        <v>173</v>
      </c>
      <c r="B4" s="203" t="s">
        <v>196</v>
      </c>
      <c r="C4" s="204" t="s">
        <v>197</v>
      </c>
      <c r="D4" s="281" t="s">
        <v>114</v>
      </c>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21"/>
    </row>
    <row r="5" s="309" customFormat="1" ht="24.95" customHeight="1" spans="1:49">
      <c r="A5" s="203" t="s">
        <v>198</v>
      </c>
      <c r="B5" s="171">
        <f>SUM(B6:B9)</f>
        <v>19799</v>
      </c>
      <c r="C5" s="171">
        <f>SUM(C6:C9)</f>
        <v>21896</v>
      </c>
      <c r="D5" s="182">
        <f>C5/B5*100</f>
        <v>110.591444012324</v>
      </c>
      <c r="E5" s="305"/>
      <c r="F5" s="314"/>
      <c r="G5" s="314"/>
      <c r="H5" s="314"/>
      <c r="I5" s="314"/>
      <c r="J5" s="314"/>
      <c r="K5" s="314"/>
      <c r="L5" s="307"/>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21"/>
    </row>
    <row r="6" s="310" customFormat="1" ht="24.95" customHeight="1" spans="1:49">
      <c r="A6" s="283" t="s">
        <v>244</v>
      </c>
      <c r="B6" s="315"/>
      <c r="C6" s="183">
        <v>10000</v>
      </c>
      <c r="D6" s="182"/>
      <c r="E6" s="307"/>
      <c r="F6" s="307"/>
      <c r="G6" s="307"/>
      <c r="H6" s="307"/>
      <c r="I6" s="307"/>
      <c r="J6" s="307"/>
      <c r="K6" s="307"/>
      <c r="L6" s="320"/>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row>
    <row r="7" ht="24.95" customHeight="1" spans="1:4">
      <c r="A7" s="283" t="s">
        <v>245</v>
      </c>
      <c r="B7" s="316"/>
      <c r="C7" s="317"/>
      <c r="D7" s="182"/>
    </row>
    <row r="8" ht="24.95" customHeight="1" spans="1:4">
      <c r="A8" s="283" t="s">
        <v>246</v>
      </c>
      <c r="B8" s="316"/>
      <c r="C8" s="317">
        <v>11896</v>
      </c>
      <c r="D8" s="182"/>
    </row>
    <row r="9" ht="24.95" customHeight="1" spans="1:4">
      <c r="A9" s="283" t="s">
        <v>247</v>
      </c>
      <c r="B9" s="318">
        <v>19799</v>
      </c>
      <c r="C9" s="319"/>
      <c r="D9" s="182">
        <f>C9/B9*100</f>
        <v>0</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56"/>
  <sheetViews>
    <sheetView topLeftCell="A42" workbookViewId="0">
      <selection activeCell="D53" sqref="D53"/>
    </sheetView>
  </sheetViews>
  <sheetFormatPr defaultColWidth="9" defaultRowHeight="13.5" outlineLevelCol="1"/>
  <cols>
    <col min="2" max="2" width="74.875" customWidth="1"/>
  </cols>
  <sheetData>
    <row r="1" ht="58.5" customHeight="1" spans="2:2">
      <c r="B1" s="355" t="s">
        <v>2</v>
      </c>
    </row>
    <row r="2" ht="25.5" customHeight="1" spans="2:2">
      <c r="B2" s="356" t="s">
        <v>3</v>
      </c>
    </row>
    <row r="3" s="353" customFormat="1" ht="25.5" customHeight="1" spans="2:2">
      <c r="B3" s="357" t="s">
        <v>4</v>
      </c>
    </row>
    <row r="4" s="353" customFormat="1" ht="25.5" customHeight="1" spans="2:2">
      <c r="B4" s="358" t="s">
        <v>5</v>
      </c>
    </row>
    <row r="5" s="353" customFormat="1" ht="25.5" customHeight="1" spans="2:2">
      <c r="B5" s="358" t="s">
        <v>6</v>
      </c>
    </row>
    <row r="6" s="353" customFormat="1" ht="25.5" customHeight="1" spans="2:2">
      <c r="B6" s="358" t="s">
        <v>7</v>
      </c>
    </row>
    <row r="7" s="353" customFormat="1" ht="25.5" customHeight="1" spans="2:2">
      <c r="B7" s="358" t="s">
        <v>8</v>
      </c>
    </row>
    <row r="8" s="353" customFormat="1" ht="25.5" customHeight="1" spans="2:2">
      <c r="B8" s="358" t="s">
        <v>9</v>
      </c>
    </row>
    <row r="9" s="353" customFormat="1" ht="25.5" customHeight="1" spans="2:2">
      <c r="B9" s="358" t="s">
        <v>10</v>
      </c>
    </row>
    <row r="10" s="353" customFormat="1" ht="25.5" customHeight="1" spans="2:2">
      <c r="B10" s="357" t="s">
        <v>11</v>
      </c>
    </row>
    <row r="11" s="353" customFormat="1" ht="25.5" customHeight="1" spans="2:2">
      <c r="B11" s="358" t="s">
        <v>12</v>
      </c>
    </row>
    <row r="12" s="353" customFormat="1" ht="25.5" customHeight="1" spans="2:2">
      <c r="B12" s="358" t="s">
        <v>13</v>
      </c>
    </row>
    <row r="13" s="353" customFormat="1" ht="25.5" customHeight="1" spans="2:2">
      <c r="B13" s="358" t="s">
        <v>14</v>
      </c>
    </row>
    <row r="14" s="353" customFormat="1" ht="25.5" customHeight="1" spans="2:2">
      <c r="B14" s="358" t="s">
        <v>15</v>
      </c>
    </row>
    <row r="15" s="353" customFormat="1" ht="25.5" customHeight="1" spans="2:2">
      <c r="B15" s="358" t="s">
        <v>16</v>
      </c>
    </row>
    <row r="16" s="353" customFormat="1" ht="25.5" customHeight="1" spans="2:2">
      <c r="B16" s="358" t="s">
        <v>17</v>
      </c>
    </row>
    <row r="17" s="353" customFormat="1" ht="25.5" customHeight="1" spans="2:2">
      <c r="B17" s="357" t="s">
        <v>18</v>
      </c>
    </row>
    <row r="18" s="353" customFormat="1" ht="25.5" customHeight="1" spans="2:2">
      <c r="B18" s="358" t="s">
        <v>19</v>
      </c>
    </row>
    <row r="19" s="353" customFormat="1" ht="25.5" customHeight="1" spans="2:2">
      <c r="B19" s="358" t="s">
        <v>20</v>
      </c>
    </row>
    <row r="20" s="353" customFormat="1" ht="25.5" customHeight="1" spans="2:2">
      <c r="B20" s="358" t="s">
        <v>21</v>
      </c>
    </row>
    <row r="21" s="353" customFormat="1" ht="25.5" customHeight="1" spans="2:2">
      <c r="B21" s="358" t="s">
        <v>22</v>
      </c>
    </row>
    <row r="22" s="354" customFormat="1" ht="25.5" customHeight="1" spans="2:2">
      <c r="B22" s="359" t="s">
        <v>23</v>
      </c>
    </row>
    <row r="23" s="354" customFormat="1" ht="25.5" customHeight="1" spans="2:2">
      <c r="B23" s="360" t="s">
        <v>24</v>
      </c>
    </row>
    <row r="24" s="354" customFormat="1" ht="25.5" customHeight="1" spans="2:2">
      <c r="B24" s="360" t="s">
        <v>25</v>
      </c>
    </row>
    <row r="25" s="353" customFormat="1" ht="25.5" customHeight="1" spans="2:2">
      <c r="B25" s="358"/>
    </row>
    <row r="26" ht="25.5" customHeight="1" spans="2:2">
      <c r="B26" s="356" t="s">
        <v>26</v>
      </c>
    </row>
    <row r="27" ht="25.5" customHeight="1" spans="2:2">
      <c r="B27" s="357" t="s">
        <v>4</v>
      </c>
    </row>
    <row r="28" ht="25.5" customHeight="1" spans="2:2">
      <c r="B28" s="358" t="s">
        <v>27</v>
      </c>
    </row>
    <row r="29" ht="25.5" customHeight="1" spans="2:2">
      <c r="B29" s="358" t="s">
        <v>28</v>
      </c>
    </row>
    <row r="30" ht="25.5" customHeight="1" spans="2:2">
      <c r="B30" s="358" t="s">
        <v>29</v>
      </c>
    </row>
    <row r="31" ht="25.5" customHeight="1" spans="2:2">
      <c r="B31" s="358" t="s">
        <v>30</v>
      </c>
    </row>
    <row r="32" ht="25.5" customHeight="1" spans="2:2">
      <c r="B32" s="358" t="s">
        <v>31</v>
      </c>
    </row>
    <row r="33" ht="25.5" customHeight="1" spans="2:2">
      <c r="B33" s="358" t="s">
        <v>32</v>
      </c>
    </row>
    <row r="34" ht="25.5" customHeight="1" spans="2:2">
      <c r="B34" s="357" t="s">
        <v>11</v>
      </c>
    </row>
    <row r="35" ht="25.5" customHeight="1" spans="2:2">
      <c r="B35" s="358" t="s">
        <v>33</v>
      </c>
    </row>
    <row r="36" ht="25.5" customHeight="1" spans="2:2">
      <c r="B36" s="358" t="s">
        <v>34</v>
      </c>
    </row>
    <row r="37" ht="25.5" customHeight="1" spans="2:2">
      <c r="B37" s="358" t="s">
        <v>35</v>
      </c>
    </row>
    <row r="38" ht="25.5" customHeight="1" spans="2:2">
      <c r="B38" s="358" t="s">
        <v>36</v>
      </c>
    </row>
    <row r="39" ht="25.5" customHeight="1" spans="2:2">
      <c r="B39" s="358" t="s">
        <v>37</v>
      </c>
    </row>
    <row r="40" ht="25.5" customHeight="1" spans="2:2">
      <c r="B40" s="358" t="s">
        <v>38</v>
      </c>
    </row>
    <row r="41" ht="25.5" customHeight="1" spans="2:2">
      <c r="B41" s="357" t="s">
        <v>18</v>
      </c>
    </row>
    <row r="42" ht="25.5" customHeight="1" spans="2:2">
      <c r="B42" s="358" t="s">
        <v>39</v>
      </c>
    </row>
    <row r="43" ht="25.5" customHeight="1" spans="2:2">
      <c r="B43" s="358" t="s">
        <v>40</v>
      </c>
    </row>
    <row r="44" ht="25.5" customHeight="1" spans="2:2">
      <c r="B44" s="358" t="s">
        <v>41</v>
      </c>
    </row>
    <row r="45" ht="25.5" customHeight="1" spans="2:2">
      <c r="B45" s="358" t="s">
        <v>42</v>
      </c>
    </row>
    <row r="46" s="109" customFormat="1" ht="25.5" customHeight="1" spans="2:2">
      <c r="B46" s="359" t="s">
        <v>23</v>
      </c>
    </row>
    <row r="47" s="109" customFormat="1" ht="25.5" customHeight="1" spans="2:2">
      <c r="B47" s="360" t="s">
        <v>43</v>
      </c>
    </row>
    <row r="48" s="109" customFormat="1" ht="25.5" customHeight="1" spans="2:2">
      <c r="B48" s="360" t="s">
        <v>44</v>
      </c>
    </row>
    <row r="49" ht="25.5" customHeight="1" spans="2:2">
      <c r="B49" s="353"/>
    </row>
    <row r="50" ht="25.5" customHeight="1" spans="2:2">
      <c r="B50" s="356" t="s">
        <v>45</v>
      </c>
    </row>
    <row r="51" ht="25.5" customHeight="1" spans="2:2">
      <c r="B51" s="361" t="s">
        <v>46</v>
      </c>
    </row>
    <row r="52" ht="25.5" customHeight="1" spans="2:2">
      <c r="B52" s="361" t="s">
        <v>47</v>
      </c>
    </row>
    <row r="53" ht="25.5" customHeight="1" spans="2:2">
      <c r="B53" s="361" t="s">
        <v>48</v>
      </c>
    </row>
    <row r="54" ht="25.5" customHeight="1" spans="2:2">
      <c r="B54" s="361" t="s">
        <v>49</v>
      </c>
    </row>
    <row r="55" ht="25.5" customHeight="1" spans="2:2">
      <c r="B55" s="361" t="s">
        <v>50</v>
      </c>
    </row>
    <row r="56" ht="25.5" customHeight="1" spans="2:2">
      <c r="B56" s="361" t="s">
        <v>51</v>
      </c>
    </row>
  </sheetData>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S9"/>
  <sheetViews>
    <sheetView showGridLines="0" showZeros="0" view="pageBreakPreview" zoomScaleNormal="100" topLeftCell="A2" workbookViewId="0">
      <selection activeCell="C15" sqref="C15"/>
    </sheetView>
  </sheetViews>
  <sheetFormatPr defaultColWidth="6.75" defaultRowHeight="12"/>
  <cols>
    <col min="1" max="1" width="35.625" style="148" customWidth="1"/>
    <col min="2" max="4" width="15.625" style="148" customWidth="1"/>
    <col min="5" max="45" width="9" style="148" customWidth="1"/>
    <col min="46" max="16384" width="6.75" style="148"/>
  </cols>
  <sheetData>
    <row r="1" ht="19.5" customHeight="1" spans="1:1">
      <c r="A1" s="42" t="s">
        <v>248</v>
      </c>
    </row>
    <row r="2" ht="31.5" customHeight="1" spans="1:45">
      <c r="A2" s="149" t="s">
        <v>249</v>
      </c>
      <c r="B2" s="149"/>
      <c r="C2" s="149"/>
      <c r="D2" s="14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row>
    <row r="3" s="42" customFormat="1" ht="19.5" customHeight="1" spans="1:45">
      <c r="A3" s="150"/>
      <c r="B3" s="151"/>
      <c r="C3" s="151"/>
      <c r="D3" s="152" t="s">
        <v>113</v>
      </c>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row>
    <row r="4" s="42" customFormat="1" ht="50.1" customHeight="1" spans="1:45">
      <c r="A4" s="153" t="s">
        <v>173</v>
      </c>
      <c r="B4" s="153" t="s">
        <v>196</v>
      </c>
      <c r="C4" s="154" t="s">
        <v>197</v>
      </c>
      <c r="D4" s="155" t="s">
        <v>114</v>
      </c>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64"/>
    </row>
    <row r="5" s="42" customFormat="1" ht="24.95" customHeight="1" spans="1:5">
      <c r="A5" s="156" t="s">
        <v>86</v>
      </c>
      <c r="B5" s="157">
        <f>SUM(B6:B9)</f>
        <v>6210</v>
      </c>
      <c r="C5" s="157">
        <f>SUM(C6:C9)</f>
        <v>1890</v>
      </c>
      <c r="D5" s="158">
        <f>C5/B5*100</f>
        <v>30.4347826086957</v>
      </c>
      <c r="E5" s="305"/>
    </row>
    <row r="6" s="42" customFormat="1" ht="24.95" customHeight="1" spans="1:45">
      <c r="A6" s="159" t="s">
        <v>250</v>
      </c>
      <c r="B6" s="160">
        <v>2440</v>
      </c>
      <c r="C6" s="263"/>
      <c r="D6" s="161">
        <f>C6/B6*100</f>
        <v>0</v>
      </c>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row>
    <row r="7" s="42" customFormat="1" ht="24.95" customHeight="1" spans="1:45">
      <c r="A7" s="159" t="s">
        <v>251</v>
      </c>
      <c r="B7" s="160">
        <v>3770</v>
      </c>
      <c r="C7" s="160">
        <v>1890</v>
      </c>
      <c r="D7" s="161">
        <f>C7/B7*100</f>
        <v>50.132625994695</v>
      </c>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row>
    <row r="8" s="42" customFormat="1" ht="24.95" customHeight="1" spans="1:45">
      <c r="A8" s="159" t="s">
        <v>252</v>
      </c>
      <c r="B8" s="153"/>
      <c r="C8" s="263"/>
      <c r="D8" s="262"/>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row>
    <row r="9" s="42" customFormat="1" ht="24.95" customHeight="1" spans="1:45">
      <c r="A9" s="159" t="s">
        <v>253</v>
      </c>
      <c r="B9" s="153"/>
      <c r="C9" s="263"/>
      <c r="D9" s="262"/>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W10"/>
  <sheetViews>
    <sheetView showGridLines="0" showZeros="0" view="pageBreakPreview" zoomScaleNormal="100" workbookViewId="0">
      <selection activeCell="E8" sqref="E8"/>
    </sheetView>
  </sheetViews>
  <sheetFormatPr defaultColWidth="6.75" defaultRowHeight="11.25"/>
  <cols>
    <col min="1" max="1" width="35.625" style="54" customWidth="1"/>
    <col min="2" max="4" width="15.625" style="54" customWidth="1"/>
    <col min="5" max="6" width="9" style="54" customWidth="1"/>
    <col min="7" max="10" width="6" style="54" customWidth="1"/>
    <col min="11" max="11" width="9" style="54" customWidth="1"/>
    <col min="12" max="12" width="6.25" style="54" customWidth="1"/>
    <col min="13" max="49" width="9" style="54" customWidth="1"/>
    <col min="50" max="16384" width="6.75" style="54"/>
  </cols>
  <sheetData>
    <row r="1" ht="19.5" customHeight="1" spans="1:5">
      <c r="A1" s="42" t="s">
        <v>254</v>
      </c>
      <c r="B1" s="148"/>
      <c r="C1" s="148"/>
      <c r="D1" s="148"/>
      <c r="E1" s="148"/>
    </row>
    <row r="2" ht="26.25" customHeight="1" spans="1:49">
      <c r="A2" s="149" t="s">
        <v>255</v>
      </c>
      <c r="B2" s="149"/>
      <c r="C2" s="149"/>
      <c r="D2" s="149"/>
      <c r="E2" s="200"/>
      <c r="F2" s="55"/>
      <c r="G2" s="55"/>
      <c r="H2" s="55"/>
      <c r="I2" s="55"/>
      <c r="J2" s="55"/>
      <c r="K2" s="55"/>
      <c r="L2" s="111"/>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ht="19.5" customHeight="1" spans="1:49">
      <c r="A3" s="150"/>
      <c r="B3" s="302"/>
      <c r="C3" s="303" t="s">
        <v>54</v>
      </c>
      <c r="D3" s="265" t="s">
        <v>113</v>
      </c>
      <c r="E3" s="304"/>
      <c r="F3" s="166"/>
      <c r="G3" s="166"/>
      <c r="H3" s="166"/>
      <c r="I3" s="166"/>
      <c r="J3" s="166"/>
      <c r="K3" s="166"/>
      <c r="L3" s="180"/>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row>
    <row r="4" s="4" customFormat="1" ht="50.1" customHeight="1" spans="1:49">
      <c r="A4" s="153" t="s">
        <v>173</v>
      </c>
      <c r="B4" s="153" t="s">
        <v>196</v>
      </c>
      <c r="C4" s="154" t="s">
        <v>197</v>
      </c>
      <c r="D4" s="155" t="s">
        <v>114</v>
      </c>
      <c r="E4" s="259"/>
      <c r="F4" s="59"/>
      <c r="G4" s="59"/>
      <c r="H4" s="59"/>
      <c r="I4" s="59"/>
      <c r="J4" s="59"/>
      <c r="K4" s="59"/>
      <c r="L4" s="115"/>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7"/>
    </row>
    <row r="5" s="76" customFormat="1" ht="24.95" customHeight="1" spans="1:49">
      <c r="A5" s="203" t="s">
        <v>256</v>
      </c>
      <c r="B5" s="171">
        <f>SUM(B6:B9)</f>
        <v>19799</v>
      </c>
      <c r="C5" s="171">
        <f>SUM(C6:C9)</f>
        <v>21896</v>
      </c>
      <c r="D5" s="182">
        <f>C5/B5*100</f>
        <v>110.591444012324</v>
      </c>
      <c r="E5" s="305"/>
      <c r="F5" s="89"/>
      <c r="G5" s="89"/>
      <c r="H5" s="89"/>
      <c r="I5" s="89"/>
      <c r="J5" s="89"/>
      <c r="K5" s="89"/>
      <c r="L5" s="96"/>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106"/>
    </row>
    <row r="6" s="77" customFormat="1" ht="24.95" customHeight="1" spans="1:49">
      <c r="A6" s="283" t="s">
        <v>244</v>
      </c>
      <c r="B6" s="306"/>
      <c r="C6" s="183">
        <v>10000</v>
      </c>
      <c r="D6" s="182"/>
      <c r="E6" s="307"/>
      <c r="F6" s="96"/>
      <c r="G6" s="96"/>
      <c r="H6" s="96"/>
      <c r="I6" s="96"/>
      <c r="J6" s="96"/>
      <c r="K6" s="96"/>
      <c r="L6" s="105"/>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s="78" customFormat="1" ht="24.95" customHeight="1" spans="1:5">
      <c r="A7" s="283" t="s">
        <v>245</v>
      </c>
      <c r="B7" s="285"/>
      <c r="C7" s="285"/>
      <c r="D7" s="182"/>
      <c r="E7" s="275"/>
    </row>
    <row r="8" s="78" customFormat="1" ht="24.95" customHeight="1" spans="1:5">
      <c r="A8" s="283" t="s">
        <v>246</v>
      </c>
      <c r="B8" s="285"/>
      <c r="C8" s="285">
        <v>11896</v>
      </c>
      <c r="D8" s="182"/>
      <c r="E8" s="275"/>
    </row>
    <row r="9" s="78" customFormat="1" ht="24.95" customHeight="1" spans="1:5">
      <c r="A9" s="283" t="s">
        <v>247</v>
      </c>
      <c r="B9" s="285">
        <v>19799</v>
      </c>
      <c r="C9" s="285"/>
      <c r="D9" s="182">
        <f>C9/B9*100</f>
        <v>0</v>
      </c>
      <c r="E9" s="275"/>
    </row>
    <row r="10" ht="38.25" customHeight="1" spans="1:5">
      <c r="A10" s="308"/>
      <c r="B10" s="308"/>
      <c r="C10" s="308"/>
      <c r="D10" s="308"/>
      <c r="E10" s="148"/>
    </row>
  </sheetData>
  <sheetProtection formatCells="0" formatColumns="0" formatRows="0"/>
  <autoFilter ref="A1:D10">
    <extLst/>
  </autoFilter>
  <mergeCells count="2">
    <mergeCell ref="A2:D2"/>
    <mergeCell ref="A10:D10"/>
  </mergeCells>
  <printOptions horizontalCentered="1"/>
  <pageMargins left="0.707638888888889" right="0.707638888888889" top="0.55" bottom="0.354166666666667" header="0.313888888888889" footer="0.313888888888889"/>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selection activeCell="A2" sqref="A2:D8"/>
    </sheetView>
  </sheetViews>
  <sheetFormatPr defaultColWidth="9" defaultRowHeight="13.5" outlineLevelRow="7" outlineLevelCol="3"/>
  <cols>
    <col min="1" max="3" width="22.125" style="50" customWidth="1"/>
    <col min="4" max="4" width="27" style="50" customWidth="1"/>
    <col min="5" max="5" width="28.875" style="50" customWidth="1"/>
    <col min="6" max="16384" width="9" style="50"/>
  </cols>
  <sheetData>
    <row r="1" ht="72.75" customHeight="1" spans="1:4">
      <c r="A1" s="107" t="s">
        <v>257</v>
      </c>
      <c r="B1" s="51"/>
      <c r="C1" s="51"/>
      <c r="D1" s="51"/>
    </row>
    <row r="2" spans="1:4">
      <c r="A2" s="108" t="s">
        <v>258</v>
      </c>
      <c r="B2" s="212"/>
      <c r="C2" s="212"/>
      <c r="D2" s="212"/>
    </row>
    <row r="3" spans="1:4">
      <c r="A3" s="212"/>
      <c r="B3" s="212"/>
      <c r="C3" s="212"/>
      <c r="D3" s="212"/>
    </row>
    <row r="4" spans="1:4">
      <c r="A4" s="212"/>
      <c r="B4" s="212"/>
      <c r="C4" s="212"/>
      <c r="D4" s="212"/>
    </row>
    <row r="5" spans="1:4">
      <c r="A5" s="212"/>
      <c r="B5" s="212"/>
      <c r="C5" s="212"/>
      <c r="D5" s="212"/>
    </row>
    <row r="6" spans="1:4">
      <c r="A6" s="212"/>
      <c r="B6" s="212"/>
      <c r="C6" s="212"/>
      <c r="D6" s="212"/>
    </row>
    <row r="7" ht="53.25" customHeight="1" spans="1:4">
      <c r="A7" s="212"/>
      <c r="B7" s="212"/>
      <c r="C7" s="212"/>
      <c r="D7" s="212"/>
    </row>
    <row r="8" ht="62" customHeight="1" spans="1:4">
      <c r="A8" s="212"/>
      <c r="B8" s="212"/>
      <c r="C8" s="212"/>
      <c r="D8" s="212"/>
    </row>
  </sheetData>
  <mergeCells count="2">
    <mergeCell ref="A1:D1"/>
    <mergeCell ref="A2:D8"/>
  </mergeCells>
  <pageMargins left="0.699305555555556" right="0.699305555555556" top="0.75" bottom="0.75" header="0.3" footer="0.3"/>
  <pageSetup paperSize="9" scale="92"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S9"/>
  <sheetViews>
    <sheetView showGridLines="0" showZeros="0" view="pageBreakPreview" zoomScaleNormal="100" workbookViewId="0">
      <selection activeCell="G16" sqref="G16"/>
    </sheetView>
  </sheetViews>
  <sheetFormatPr defaultColWidth="6.75" defaultRowHeight="12"/>
  <cols>
    <col min="1" max="1" width="35.625" style="148" customWidth="1"/>
    <col min="2" max="4" width="15.625" style="148" customWidth="1"/>
    <col min="5" max="45" width="9" style="148" customWidth="1"/>
    <col min="46" max="16384" width="6.75" style="148"/>
  </cols>
  <sheetData>
    <row r="1" ht="19.5" customHeight="1" spans="1:1">
      <c r="A1" s="42" t="s">
        <v>259</v>
      </c>
    </row>
    <row r="2" ht="30.75" customHeight="1" spans="1:45">
      <c r="A2" s="149" t="s">
        <v>260</v>
      </c>
      <c r="B2" s="149"/>
      <c r="C2" s="149"/>
      <c r="D2" s="14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row>
    <row r="3" s="42" customFormat="1" ht="19.5" customHeight="1" spans="1:45">
      <c r="A3" s="150"/>
      <c r="B3" s="151"/>
      <c r="C3" s="151"/>
      <c r="D3" s="152" t="s">
        <v>113</v>
      </c>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row>
    <row r="4" s="42" customFormat="1" ht="50.1" customHeight="1" spans="1:45">
      <c r="A4" s="153" t="s">
        <v>173</v>
      </c>
      <c r="B4" s="153" t="s">
        <v>196</v>
      </c>
      <c r="C4" s="154" t="s">
        <v>197</v>
      </c>
      <c r="D4" s="155" t="s">
        <v>114</v>
      </c>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64"/>
    </row>
    <row r="5" s="42" customFormat="1" ht="24.95" customHeight="1" spans="1:5">
      <c r="A5" s="156" t="s">
        <v>261</v>
      </c>
      <c r="B5" s="157">
        <f>SUM(B6:B9)</f>
        <v>6210</v>
      </c>
      <c r="C5" s="157">
        <f>SUM(C6:C9)</f>
        <v>1890</v>
      </c>
      <c r="D5" s="158">
        <f>C5/B5*100</f>
        <v>30.4347826086957</v>
      </c>
      <c r="E5" s="301"/>
    </row>
    <row r="6" s="42" customFormat="1" ht="24.95" customHeight="1" spans="1:45">
      <c r="A6" s="159" t="s">
        <v>250</v>
      </c>
      <c r="B6" s="160">
        <v>2440</v>
      </c>
      <c r="C6" s="263"/>
      <c r="D6" s="158">
        <f>C6/B6*100</f>
        <v>0</v>
      </c>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row>
    <row r="7" s="42" customFormat="1" ht="24.95" customHeight="1" spans="1:45">
      <c r="A7" s="159" t="s">
        <v>251</v>
      </c>
      <c r="B7" s="160">
        <v>3770</v>
      </c>
      <c r="C7" s="160">
        <v>1890</v>
      </c>
      <c r="D7" s="161">
        <f>C7/B7*100</f>
        <v>50.132625994695</v>
      </c>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row>
    <row r="8" s="42" customFormat="1" ht="24.95" customHeight="1" spans="1:45">
      <c r="A8" s="159" t="s">
        <v>252</v>
      </c>
      <c r="B8" s="153"/>
      <c r="C8" s="263"/>
      <c r="D8" s="262"/>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row>
    <row r="9" s="42" customFormat="1" ht="24.95" customHeight="1" spans="1:45">
      <c r="A9" s="159" t="s">
        <v>253</v>
      </c>
      <c r="B9" s="153"/>
      <c r="C9" s="263"/>
      <c r="D9" s="262"/>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row>
  </sheetData>
  <sheetProtection formatCells="0" formatColumns="0" formatRows="0"/>
  <mergeCells count="1">
    <mergeCell ref="A2:D2"/>
  </mergeCells>
  <printOptions horizontalCentered="1"/>
  <pageMargins left="0.707638888888889" right="0.707638888888889" top="0.747916666666667" bottom="0.55" header="0.313888888888889" footer="0.313888888888889"/>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E7" sqref="E7"/>
    </sheetView>
  </sheetViews>
  <sheetFormatPr defaultColWidth="9" defaultRowHeight="13.5" outlineLevelCol="3"/>
  <cols>
    <col min="1" max="3" width="22.125" style="50" customWidth="1"/>
    <col min="4" max="4" width="27" style="50" customWidth="1"/>
    <col min="5" max="5" width="28.875" style="50" customWidth="1"/>
    <col min="6" max="16384" width="9" style="50"/>
  </cols>
  <sheetData>
    <row r="1" ht="77.25" customHeight="1" spans="1:4">
      <c r="A1" s="107" t="s">
        <v>262</v>
      </c>
      <c r="B1" s="51"/>
      <c r="C1" s="51"/>
      <c r="D1" s="51"/>
    </row>
    <row r="2" spans="1:4">
      <c r="A2" s="108" t="s">
        <v>263</v>
      </c>
      <c r="B2" s="212"/>
      <c r="C2" s="212"/>
      <c r="D2" s="212"/>
    </row>
    <row r="3" spans="1:4">
      <c r="A3" s="212"/>
      <c r="B3" s="212"/>
      <c r="C3" s="212"/>
      <c r="D3" s="212"/>
    </row>
    <row r="4" spans="1:4">
      <c r="A4" s="212"/>
      <c r="B4" s="212"/>
      <c r="C4" s="212"/>
      <c r="D4" s="212"/>
    </row>
    <row r="5" spans="1:4">
      <c r="A5" s="212"/>
      <c r="B5" s="212"/>
      <c r="C5" s="212"/>
      <c r="D5" s="212"/>
    </row>
    <row r="6" spans="1:4">
      <c r="A6" s="212"/>
      <c r="B6" s="212"/>
      <c r="C6" s="212"/>
      <c r="D6" s="212"/>
    </row>
    <row r="7" ht="34.5" customHeight="1" spans="1:4">
      <c r="A7" s="212"/>
      <c r="B7" s="212"/>
      <c r="C7" s="212"/>
      <c r="D7" s="212"/>
    </row>
    <row r="8" ht="34.5" customHeight="1" spans="1:4">
      <c r="A8" s="212"/>
      <c r="B8" s="212"/>
      <c r="C8" s="212"/>
      <c r="D8" s="212"/>
    </row>
    <row r="9" ht="34.5" customHeight="1" spans="1:4">
      <c r="A9" s="212"/>
      <c r="B9" s="212"/>
      <c r="C9" s="212"/>
      <c r="D9" s="212"/>
    </row>
    <row r="10" spans="1:4">
      <c r="A10" s="212"/>
      <c r="B10" s="212"/>
      <c r="C10" s="212"/>
      <c r="D10" s="212"/>
    </row>
    <row r="11" spans="1:4">
      <c r="A11" s="212"/>
      <c r="B11" s="212"/>
      <c r="C11" s="212"/>
      <c r="D11" s="212"/>
    </row>
    <row r="12" spans="1:4">
      <c r="A12" s="212"/>
      <c r="B12" s="212"/>
      <c r="C12" s="212"/>
      <c r="D12" s="212"/>
    </row>
    <row r="13" spans="1:4">
      <c r="A13" s="212"/>
      <c r="B13" s="212"/>
      <c r="C13" s="212"/>
      <c r="D13" s="212"/>
    </row>
    <row r="14" spans="1:4">
      <c r="A14" s="212"/>
      <c r="B14" s="212"/>
      <c r="C14" s="212"/>
      <c r="D14" s="212"/>
    </row>
    <row r="15" spans="1:4">
      <c r="A15" s="212"/>
      <c r="B15" s="212"/>
      <c r="C15" s="212"/>
      <c r="D15" s="212"/>
    </row>
    <row r="16" spans="1:4">
      <c r="A16" s="212"/>
      <c r="B16" s="212"/>
      <c r="C16" s="212"/>
      <c r="D16" s="212"/>
    </row>
  </sheetData>
  <mergeCells count="2">
    <mergeCell ref="A1:D1"/>
    <mergeCell ref="A2:D16"/>
  </mergeCells>
  <pageMargins left="0.699305555555556" right="0.699305555555556" top="0.75" bottom="0.75" header="0.3" footer="0.3"/>
  <pageSetup paperSize="9" scale="92"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workbookViewId="0">
      <selection activeCell="A4" sqref="A4:D37"/>
    </sheetView>
  </sheetViews>
  <sheetFormatPr defaultColWidth="6.75" defaultRowHeight="11.25"/>
  <cols>
    <col min="1" max="1" width="38.25" style="78" customWidth="1"/>
    <col min="2" max="4" width="15.625" style="78" customWidth="1"/>
    <col min="5" max="11" width="9" style="78" customWidth="1"/>
    <col min="12" max="12" width="6.25" style="78" customWidth="1"/>
    <col min="13" max="49" width="9" style="78" customWidth="1"/>
    <col min="50" max="16384" width="6.75" style="78"/>
  </cols>
  <sheetData>
    <row r="1" ht="19.5" customHeight="1" spans="1:1">
      <c r="A1" s="4" t="s">
        <v>264</v>
      </c>
    </row>
    <row r="2" ht="34.5" customHeight="1" spans="1:49">
      <c r="A2" s="79" t="s">
        <v>265</v>
      </c>
      <c r="B2" s="79"/>
      <c r="C2" s="79"/>
      <c r="D2" s="79"/>
      <c r="E2" s="80"/>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row>
    <row r="3" ht="19.5" customHeight="1" spans="1:49">
      <c r="A3" s="82"/>
      <c r="B3" s="83"/>
      <c r="C3" s="84" t="s">
        <v>54</v>
      </c>
      <c r="D3" s="85" t="s">
        <v>55</v>
      </c>
      <c r="E3" s="86"/>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row>
    <row r="4" s="76" customFormat="1" ht="50.1" customHeight="1" spans="1:49">
      <c r="A4" s="88" t="s">
        <v>56</v>
      </c>
      <c r="B4" s="61" t="s">
        <v>57</v>
      </c>
      <c r="C4" s="62" t="s">
        <v>58</v>
      </c>
      <c r="D4" s="63" t="s">
        <v>59</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106"/>
    </row>
    <row r="5" s="76" customFormat="1" ht="20.1" customHeight="1" spans="1:49">
      <c r="A5" s="64" t="s">
        <v>266</v>
      </c>
      <c r="B5" s="297"/>
      <c r="C5" s="297"/>
      <c r="D5" s="92"/>
      <c r="E5" s="89"/>
      <c r="F5" s="89"/>
      <c r="G5" s="89"/>
      <c r="H5" s="89"/>
      <c r="I5" s="89"/>
      <c r="J5" s="89"/>
      <c r="K5" s="89"/>
      <c r="L5" s="96"/>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106"/>
    </row>
    <row r="6" s="77" customFormat="1" ht="20.1" customHeight="1" spans="1:49">
      <c r="A6" s="93" t="s">
        <v>267</v>
      </c>
      <c r="B6" s="298"/>
      <c r="C6" s="298"/>
      <c r="D6" s="95"/>
      <c r="E6" s="96"/>
      <c r="F6" s="96"/>
      <c r="G6" s="96"/>
      <c r="H6" s="96"/>
      <c r="I6" s="96"/>
      <c r="J6" s="96"/>
      <c r="K6" s="96"/>
      <c r="L6" s="105"/>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s="77" customFormat="1" ht="20.1" customHeight="1" spans="1:49">
      <c r="A7" s="93" t="s">
        <v>268</v>
      </c>
      <c r="B7" s="298"/>
      <c r="C7" s="298"/>
      <c r="D7" s="95"/>
      <c r="E7" s="96"/>
      <c r="F7" s="96"/>
      <c r="G7" s="96"/>
      <c r="H7" s="96"/>
      <c r="I7" s="96"/>
      <c r="J7" s="96"/>
      <c r="K7" s="96"/>
      <c r="L7" s="105"/>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row>
    <row r="8" s="77" customFormat="1" ht="20.1" customHeight="1" spans="1:49">
      <c r="A8" s="93" t="s">
        <v>269</v>
      </c>
      <c r="B8" s="298"/>
      <c r="C8" s="298"/>
      <c r="D8" s="95"/>
      <c r="E8" s="96"/>
      <c r="F8" s="96"/>
      <c r="G8" s="96"/>
      <c r="H8" s="96"/>
      <c r="I8" s="96"/>
      <c r="J8" s="96"/>
      <c r="K8" s="96"/>
      <c r="L8" s="105"/>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row>
    <row r="9" s="77" customFormat="1" ht="20.1" customHeight="1" spans="1:49">
      <c r="A9" s="97" t="s">
        <v>270</v>
      </c>
      <c r="B9" s="297"/>
      <c r="C9" s="297"/>
      <c r="D9" s="95"/>
      <c r="E9" s="96"/>
      <c r="F9" s="96"/>
      <c r="G9" s="96"/>
      <c r="H9" s="96"/>
      <c r="I9" s="96"/>
      <c r="J9" s="96"/>
      <c r="K9" s="96"/>
      <c r="L9" s="105"/>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row>
    <row r="10" ht="20.1" customHeight="1" spans="1:4">
      <c r="A10" s="93" t="s">
        <v>267</v>
      </c>
      <c r="B10" s="298"/>
      <c r="C10" s="298"/>
      <c r="D10" s="101"/>
    </row>
    <row r="11" ht="20.1" customHeight="1" spans="1:4">
      <c r="A11" s="93" t="s">
        <v>268</v>
      </c>
      <c r="B11" s="298"/>
      <c r="C11" s="298"/>
      <c r="D11" s="101"/>
    </row>
    <row r="12" ht="20.1" customHeight="1" spans="1:4">
      <c r="A12" s="93" t="s">
        <v>269</v>
      </c>
      <c r="B12" s="298"/>
      <c r="C12" s="298"/>
      <c r="D12" s="101"/>
    </row>
    <row r="13" ht="20.1" customHeight="1" spans="1:4">
      <c r="A13" s="64" t="s">
        <v>271</v>
      </c>
      <c r="B13" s="297"/>
      <c r="C13" s="297"/>
      <c r="D13" s="101"/>
    </row>
    <row r="14" ht="20.1" customHeight="1" spans="1:4">
      <c r="A14" s="93" t="s">
        <v>267</v>
      </c>
      <c r="B14" s="298"/>
      <c r="C14" s="298"/>
      <c r="D14" s="101"/>
    </row>
    <row r="15" ht="20.1" customHeight="1" spans="1:4">
      <c r="A15" s="93" t="s">
        <v>268</v>
      </c>
      <c r="B15" s="298"/>
      <c r="C15" s="298"/>
      <c r="D15" s="101"/>
    </row>
    <row r="16" ht="20.1" customHeight="1" spans="1:4">
      <c r="A16" s="93" t="s">
        <v>269</v>
      </c>
      <c r="B16" s="298"/>
      <c r="C16" s="298"/>
      <c r="D16" s="101"/>
    </row>
    <row r="17" ht="20.1" customHeight="1" spans="1:4">
      <c r="A17" s="64" t="s">
        <v>272</v>
      </c>
      <c r="B17" s="297"/>
      <c r="C17" s="297"/>
      <c r="D17" s="101"/>
    </row>
    <row r="18" ht="20.1" customHeight="1" spans="1:4">
      <c r="A18" s="93" t="s">
        <v>267</v>
      </c>
      <c r="B18" s="298"/>
      <c r="C18" s="298"/>
      <c r="D18" s="101"/>
    </row>
    <row r="19" ht="20.1" customHeight="1" spans="1:4">
      <c r="A19" s="93" t="s">
        <v>268</v>
      </c>
      <c r="B19" s="298"/>
      <c r="C19" s="298"/>
      <c r="D19" s="101"/>
    </row>
    <row r="20" ht="20.1" customHeight="1" spans="1:4">
      <c r="A20" s="93" t="s">
        <v>269</v>
      </c>
      <c r="B20" s="298"/>
      <c r="C20" s="298"/>
      <c r="D20" s="101"/>
    </row>
    <row r="21" ht="20.1" customHeight="1" spans="1:4">
      <c r="A21" s="64" t="s">
        <v>273</v>
      </c>
      <c r="B21" s="297"/>
      <c r="C21" s="297"/>
      <c r="D21" s="101"/>
    </row>
    <row r="22" ht="20.1" customHeight="1" spans="1:4">
      <c r="A22" s="93" t="s">
        <v>267</v>
      </c>
      <c r="B22" s="298"/>
      <c r="C22" s="298"/>
      <c r="D22" s="101"/>
    </row>
    <row r="23" ht="20.1" customHeight="1" spans="1:4">
      <c r="A23" s="93" t="s">
        <v>268</v>
      </c>
      <c r="B23" s="298"/>
      <c r="C23" s="298"/>
      <c r="D23" s="101"/>
    </row>
    <row r="24" ht="20.1" customHeight="1" spans="1:4">
      <c r="A24" s="93" t="s">
        <v>269</v>
      </c>
      <c r="B24" s="298"/>
      <c r="C24" s="298"/>
      <c r="D24" s="101"/>
    </row>
    <row r="25" ht="20.1" customHeight="1" spans="1:4">
      <c r="A25" s="64" t="s">
        <v>274</v>
      </c>
      <c r="B25" s="297"/>
      <c r="C25" s="297"/>
      <c r="D25" s="101"/>
    </row>
    <row r="26" ht="20.1" customHeight="1" spans="1:4">
      <c r="A26" s="93" t="s">
        <v>267</v>
      </c>
      <c r="B26" s="298"/>
      <c r="C26" s="298"/>
      <c r="D26" s="101"/>
    </row>
    <row r="27" ht="20.1" customHeight="1" spans="1:4">
      <c r="A27" s="93" t="s">
        <v>268</v>
      </c>
      <c r="B27" s="298"/>
      <c r="C27" s="298"/>
      <c r="D27" s="101"/>
    </row>
    <row r="28" ht="20.1" customHeight="1" spans="1:4">
      <c r="A28" s="93" t="s">
        <v>269</v>
      </c>
      <c r="B28" s="298"/>
      <c r="C28" s="298"/>
      <c r="D28" s="101"/>
    </row>
    <row r="29" ht="20.1" customHeight="1" spans="1:4">
      <c r="A29" s="64" t="s">
        <v>275</v>
      </c>
      <c r="B29" s="297"/>
      <c r="C29" s="297"/>
      <c r="D29" s="101"/>
    </row>
    <row r="30" ht="20.1" customHeight="1" spans="1:4">
      <c r="A30" s="93" t="s">
        <v>267</v>
      </c>
      <c r="B30" s="298"/>
      <c r="C30" s="298"/>
      <c r="D30" s="101"/>
    </row>
    <row r="31" ht="20.1" customHeight="1" spans="1:4">
      <c r="A31" s="93" t="s">
        <v>268</v>
      </c>
      <c r="B31" s="298"/>
      <c r="C31" s="298"/>
      <c r="D31" s="101"/>
    </row>
    <row r="32" ht="20.1" customHeight="1" spans="1:4">
      <c r="A32" s="93" t="s">
        <v>269</v>
      </c>
      <c r="B32" s="298"/>
      <c r="C32" s="298"/>
      <c r="D32" s="101"/>
    </row>
    <row r="33" ht="20.1" customHeight="1" spans="1:4">
      <c r="A33" s="67"/>
      <c r="B33" s="299"/>
      <c r="C33" s="299"/>
      <c r="D33" s="101"/>
    </row>
    <row r="34" ht="20.1" customHeight="1" spans="1:4">
      <c r="A34" s="71" t="s">
        <v>276</v>
      </c>
      <c r="B34" s="297"/>
      <c r="C34" s="297"/>
      <c r="D34" s="101"/>
    </row>
    <row r="35" ht="20.1" customHeight="1" spans="1:4">
      <c r="A35" s="93" t="s">
        <v>267</v>
      </c>
      <c r="B35" s="298"/>
      <c r="C35" s="298"/>
      <c r="D35" s="101"/>
    </row>
    <row r="36" ht="20.1" customHeight="1" spans="1:4">
      <c r="A36" s="93" t="s">
        <v>268</v>
      </c>
      <c r="B36" s="298"/>
      <c r="C36" s="298"/>
      <c r="D36" s="101"/>
    </row>
    <row r="37" ht="20.1" customHeight="1" spans="1:4">
      <c r="A37" s="102" t="s">
        <v>269</v>
      </c>
      <c r="B37" s="300"/>
      <c r="C37" s="300"/>
      <c r="D37" s="104"/>
    </row>
    <row r="38" ht="24.95" customHeight="1" spans="1:1">
      <c r="A38" s="76" t="s">
        <v>277</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workbookViewId="0">
      <selection activeCell="B18" sqref="B18"/>
    </sheetView>
  </sheetViews>
  <sheetFormatPr defaultColWidth="6.75" defaultRowHeight="11.25"/>
  <cols>
    <col min="1" max="1" width="38.125" style="54" customWidth="1"/>
    <col min="2" max="4" width="15.625" style="54" customWidth="1"/>
    <col min="5" max="45" width="9" style="54" customWidth="1"/>
    <col min="46" max="16384" width="6.75" style="54"/>
  </cols>
  <sheetData>
    <row r="1" ht="19.5" customHeight="1" spans="1:1">
      <c r="A1" s="4" t="s">
        <v>278</v>
      </c>
    </row>
    <row r="2" ht="31.5" customHeight="1" spans="1:45">
      <c r="A2" s="43" t="s">
        <v>279</v>
      </c>
      <c r="B2" s="43"/>
      <c r="C2" s="43"/>
      <c r="D2" s="43"/>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4" customFormat="1" ht="19.5" customHeight="1" spans="1:45">
      <c r="A3" s="56"/>
      <c r="B3" s="57"/>
      <c r="C3" s="57"/>
      <c r="D3" s="58" t="s">
        <v>55</v>
      </c>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row>
    <row r="4" s="4" customFormat="1" ht="50.1" customHeight="1" spans="1:45">
      <c r="A4" s="60" t="s">
        <v>56</v>
      </c>
      <c r="B4" s="294" t="s">
        <v>57</v>
      </c>
      <c r="C4" s="295" t="s">
        <v>58</v>
      </c>
      <c r="D4" s="296" t="s">
        <v>59</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75"/>
    </row>
    <row r="5" s="4" customFormat="1" ht="24.95" customHeight="1" spans="1:4">
      <c r="A5" s="64" t="s">
        <v>280</v>
      </c>
      <c r="B5" s="65"/>
      <c r="C5" s="65"/>
      <c r="D5" s="66"/>
    </row>
    <row r="6" s="4" customFormat="1" ht="24.95" customHeight="1" spans="1:45">
      <c r="A6" s="67" t="s">
        <v>281</v>
      </c>
      <c r="B6" s="68"/>
      <c r="C6" s="65"/>
      <c r="D6" s="66"/>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row>
    <row r="7" s="4" customFormat="1" ht="24.95" customHeight="1" spans="1:45">
      <c r="A7" s="64" t="s">
        <v>282</v>
      </c>
      <c r="B7" s="68"/>
      <c r="C7" s="65"/>
      <c r="D7" s="66"/>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row>
    <row r="8" s="4" customFormat="1" ht="24.95" customHeight="1" spans="1:45">
      <c r="A8" s="67" t="s">
        <v>281</v>
      </c>
      <c r="B8" s="68"/>
      <c r="C8" s="65"/>
      <c r="D8" s="66"/>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row>
    <row r="9" s="4" customFormat="1" ht="24.95" customHeight="1" spans="1:45">
      <c r="A9" s="64" t="s">
        <v>283</v>
      </c>
      <c r="B9" s="68"/>
      <c r="C9" s="65"/>
      <c r="D9" s="66"/>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row>
    <row r="10" ht="24.95" customHeight="1" spans="1:4">
      <c r="A10" s="67" t="s">
        <v>281</v>
      </c>
      <c r="B10" s="69"/>
      <c r="C10" s="69"/>
      <c r="D10" s="70"/>
    </row>
    <row r="11" ht="24.95" customHeight="1" spans="1:4">
      <c r="A11" s="64" t="s">
        <v>284</v>
      </c>
      <c r="B11" s="69"/>
      <c r="C11" s="69"/>
      <c r="D11" s="70"/>
    </row>
    <row r="12" ht="24.95" customHeight="1" spans="1:4">
      <c r="A12" s="67" t="s">
        <v>285</v>
      </c>
      <c r="B12" s="69"/>
      <c r="C12" s="69"/>
      <c r="D12" s="70"/>
    </row>
    <row r="13" ht="24.95" customHeight="1" spans="1:4">
      <c r="A13" s="64" t="s">
        <v>286</v>
      </c>
      <c r="B13" s="69"/>
      <c r="C13" s="69"/>
      <c r="D13" s="70"/>
    </row>
    <row r="14" ht="24.95" customHeight="1" spans="1:4">
      <c r="A14" s="67" t="s">
        <v>285</v>
      </c>
      <c r="B14" s="69"/>
      <c r="C14" s="69"/>
      <c r="D14" s="70"/>
    </row>
    <row r="15" ht="24.95" customHeight="1" spans="1:4">
      <c r="A15" s="64" t="s">
        <v>287</v>
      </c>
      <c r="B15" s="69"/>
      <c r="C15" s="69"/>
      <c r="D15" s="70"/>
    </row>
    <row r="16" ht="24.95" customHeight="1" spans="1:4">
      <c r="A16" s="67" t="s">
        <v>288</v>
      </c>
      <c r="B16" s="69"/>
      <c r="C16" s="69"/>
      <c r="D16" s="70"/>
    </row>
    <row r="17" ht="24.95" customHeight="1" spans="1:4">
      <c r="A17" s="64" t="s">
        <v>289</v>
      </c>
      <c r="B17" s="69"/>
      <c r="C17" s="69"/>
      <c r="D17" s="70"/>
    </row>
    <row r="18" ht="24.95" customHeight="1" spans="1:4">
      <c r="A18" s="67" t="s">
        <v>290</v>
      </c>
      <c r="B18" s="69"/>
      <c r="C18" s="69"/>
      <c r="D18" s="70"/>
    </row>
    <row r="19" ht="24.95" customHeight="1" spans="1:4">
      <c r="A19" s="67"/>
      <c r="B19" s="69"/>
      <c r="C19" s="69"/>
      <c r="D19" s="70"/>
    </row>
    <row r="20" ht="24.95" customHeight="1" spans="1:4">
      <c r="A20" s="71" t="s">
        <v>291</v>
      </c>
      <c r="B20" s="69"/>
      <c r="C20" s="69"/>
      <c r="D20" s="70"/>
    </row>
    <row r="21" ht="24.95" customHeight="1" spans="1:4">
      <c r="A21" s="72" t="s">
        <v>292</v>
      </c>
      <c r="B21" s="73"/>
      <c r="C21" s="73"/>
      <c r="D21" s="74"/>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workbookViewId="0">
      <selection activeCell="G20" sqref="G20"/>
    </sheetView>
  </sheetViews>
  <sheetFormatPr defaultColWidth="9" defaultRowHeight="13.5" outlineLevelCol="3"/>
  <cols>
    <col min="1" max="4" width="23.625" style="50" customWidth="1"/>
    <col min="5" max="5" width="28.875" style="50" customWidth="1"/>
    <col min="6" max="16384" width="9" style="50"/>
  </cols>
  <sheetData>
    <row r="1" ht="84.75" customHeight="1" spans="1:4">
      <c r="A1" s="107" t="s">
        <v>293</v>
      </c>
      <c r="B1" s="51"/>
      <c r="C1" s="51"/>
      <c r="D1" s="51"/>
    </row>
    <row r="2" spans="1:4">
      <c r="A2" s="52" t="s">
        <v>294</v>
      </c>
      <c r="B2" s="53"/>
      <c r="C2" s="53"/>
      <c r="D2" s="53"/>
    </row>
    <row r="3" spans="1:4">
      <c r="A3" s="53"/>
      <c r="B3" s="53"/>
      <c r="C3" s="53"/>
      <c r="D3" s="53"/>
    </row>
    <row r="4" spans="1:4">
      <c r="A4" s="53"/>
      <c r="B4" s="53"/>
      <c r="C4" s="53"/>
      <c r="D4" s="53"/>
    </row>
    <row r="5" spans="1:4">
      <c r="A5" s="53"/>
      <c r="B5" s="53"/>
      <c r="C5" s="53"/>
      <c r="D5" s="53"/>
    </row>
    <row r="6" spans="1:4">
      <c r="A6" s="53"/>
      <c r="B6" s="53"/>
      <c r="C6" s="53"/>
      <c r="D6" s="53"/>
    </row>
    <row r="7" spans="1:4">
      <c r="A7" s="53"/>
      <c r="B7" s="53"/>
      <c r="C7" s="53"/>
      <c r="D7" s="53"/>
    </row>
    <row r="8" spans="1:4">
      <c r="A8" s="53"/>
      <c r="B8" s="53"/>
      <c r="C8" s="53"/>
      <c r="D8" s="53"/>
    </row>
    <row r="9" spans="1:4">
      <c r="A9" s="53"/>
      <c r="B9" s="53"/>
      <c r="C9" s="53"/>
      <c r="D9" s="53"/>
    </row>
    <row r="10" spans="1:4">
      <c r="A10" s="53"/>
      <c r="B10" s="53"/>
      <c r="C10" s="53"/>
      <c r="D10" s="53"/>
    </row>
    <row r="11" spans="1:4">
      <c r="A11" s="53"/>
      <c r="B11" s="53"/>
      <c r="C11" s="53"/>
      <c r="D11" s="53"/>
    </row>
    <row r="12" spans="1:4">
      <c r="A12" s="53"/>
      <c r="B12" s="53"/>
      <c r="C12" s="53"/>
      <c r="D12" s="53"/>
    </row>
    <row r="13" spans="1:4">
      <c r="A13" s="53"/>
      <c r="B13" s="53"/>
      <c r="C13" s="53"/>
      <c r="D13" s="53"/>
    </row>
    <row r="14" spans="1:4">
      <c r="A14" s="53"/>
      <c r="B14" s="53"/>
      <c r="C14" s="53"/>
      <c r="D14" s="53"/>
    </row>
    <row r="15" spans="1:4">
      <c r="A15" s="53"/>
      <c r="B15" s="53"/>
      <c r="C15" s="53"/>
      <c r="D15" s="53"/>
    </row>
    <row r="16" spans="1:4">
      <c r="A16" s="53"/>
      <c r="B16" s="53"/>
      <c r="C16" s="53"/>
      <c r="D16" s="53"/>
    </row>
    <row r="17" spans="1:4">
      <c r="A17" s="53"/>
      <c r="B17" s="53"/>
      <c r="C17" s="53"/>
      <c r="D17" s="53"/>
    </row>
    <row r="18" spans="1:4">
      <c r="A18" s="53"/>
      <c r="B18" s="53"/>
      <c r="C18" s="53"/>
      <c r="D18" s="53"/>
    </row>
    <row r="19" spans="1:4">
      <c r="A19" s="53"/>
      <c r="B19" s="53"/>
      <c r="C19" s="53"/>
      <c r="D19" s="53"/>
    </row>
    <row r="20" spans="1:4">
      <c r="A20" s="53"/>
      <c r="B20" s="53"/>
      <c r="C20" s="53"/>
      <c r="D20" s="53"/>
    </row>
    <row r="21" spans="1:4">
      <c r="A21" s="53"/>
      <c r="B21" s="53"/>
      <c r="C21" s="53"/>
      <c r="D21" s="53"/>
    </row>
    <row r="22" spans="1:4">
      <c r="A22" s="53"/>
      <c r="B22" s="53"/>
      <c r="C22" s="53"/>
      <c r="D22" s="53"/>
    </row>
    <row r="23" spans="1:4">
      <c r="A23" s="53"/>
      <c r="B23" s="53"/>
      <c r="C23" s="53"/>
      <c r="D23" s="53"/>
    </row>
  </sheetData>
  <mergeCells count="2">
    <mergeCell ref="A1:D1"/>
    <mergeCell ref="A2:D23"/>
  </mergeCells>
  <pageMargins left="0.699305555555556" right="0.699305555555556" top="0.75" bottom="0.75" header="0.3" footer="0.3"/>
  <pageSetup paperSize="9" scale="8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38"/>
  <sheetViews>
    <sheetView view="pageBreakPreview" zoomScaleNormal="100" workbookViewId="0">
      <selection activeCell="A38" sqref="$A38:$XFD38"/>
    </sheetView>
  </sheetViews>
  <sheetFormatPr defaultColWidth="9" defaultRowHeight="13.5"/>
  <cols>
    <col min="1" max="1" width="38.25" style="109" customWidth="1"/>
    <col min="2" max="4" width="15.625" style="109" customWidth="1"/>
    <col min="5" max="11" width="9" style="109" customWidth="1"/>
    <col min="12" max="12" width="6.25" style="109" customWidth="1"/>
    <col min="13" max="49" width="9" style="109" customWidth="1"/>
    <col min="50" max="16384" width="6.75" style="109"/>
  </cols>
  <sheetData>
    <row r="1" s="109" customFormat="1" ht="19.5" customHeight="1" spans="1:1">
      <c r="A1" s="110" t="s">
        <v>264</v>
      </c>
    </row>
    <row r="2" s="109" customFormat="1" ht="34.5" customHeight="1" spans="1:49">
      <c r="A2" s="79" t="s">
        <v>265</v>
      </c>
      <c r="B2" s="79"/>
      <c r="C2" s="79"/>
      <c r="D2" s="79"/>
      <c r="E2" s="128"/>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row>
    <row r="3" s="109" customFormat="1" ht="19.5" customHeight="1" spans="1:49">
      <c r="A3" s="130"/>
      <c r="B3" s="131"/>
      <c r="C3" s="132" t="s">
        <v>54</v>
      </c>
      <c r="D3" s="133" t="s">
        <v>55</v>
      </c>
      <c r="E3" s="134"/>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row>
    <row r="4" s="77" customFormat="1" ht="50.1" customHeight="1" spans="1:49">
      <c r="A4" s="136" t="s">
        <v>56</v>
      </c>
      <c r="B4" s="136" t="s">
        <v>57</v>
      </c>
      <c r="C4" s="136" t="s">
        <v>58</v>
      </c>
      <c r="D4" s="137" t="s">
        <v>59</v>
      </c>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147"/>
    </row>
    <row r="5" s="77" customFormat="1" ht="20.1" customHeight="1" spans="1:49">
      <c r="A5" s="138" t="s">
        <v>266</v>
      </c>
      <c r="B5" s="291"/>
      <c r="C5" s="291"/>
      <c r="D5" s="137"/>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147"/>
    </row>
    <row r="6" s="77" customFormat="1" ht="20.1" customHeight="1" spans="1:49">
      <c r="A6" s="139" t="s">
        <v>267</v>
      </c>
      <c r="B6" s="292"/>
      <c r="C6" s="292"/>
      <c r="D6" s="141"/>
      <c r="E6" s="96"/>
      <c r="F6" s="96"/>
      <c r="G6" s="96"/>
      <c r="H6" s="96"/>
      <c r="I6" s="96"/>
      <c r="J6" s="96"/>
      <c r="K6" s="96"/>
      <c r="L6" s="105"/>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s="77" customFormat="1" ht="20.1" customHeight="1" spans="1:49">
      <c r="A7" s="139" t="s">
        <v>268</v>
      </c>
      <c r="B7" s="292"/>
      <c r="C7" s="292"/>
      <c r="D7" s="141"/>
      <c r="E7" s="96"/>
      <c r="F7" s="96"/>
      <c r="G7" s="96"/>
      <c r="H7" s="96"/>
      <c r="I7" s="96"/>
      <c r="J7" s="96"/>
      <c r="K7" s="96"/>
      <c r="L7" s="105"/>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row>
    <row r="8" s="77" customFormat="1" ht="20.1" customHeight="1" spans="1:49">
      <c r="A8" s="139" t="s">
        <v>269</v>
      </c>
      <c r="B8" s="292"/>
      <c r="C8" s="292"/>
      <c r="D8" s="141"/>
      <c r="E8" s="96"/>
      <c r="F8" s="96"/>
      <c r="G8" s="96"/>
      <c r="H8" s="96"/>
      <c r="I8" s="96"/>
      <c r="J8" s="96"/>
      <c r="K8" s="96"/>
      <c r="L8" s="105"/>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row>
    <row r="9" s="77" customFormat="1" ht="20.1" customHeight="1" spans="1:49">
      <c r="A9" s="142" t="s">
        <v>270</v>
      </c>
      <c r="B9" s="291"/>
      <c r="C9" s="291"/>
      <c r="D9" s="141"/>
      <c r="E9" s="96"/>
      <c r="F9" s="96"/>
      <c r="G9" s="96"/>
      <c r="H9" s="96"/>
      <c r="I9" s="96"/>
      <c r="J9" s="96"/>
      <c r="K9" s="96"/>
      <c r="L9" s="105"/>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row>
    <row r="10" s="109" customFormat="1" ht="20.1" customHeight="1" spans="1:4">
      <c r="A10" s="139" t="s">
        <v>267</v>
      </c>
      <c r="B10" s="292"/>
      <c r="C10" s="292"/>
      <c r="D10" s="144"/>
    </row>
    <row r="11" s="109" customFormat="1" ht="20.1" customHeight="1" spans="1:4">
      <c r="A11" s="139" t="s">
        <v>268</v>
      </c>
      <c r="B11" s="292"/>
      <c r="C11" s="292"/>
      <c r="D11" s="144"/>
    </row>
    <row r="12" s="109" customFormat="1" ht="20.1" customHeight="1" spans="1:4">
      <c r="A12" s="139" t="s">
        <v>269</v>
      </c>
      <c r="B12" s="292"/>
      <c r="C12" s="292"/>
      <c r="D12" s="144"/>
    </row>
    <row r="13" s="109" customFormat="1" ht="20.1" customHeight="1" spans="1:4">
      <c r="A13" s="138" t="s">
        <v>271</v>
      </c>
      <c r="B13" s="291"/>
      <c r="C13" s="291"/>
      <c r="D13" s="144"/>
    </row>
    <row r="14" s="109" customFormat="1" ht="20.1" customHeight="1" spans="1:4">
      <c r="A14" s="139" t="s">
        <v>267</v>
      </c>
      <c r="B14" s="292"/>
      <c r="C14" s="292"/>
      <c r="D14" s="144"/>
    </row>
    <row r="15" s="109" customFormat="1" ht="20.1" customHeight="1" spans="1:4">
      <c r="A15" s="139" t="s">
        <v>268</v>
      </c>
      <c r="B15" s="292"/>
      <c r="C15" s="292"/>
      <c r="D15" s="144"/>
    </row>
    <row r="16" s="109" customFormat="1" ht="20.1" customHeight="1" spans="1:4">
      <c r="A16" s="139" t="s">
        <v>269</v>
      </c>
      <c r="B16" s="292"/>
      <c r="C16" s="292"/>
      <c r="D16" s="144"/>
    </row>
    <row r="17" s="109" customFormat="1" ht="20.1" customHeight="1" spans="1:4">
      <c r="A17" s="138" t="s">
        <v>272</v>
      </c>
      <c r="B17" s="291"/>
      <c r="C17" s="291"/>
      <c r="D17" s="144"/>
    </row>
    <row r="18" s="109" customFormat="1" ht="20.1" customHeight="1" spans="1:4">
      <c r="A18" s="139" t="s">
        <v>267</v>
      </c>
      <c r="B18" s="292"/>
      <c r="C18" s="292"/>
      <c r="D18" s="144"/>
    </row>
    <row r="19" s="109" customFormat="1" ht="20.1" customHeight="1" spans="1:4">
      <c r="A19" s="139" t="s">
        <v>268</v>
      </c>
      <c r="B19" s="292"/>
      <c r="C19" s="292"/>
      <c r="D19" s="144"/>
    </row>
    <row r="20" s="109" customFormat="1" ht="20.1" customHeight="1" spans="1:4">
      <c r="A20" s="139" t="s">
        <v>269</v>
      </c>
      <c r="B20" s="292"/>
      <c r="C20" s="292"/>
      <c r="D20" s="144"/>
    </row>
    <row r="21" s="109" customFormat="1" ht="20.1" customHeight="1" spans="1:4">
      <c r="A21" s="138" t="s">
        <v>273</v>
      </c>
      <c r="B21" s="291"/>
      <c r="C21" s="291"/>
      <c r="D21" s="144"/>
    </row>
    <row r="22" s="109" customFormat="1" ht="20.1" customHeight="1" spans="1:4">
      <c r="A22" s="139" t="s">
        <v>267</v>
      </c>
      <c r="B22" s="292"/>
      <c r="C22" s="292"/>
      <c r="D22" s="144"/>
    </row>
    <row r="23" s="109" customFormat="1" ht="20.1" customHeight="1" spans="1:4">
      <c r="A23" s="139" t="s">
        <v>268</v>
      </c>
      <c r="B23" s="292"/>
      <c r="C23" s="292"/>
      <c r="D23" s="144"/>
    </row>
    <row r="24" s="109" customFormat="1" ht="20.1" customHeight="1" spans="1:4">
      <c r="A24" s="139" t="s">
        <v>269</v>
      </c>
      <c r="B24" s="292"/>
      <c r="C24" s="292"/>
      <c r="D24" s="144"/>
    </row>
    <row r="25" s="109" customFormat="1" ht="20.1" customHeight="1" spans="1:4">
      <c r="A25" s="138" t="s">
        <v>274</v>
      </c>
      <c r="B25" s="291"/>
      <c r="C25" s="291"/>
      <c r="D25" s="144"/>
    </row>
    <row r="26" s="109" customFormat="1" ht="20.1" customHeight="1" spans="1:4">
      <c r="A26" s="139" t="s">
        <v>267</v>
      </c>
      <c r="B26" s="292"/>
      <c r="C26" s="292"/>
      <c r="D26" s="144"/>
    </row>
    <row r="27" s="109" customFormat="1" ht="20.1" customHeight="1" spans="1:4">
      <c r="A27" s="139" t="s">
        <v>268</v>
      </c>
      <c r="B27" s="292"/>
      <c r="C27" s="292"/>
      <c r="D27" s="144"/>
    </row>
    <row r="28" s="109" customFormat="1" ht="20.1" customHeight="1" spans="1:4">
      <c r="A28" s="139" t="s">
        <v>269</v>
      </c>
      <c r="B28" s="292"/>
      <c r="C28" s="292"/>
      <c r="D28" s="144"/>
    </row>
    <row r="29" s="109" customFormat="1" ht="20.1" customHeight="1" spans="1:4">
      <c r="A29" s="138" t="s">
        <v>275</v>
      </c>
      <c r="B29" s="291"/>
      <c r="C29" s="291"/>
      <c r="D29" s="144"/>
    </row>
    <row r="30" s="109" customFormat="1" ht="20.1" customHeight="1" spans="1:4">
      <c r="A30" s="139" t="s">
        <v>267</v>
      </c>
      <c r="B30" s="292"/>
      <c r="C30" s="292"/>
      <c r="D30" s="144"/>
    </row>
    <row r="31" s="109" customFormat="1" ht="20.1" customHeight="1" spans="1:4">
      <c r="A31" s="139" t="s">
        <v>268</v>
      </c>
      <c r="B31" s="292"/>
      <c r="C31" s="292"/>
      <c r="D31" s="144"/>
    </row>
    <row r="32" s="109" customFormat="1" ht="20.1" customHeight="1" spans="1:4">
      <c r="A32" s="139" t="s">
        <v>269</v>
      </c>
      <c r="B32" s="292"/>
      <c r="C32" s="292"/>
      <c r="D32" s="144"/>
    </row>
    <row r="33" s="109" customFormat="1" ht="20.1" customHeight="1" spans="1:4">
      <c r="A33" s="145"/>
      <c r="B33" s="293"/>
      <c r="C33" s="293"/>
      <c r="D33" s="144"/>
    </row>
    <row r="34" s="109" customFormat="1" ht="20.1" customHeight="1" spans="1:4">
      <c r="A34" s="146" t="s">
        <v>276</v>
      </c>
      <c r="B34" s="291"/>
      <c r="C34" s="291"/>
      <c r="D34" s="144"/>
    </row>
    <row r="35" s="109" customFormat="1" ht="20.1" customHeight="1" spans="1:4">
      <c r="A35" s="139" t="s">
        <v>267</v>
      </c>
      <c r="B35" s="292"/>
      <c r="C35" s="292"/>
      <c r="D35" s="144"/>
    </row>
    <row r="36" s="109" customFormat="1" ht="20.1" customHeight="1" spans="1:4">
      <c r="A36" s="139" t="s">
        <v>268</v>
      </c>
      <c r="B36" s="292"/>
      <c r="C36" s="292"/>
      <c r="D36" s="144"/>
    </row>
    <row r="37" s="109" customFormat="1" ht="20.1" customHeight="1" spans="1:4">
      <c r="A37" s="139" t="s">
        <v>269</v>
      </c>
      <c r="B37" s="292"/>
      <c r="C37" s="292"/>
      <c r="D37" s="144"/>
    </row>
    <row r="38" s="109" customFormat="1" ht="24.95" customHeight="1" spans="1:1">
      <c r="A38" s="77" t="s">
        <v>295</v>
      </c>
    </row>
  </sheetData>
  <mergeCells count="1">
    <mergeCell ref="A2:D2"/>
  </mergeCells>
  <printOptions horizontalCentered="1"/>
  <pageMargins left="0.751388888888889" right="0.751388888888889" top="1" bottom="1" header="0.5" footer="0.5"/>
  <pageSetup paperSize="9" scale="85"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view="pageBreakPreview" zoomScaleNormal="100" topLeftCell="A14" workbookViewId="0">
      <selection activeCell="B32" sqref="B32"/>
    </sheetView>
  </sheetViews>
  <sheetFormatPr defaultColWidth="9" defaultRowHeight="13.5"/>
  <cols>
    <col min="1" max="1" width="38.125" style="109" customWidth="1"/>
    <col min="2" max="4" width="15.625" style="109" customWidth="1"/>
    <col min="5" max="45" width="9" style="109" customWidth="1"/>
    <col min="46" max="16384" width="6.75" style="109"/>
  </cols>
  <sheetData>
    <row r="1" s="109" customFormat="1" ht="19.5" customHeight="1" spans="1:1">
      <c r="A1" s="110" t="s">
        <v>278</v>
      </c>
    </row>
    <row r="2" s="109" customFormat="1" ht="31.5" customHeight="1" spans="1:45">
      <c r="A2" s="43" t="s">
        <v>279</v>
      </c>
      <c r="B2" s="43"/>
      <c r="C2" s="43"/>
      <c r="D2" s="43"/>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row>
    <row r="3" s="110" customFormat="1" ht="19.5" customHeight="1" spans="1:45">
      <c r="A3" s="112"/>
      <c r="B3" s="113"/>
      <c r="C3" s="113"/>
      <c r="D3" s="114" t="s">
        <v>55</v>
      </c>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row>
    <row r="4" s="110" customFormat="1" ht="50.1" customHeight="1" spans="1:45">
      <c r="A4" s="168" t="s">
        <v>56</v>
      </c>
      <c r="B4" s="168" t="s">
        <v>57</v>
      </c>
      <c r="C4" s="168" t="s">
        <v>58</v>
      </c>
      <c r="D4" s="286" t="s">
        <v>59</v>
      </c>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27"/>
    </row>
    <row r="5" s="110" customFormat="1" ht="24.95" customHeight="1" spans="1:4">
      <c r="A5" s="138" t="s">
        <v>280</v>
      </c>
      <c r="B5" s="287"/>
      <c r="C5" s="287"/>
      <c r="D5" s="288"/>
    </row>
    <row r="6" s="110" customFormat="1" ht="24.95" customHeight="1" spans="1:45">
      <c r="A6" s="145" t="s">
        <v>281</v>
      </c>
      <c r="B6" s="168"/>
      <c r="C6" s="287"/>
      <c r="D6" s="288"/>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row>
    <row r="7" s="110" customFormat="1" ht="24.95" customHeight="1" spans="1:45">
      <c r="A7" s="138" t="s">
        <v>282</v>
      </c>
      <c r="B7" s="168"/>
      <c r="C7" s="287"/>
      <c r="D7" s="288"/>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row>
    <row r="8" s="110" customFormat="1" ht="24.95" customHeight="1" spans="1:45">
      <c r="A8" s="145" t="s">
        <v>281</v>
      </c>
      <c r="B8" s="168"/>
      <c r="C8" s="287"/>
      <c r="D8" s="288"/>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row>
    <row r="9" s="110" customFormat="1" ht="24.95" customHeight="1" spans="1:45">
      <c r="A9" s="138" t="s">
        <v>283</v>
      </c>
      <c r="B9" s="168"/>
      <c r="C9" s="287"/>
      <c r="D9" s="288"/>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row>
    <row r="10" s="109" customFormat="1" ht="24.95" customHeight="1" spans="1:4">
      <c r="A10" s="145" t="s">
        <v>281</v>
      </c>
      <c r="B10" s="289"/>
      <c r="C10" s="289"/>
      <c r="D10" s="289"/>
    </row>
    <row r="11" s="109" customFormat="1" ht="24.95" customHeight="1" spans="1:4">
      <c r="A11" s="138" t="s">
        <v>284</v>
      </c>
      <c r="B11" s="289"/>
      <c r="C11" s="289"/>
      <c r="D11" s="289"/>
    </row>
    <row r="12" s="109" customFormat="1" ht="24.95" customHeight="1" spans="1:4">
      <c r="A12" s="145" t="s">
        <v>285</v>
      </c>
      <c r="B12" s="289"/>
      <c r="C12" s="289"/>
      <c r="D12" s="289"/>
    </row>
    <row r="13" s="109" customFormat="1" ht="24.95" customHeight="1" spans="1:4">
      <c r="A13" s="138" t="s">
        <v>286</v>
      </c>
      <c r="B13" s="289"/>
      <c r="C13" s="289"/>
      <c r="D13" s="289"/>
    </row>
    <row r="14" s="109" customFormat="1" ht="24.95" customHeight="1" spans="1:4">
      <c r="A14" s="145" t="s">
        <v>285</v>
      </c>
      <c r="B14" s="289"/>
      <c r="C14" s="289"/>
      <c r="D14" s="289"/>
    </row>
    <row r="15" s="109" customFormat="1" ht="24.95" customHeight="1" spans="1:4">
      <c r="A15" s="138" t="s">
        <v>287</v>
      </c>
      <c r="B15" s="289"/>
      <c r="C15" s="289"/>
      <c r="D15" s="289"/>
    </row>
    <row r="16" s="109" customFormat="1" ht="24.95" customHeight="1" spans="1:4">
      <c r="A16" s="145" t="s">
        <v>288</v>
      </c>
      <c r="B16" s="289"/>
      <c r="C16" s="289"/>
      <c r="D16" s="289"/>
    </row>
    <row r="17" s="109" customFormat="1" ht="24.95" customHeight="1" spans="1:4">
      <c r="A17" s="138" t="s">
        <v>289</v>
      </c>
      <c r="B17" s="289"/>
      <c r="C17" s="289"/>
      <c r="D17" s="289"/>
    </row>
    <row r="18" s="109" customFormat="1" ht="24.95" customHeight="1" spans="1:4">
      <c r="A18" s="145" t="s">
        <v>290</v>
      </c>
      <c r="B18" s="289"/>
      <c r="C18" s="289"/>
      <c r="D18" s="289"/>
    </row>
    <row r="19" s="109" customFormat="1" ht="24.95" customHeight="1" spans="1:4">
      <c r="A19" s="146" t="s">
        <v>291</v>
      </c>
      <c r="B19" s="289"/>
      <c r="C19" s="289"/>
      <c r="D19" s="289"/>
    </row>
    <row r="20" s="109" customFormat="1" ht="24.95" customHeight="1" spans="1:4">
      <c r="A20" s="290" t="s">
        <v>292</v>
      </c>
      <c r="B20" s="289"/>
      <c r="C20" s="289"/>
      <c r="D20" s="289"/>
    </row>
    <row r="21" s="109" customFormat="1" ht="24.95" customHeight="1" spans="1:1">
      <c r="A21" s="77" t="s">
        <v>295</v>
      </c>
    </row>
  </sheetData>
  <mergeCells count="1">
    <mergeCell ref="A2:D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W28"/>
  <sheetViews>
    <sheetView showZeros="0" view="pageBreakPreview" zoomScaleNormal="100" topLeftCell="A17" workbookViewId="0">
      <selection activeCell="G16" sqref="G16"/>
    </sheetView>
  </sheetViews>
  <sheetFormatPr defaultColWidth="6.75" defaultRowHeight="11.25"/>
  <cols>
    <col min="1" max="1" width="33.625" style="78" customWidth="1"/>
    <col min="2" max="4" width="15.625" style="78" customWidth="1"/>
    <col min="5" max="11" width="9" style="78" customWidth="1"/>
    <col min="12" max="12" width="6.25" style="78" customWidth="1"/>
    <col min="13" max="49" width="9" style="78" customWidth="1"/>
    <col min="50" max="16384" width="6.75" style="78"/>
  </cols>
  <sheetData>
    <row r="1" ht="19.5" customHeight="1" spans="1:1">
      <c r="A1" s="76" t="s">
        <v>52</v>
      </c>
    </row>
    <row r="2" ht="27" customHeight="1" spans="1:49">
      <c r="A2" s="79" t="s">
        <v>53</v>
      </c>
      <c r="B2" s="79"/>
      <c r="C2" s="79"/>
      <c r="D2" s="79"/>
      <c r="E2" s="80"/>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row>
    <row r="3" ht="19.5" customHeight="1" spans="1:49">
      <c r="A3" s="82"/>
      <c r="B3" s="83"/>
      <c r="C3" s="84" t="s">
        <v>54</v>
      </c>
      <c r="D3" s="85" t="s">
        <v>55</v>
      </c>
      <c r="E3" s="86"/>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row>
    <row r="4" s="76" customFormat="1" ht="50.1" customHeight="1" spans="1:49">
      <c r="A4" s="170" t="s">
        <v>56</v>
      </c>
      <c r="B4" s="170" t="s">
        <v>57</v>
      </c>
      <c r="C4" s="136" t="s">
        <v>58</v>
      </c>
      <c r="D4" s="331" t="s">
        <v>59</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106"/>
    </row>
    <row r="5" s="76" customFormat="1" ht="24.95" customHeight="1" spans="1:49">
      <c r="A5" s="170" t="s">
        <v>60</v>
      </c>
      <c r="B5" s="171">
        <f>B6+B20</f>
        <v>283861</v>
      </c>
      <c r="C5" s="171">
        <f>C6+C20</f>
        <v>285783</v>
      </c>
      <c r="D5" s="182">
        <f>C5/B5*100</f>
        <v>100.677091956979</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106"/>
    </row>
    <row r="6" s="77" customFormat="1" ht="24.95" customHeight="1" spans="1:49">
      <c r="A6" s="267" t="s">
        <v>61</v>
      </c>
      <c r="B6" s="268">
        <f>SUM(B7:B19)</f>
        <v>234374</v>
      </c>
      <c r="C6" s="268">
        <f>SUM(C7:C19)</f>
        <v>234957</v>
      </c>
      <c r="D6" s="182">
        <f>C6/B6*100</f>
        <v>100.24874772799</v>
      </c>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ht="24.95" customHeight="1" spans="1:4">
      <c r="A7" s="173" t="s">
        <v>62</v>
      </c>
      <c r="B7" s="285">
        <v>42171</v>
      </c>
      <c r="C7" s="183">
        <v>48455</v>
      </c>
      <c r="D7" s="175">
        <f t="shared" ref="D7:D29" si="0">C7/B7*100</f>
        <v>114.90123544616</v>
      </c>
    </row>
    <row r="8" ht="24.95" customHeight="1" spans="1:4">
      <c r="A8" s="173" t="s">
        <v>63</v>
      </c>
      <c r="B8" s="285">
        <v>16670</v>
      </c>
      <c r="C8" s="183">
        <v>19185</v>
      </c>
      <c r="D8" s="175">
        <f t="shared" si="0"/>
        <v>115.086982603479</v>
      </c>
    </row>
    <row r="9" ht="24.95" customHeight="1" spans="1:4">
      <c r="A9" s="173" t="s">
        <v>64</v>
      </c>
      <c r="B9" s="285">
        <v>6949</v>
      </c>
      <c r="C9" s="183">
        <v>8267</v>
      </c>
      <c r="D9" s="175">
        <f t="shared" si="0"/>
        <v>118.966757806879</v>
      </c>
    </row>
    <row r="10" ht="24.95" customHeight="1" spans="1:4">
      <c r="A10" s="173" t="s">
        <v>65</v>
      </c>
      <c r="B10" s="285">
        <v>121</v>
      </c>
      <c r="C10" s="183">
        <v>82</v>
      </c>
      <c r="D10" s="175">
        <f t="shared" si="0"/>
        <v>67.7685950413223</v>
      </c>
    </row>
    <row r="11" ht="24.95" customHeight="1" spans="1:4">
      <c r="A11" s="173" t="s">
        <v>66</v>
      </c>
      <c r="B11" s="285">
        <v>7570</v>
      </c>
      <c r="C11" s="183">
        <v>8915</v>
      </c>
      <c r="D11" s="175">
        <f t="shared" si="0"/>
        <v>117.76750330251</v>
      </c>
    </row>
    <row r="12" ht="24.95" customHeight="1" spans="1:4">
      <c r="A12" s="173" t="s">
        <v>67</v>
      </c>
      <c r="B12" s="285">
        <v>4258</v>
      </c>
      <c r="C12" s="183">
        <v>5874</v>
      </c>
      <c r="D12" s="175">
        <f t="shared" si="0"/>
        <v>137.952090183185</v>
      </c>
    </row>
    <row r="13" ht="24.95" customHeight="1" spans="1:4">
      <c r="A13" s="173" t="s">
        <v>68</v>
      </c>
      <c r="B13" s="285">
        <v>5563</v>
      </c>
      <c r="C13" s="183">
        <v>5825</v>
      </c>
      <c r="D13" s="175">
        <f t="shared" si="0"/>
        <v>104.709689016718</v>
      </c>
    </row>
    <row r="14" ht="24.95" customHeight="1" spans="1:4">
      <c r="A14" s="173" t="s">
        <v>69</v>
      </c>
      <c r="B14" s="285">
        <v>14064</v>
      </c>
      <c r="C14" s="183">
        <v>18688</v>
      </c>
      <c r="D14" s="175">
        <f t="shared" si="0"/>
        <v>132.87827076223</v>
      </c>
    </row>
    <row r="15" ht="24.95" customHeight="1" spans="1:4">
      <c r="A15" s="173" t="s">
        <v>70</v>
      </c>
      <c r="B15" s="285">
        <v>38323</v>
      </c>
      <c r="C15" s="183">
        <v>36037</v>
      </c>
      <c r="D15" s="175">
        <f t="shared" si="0"/>
        <v>94.0349137593612</v>
      </c>
    </row>
    <row r="16" ht="24.95" customHeight="1" spans="1:4">
      <c r="A16" s="173" t="s">
        <v>71</v>
      </c>
      <c r="B16" s="285">
        <v>14762</v>
      </c>
      <c r="C16" s="183">
        <v>4230</v>
      </c>
      <c r="D16" s="175">
        <f t="shared" si="0"/>
        <v>28.654653840943</v>
      </c>
    </row>
    <row r="17" ht="24.95" customHeight="1" spans="1:4">
      <c r="A17" s="173" t="s">
        <v>72</v>
      </c>
      <c r="B17" s="285">
        <v>83803</v>
      </c>
      <c r="C17" s="183">
        <v>79103</v>
      </c>
      <c r="D17" s="175">
        <f t="shared" si="0"/>
        <v>94.3916088922831</v>
      </c>
    </row>
    <row r="18" ht="24.95" customHeight="1" spans="1:4">
      <c r="A18" s="173" t="s">
        <v>73</v>
      </c>
      <c r="B18" s="285">
        <v>116</v>
      </c>
      <c r="C18" s="183">
        <v>194</v>
      </c>
      <c r="D18" s="175">
        <f t="shared" si="0"/>
        <v>167.241379310345</v>
      </c>
    </row>
    <row r="19" ht="24.95" customHeight="1" spans="1:4">
      <c r="A19" s="173" t="s">
        <v>74</v>
      </c>
      <c r="B19" s="285">
        <v>4</v>
      </c>
      <c r="C19" s="183">
        <v>102</v>
      </c>
      <c r="D19" s="175">
        <f t="shared" si="0"/>
        <v>2550</v>
      </c>
    </row>
    <row r="20" ht="24.95" customHeight="1" spans="1:4">
      <c r="A20" s="267" t="s">
        <v>75</v>
      </c>
      <c r="B20" s="284">
        <f>SUM(B21:B27)</f>
        <v>49487</v>
      </c>
      <c r="C20" s="284">
        <f>SUM(C21:C27)</f>
        <v>50826</v>
      </c>
      <c r="D20" s="182">
        <f t="shared" si="0"/>
        <v>102.705761108978</v>
      </c>
    </row>
    <row r="21" ht="24.95" customHeight="1" spans="1:4">
      <c r="A21" s="173" t="s">
        <v>76</v>
      </c>
      <c r="B21" s="285">
        <v>8196</v>
      </c>
      <c r="C21" s="183">
        <v>9433</v>
      </c>
      <c r="D21" s="175">
        <f t="shared" si="0"/>
        <v>115.092728160078</v>
      </c>
    </row>
    <row r="22" ht="24.95" customHeight="1" spans="1:4">
      <c r="A22" s="173" t="s">
        <v>77</v>
      </c>
      <c r="B22" s="285">
        <v>1184</v>
      </c>
      <c r="C22" s="183">
        <v>1403</v>
      </c>
      <c r="D22" s="175">
        <f t="shared" si="0"/>
        <v>118.496621621622</v>
      </c>
    </row>
    <row r="23" ht="24.95" customHeight="1" spans="1:4">
      <c r="A23" s="173" t="s">
        <v>78</v>
      </c>
      <c r="B23" s="285">
        <v>6799</v>
      </c>
      <c r="C23" s="183">
        <v>13344</v>
      </c>
      <c r="D23" s="175">
        <f t="shared" si="0"/>
        <v>196.264156493602</v>
      </c>
    </row>
    <row r="24" ht="24.95" customHeight="1" spans="1:4">
      <c r="A24" s="173" t="s">
        <v>79</v>
      </c>
      <c r="B24" s="285">
        <v>32295</v>
      </c>
      <c r="C24" s="183">
        <v>23848</v>
      </c>
      <c r="D24" s="175">
        <f t="shared" si="0"/>
        <v>73.8442483356557</v>
      </c>
    </row>
    <row r="25" ht="24.95" customHeight="1" spans="1:4">
      <c r="A25" s="173" t="s">
        <v>80</v>
      </c>
      <c r="B25" s="285"/>
      <c r="C25" s="183"/>
      <c r="D25" s="175"/>
    </row>
    <row r="26" ht="24.95" customHeight="1" spans="1:4">
      <c r="A26" s="173" t="s">
        <v>81</v>
      </c>
      <c r="B26" s="285">
        <v>153</v>
      </c>
      <c r="C26" s="183">
        <v>172</v>
      </c>
      <c r="D26" s="175">
        <f>C26/B26*100</f>
        <v>112.418300653595</v>
      </c>
    </row>
    <row r="27" ht="24.95" customHeight="1" spans="1:4">
      <c r="A27" s="173" t="s">
        <v>82</v>
      </c>
      <c r="B27" s="285">
        <v>860</v>
      </c>
      <c r="C27" s="183">
        <v>2626</v>
      </c>
      <c r="D27" s="175">
        <f>C27/B27*100</f>
        <v>305.348837209302</v>
      </c>
    </row>
    <row r="28" ht="23.25" customHeight="1" spans="1:4">
      <c r="A28" s="352" t="s">
        <v>83</v>
      </c>
      <c r="B28" s="352"/>
      <c r="C28" s="352"/>
      <c r="D28" s="352"/>
    </row>
  </sheetData>
  <sheetProtection formatCells="0" formatColumns="0" formatRows="0"/>
  <mergeCells count="2">
    <mergeCell ref="A2:D2"/>
    <mergeCell ref="A28:D28"/>
  </mergeCells>
  <printOptions horizontalCentered="1"/>
  <pageMargins left="0.511805555555556" right="0.511805555555556" top="0.747916666666667" bottom="0.354166666666667" header="0.314583333333333" footer="0.314583333333333"/>
  <pageSetup paperSize="9" scale="91" orientation="portrait" horizont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W27"/>
  <sheetViews>
    <sheetView showGridLines="0" showZeros="0" view="pageBreakPreview" zoomScaleNormal="100" workbookViewId="0">
      <selection activeCell="C23" sqref="C23"/>
    </sheetView>
  </sheetViews>
  <sheetFormatPr defaultColWidth="6.75" defaultRowHeight="11.25"/>
  <cols>
    <col min="1" max="1" width="35.625" style="78" customWidth="1"/>
    <col min="2" max="2" width="15.625" style="78" customWidth="1"/>
    <col min="3" max="3" width="15.625" style="274" customWidth="1"/>
    <col min="4" max="4" width="15.625" style="78" customWidth="1"/>
    <col min="5" max="11" width="9" style="78" customWidth="1"/>
    <col min="12" max="12" width="6.25" style="78" customWidth="1"/>
    <col min="13" max="49" width="9" style="78" customWidth="1"/>
    <col min="50" max="16384" width="6.75" style="78"/>
  </cols>
  <sheetData>
    <row r="1" ht="19.5" customHeight="1" spans="1:4">
      <c r="A1" s="4" t="s">
        <v>296</v>
      </c>
      <c r="B1" s="275"/>
      <c r="C1" s="276"/>
      <c r="D1" s="275"/>
    </row>
    <row r="2" ht="34.5" customHeight="1" spans="1:49">
      <c r="A2" s="218" t="s">
        <v>297</v>
      </c>
      <c r="B2" s="218"/>
      <c r="C2" s="218"/>
      <c r="D2" s="218"/>
      <c r="E2" s="80"/>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row>
    <row r="3" ht="19.5" customHeight="1" spans="1:49">
      <c r="A3" s="277"/>
      <c r="B3" s="278"/>
      <c r="C3" s="279" t="s">
        <v>54</v>
      </c>
      <c r="D3" s="280" t="s">
        <v>113</v>
      </c>
      <c r="E3" s="86"/>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row>
    <row r="4" s="76" customFormat="1" ht="50.1" customHeight="1" spans="1:49">
      <c r="A4" s="203" t="s">
        <v>173</v>
      </c>
      <c r="B4" s="203" t="s">
        <v>197</v>
      </c>
      <c r="C4" s="204" t="s">
        <v>298</v>
      </c>
      <c r="D4" s="281" t="s">
        <v>299</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106"/>
    </row>
    <row r="5" s="76" customFormat="1" ht="24.95" customHeight="1" spans="1:49">
      <c r="A5" s="203" t="s">
        <v>198</v>
      </c>
      <c r="B5" s="282">
        <f>B6+B20</f>
        <v>285783</v>
      </c>
      <c r="C5" s="282">
        <f>C6+C20</f>
        <v>298643</v>
      </c>
      <c r="D5" s="266">
        <f>C5/B5*100</f>
        <v>104.499917769776</v>
      </c>
      <c r="E5" s="89"/>
      <c r="F5" s="89"/>
      <c r="G5" s="89"/>
      <c r="H5" s="89"/>
      <c r="I5" s="89"/>
      <c r="J5" s="89"/>
      <c r="K5" s="89"/>
      <c r="L5" s="96"/>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106"/>
    </row>
    <row r="6" s="77" customFormat="1" ht="24.95" customHeight="1" spans="1:49">
      <c r="A6" s="267" t="s">
        <v>61</v>
      </c>
      <c r="B6" s="268">
        <f>'1-2021全区公共收入'!C6</f>
        <v>234957</v>
      </c>
      <c r="C6" s="268">
        <f>SUM(C7:C19)</f>
        <v>249054</v>
      </c>
      <c r="D6" s="266">
        <f t="shared" ref="D6:D29" si="0">C6/B6*100</f>
        <v>105.999821243887</v>
      </c>
      <c r="E6" s="96"/>
      <c r="F6" s="96"/>
      <c r="G6" s="96"/>
      <c r="H6" s="96"/>
      <c r="I6" s="96"/>
      <c r="J6" s="96"/>
      <c r="K6" s="96"/>
      <c r="L6" s="105"/>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ht="24.95" customHeight="1" spans="1:4">
      <c r="A7" s="283" t="s">
        <v>300</v>
      </c>
      <c r="B7" s="183">
        <f>'1-2021全区公共收入'!C7</f>
        <v>48455</v>
      </c>
      <c r="C7" s="271">
        <v>48125</v>
      </c>
      <c r="D7" s="269">
        <f t="shared" si="0"/>
        <v>99.3189557321226</v>
      </c>
    </row>
    <row r="8" ht="24.95" customHeight="1" spans="1:4">
      <c r="A8" s="283" t="s">
        <v>301</v>
      </c>
      <c r="B8" s="183">
        <f>'1-2021全区公共收入'!C8</f>
        <v>19185</v>
      </c>
      <c r="C8" s="271">
        <v>19280</v>
      </c>
      <c r="D8" s="269">
        <f t="shared" si="0"/>
        <v>100.495178524889</v>
      </c>
    </row>
    <row r="9" ht="24.95" customHeight="1" spans="1:4">
      <c r="A9" s="283" t="s">
        <v>302</v>
      </c>
      <c r="B9" s="183">
        <f>'1-2021全区公共收入'!C9</f>
        <v>8267</v>
      </c>
      <c r="C9" s="271">
        <v>8400</v>
      </c>
      <c r="D9" s="269">
        <f t="shared" si="0"/>
        <v>101.608806096528</v>
      </c>
    </row>
    <row r="10" ht="24.95" customHeight="1" spans="1:4">
      <c r="A10" s="283" t="s">
        <v>303</v>
      </c>
      <c r="B10" s="183">
        <f>'1-2021全区公共收入'!C10</f>
        <v>82</v>
      </c>
      <c r="C10" s="271">
        <v>100</v>
      </c>
      <c r="D10" s="269">
        <f t="shared" si="0"/>
        <v>121.951219512195</v>
      </c>
    </row>
    <row r="11" ht="24.95" customHeight="1" spans="1:4">
      <c r="A11" s="283" t="s">
        <v>304</v>
      </c>
      <c r="B11" s="183">
        <f>'1-2021全区公共收入'!C11</f>
        <v>8915</v>
      </c>
      <c r="C11" s="271">
        <v>7840</v>
      </c>
      <c r="D11" s="269">
        <f t="shared" si="0"/>
        <v>87.9416713404375</v>
      </c>
    </row>
    <row r="12" ht="24.95" customHeight="1" spans="1:4">
      <c r="A12" s="283" t="s">
        <v>305</v>
      </c>
      <c r="B12" s="183">
        <f>'1-2021全区公共收入'!C12</f>
        <v>5874</v>
      </c>
      <c r="C12" s="271">
        <v>6520</v>
      </c>
      <c r="D12" s="269">
        <f t="shared" si="0"/>
        <v>110.997616615594</v>
      </c>
    </row>
    <row r="13" ht="24.95" customHeight="1" spans="1:4">
      <c r="A13" s="283" t="s">
        <v>306</v>
      </c>
      <c r="B13" s="183">
        <f>'1-2021全区公共收入'!C13</f>
        <v>5825</v>
      </c>
      <c r="C13" s="271">
        <v>6500</v>
      </c>
      <c r="D13" s="269">
        <f t="shared" si="0"/>
        <v>111.587982832618</v>
      </c>
    </row>
    <row r="14" ht="24.95" customHeight="1" spans="1:4">
      <c r="A14" s="283" t="s">
        <v>307</v>
      </c>
      <c r="B14" s="183">
        <f>'1-2021全区公共收入'!C14</f>
        <v>18688</v>
      </c>
      <c r="C14" s="271">
        <v>20000</v>
      </c>
      <c r="D14" s="269">
        <f t="shared" si="0"/>
        <v>107.020547945205</v>
      </c>
    </row>
    <row r="15" ht="24.95" customHeight="1" spans="1:4">
      <c r="A15" s="283" t="s">
        <v>308</v>
      </c>
      <c r="B15" s="183">
        <f>'1-2021全区公共收入'!C15</f>
        <v>36037</v>
      </c>
      <c r="C15" s="271">
        <v>40000</v>
      </c>
      <c r="D15" s="269">
        <f t="shared" si="0"/>
        <v>110.997030829425</v>
      </c>
    </row>
    <row r="16" ht="24.95" customHeight="1" spans="1:4">
      <c r="A16" s="283" t="s">
        <v>309</v>
      </c>
      <c r="B16" s="183">
        <f>'1-2021全区公共收入'!C16</f>
        <v>4230</v>
      </c>
      <c r="C16" s="271">
        <v>4500</v>
      </c>
      <c r="D16" s="269">
        <f t="shared" si="0"/>
        <v>106.382978723404</v>
      </c>
    </row>
    <row r="17" ht="24.95" customHeight="1" spans="1:4">
      <c r="A17" s="283" t="s">
        <v>310</v>
      </c>
      <c r="B17" s="183">
        <f>'1-2021全区公共收入'!C17</f>
        <v>79103</v>
      </c>
      <c r="C17" s="271">
        <f>87366+223</f>
        <v>87589</v>
      </c>
      <c r="D17" s="269">
        <f t="shared" si="0"/>
        <v>110.727785292593</v>
      </c>
    </row>
    <row r="18" ht="24.95" customHeight="1" spans="1:4">
      <c r="A18" s="283" t="s">
        <v>311</v>
      </c>
      <c r="B18" s="183">
        <f>'1-2021全区公共收入'!C18</f>
        <v>194</v>
      </c>
      <c r="C18" s="271">
        <v>200</v>
      </c>
      <c r="D18" s="269">
        <f t="shared" si="0"/>
        <v>103.092783505155</v>
      </c>
    </row>
    <row r="19" ht="24.95" customHeight="1" spans="1:4">
      <c r="A19" s="283" t="s">
        <v>312</v>
      </c>
      <c r="B19" s="183">
        <f>'1-2021全区公共收入'!C19</f>
        <v>102</v>
      </c>
      <c r="C19" s="271"/>
      <c r="D19" s="269">
        <f t="shared" si="0"/>
        <v>0</v>
      </c>
    </row>
    <row r="20" ht="24.95" customHeight="1" spans="1:4">
      <c r="A20" s="267" t="s">
        <v>75</v>
      </c>
      <c r="B20" s="284">
        <f>'1-2021全区公共收入'!C20</f>
        <v>50826</v>
      </c>
      <c r="C20" s="284">
        <f>SUM(C21:C27)</f>
        <v>49589</v>
      </c>
      <c r="D20" s="266">
        <f t="shared" si="0"/>
        <v>97.5662062723803</v>
      </c>
    </row>
    <row r="21" ht="24.95" customHeight="1" spans="1:4">
      <c r="A21" s="283" t="s">
        <v>313</v>
      </c>
      <c r="B21" s="285">
        <f>'1-2021全区公共收入'!C21</f>
        <v>9433</v>
      </c>
      <c r="C21" s="271">
        <v>9200</v>
      </c>
      <c r="D21" s="269">
        <f t="shared" si="0"/>
        <v>97.5299480547016</v>
      </c>
    </row>
    <row r="22" ht="24.95" customHeight="1" spans="1:4">
      <c r="A22" s="283" t="s">
        <v>314</v>
      </c>
      <c r="B22" s="285">
        <f>'1-2021全区公共收入'!C22</f>
        <v>1403</v>
      </c>
      <c r="C22" s="271">
        <v>1500</v>
      </c>
      <c r="D22" s="269">
        <f t="shared" si="0"/>
        <v>106.913756236636</v>
      </c>
    </row>
    <row r="23" ht="24.95" customHeight="1" spans="1:4">
      <c r="A23" s="283" t="s">
        <v>315</v>
      </c>
      <c r="B23" s="285">
        <f>'1-2021全区公共收入'!C23</f>
        <v>13344</v>
      </c>
      <c r="C23" s="271">
        <v>15000</v>
      </c>
      <c r="D23" s="269">
        <f t="shared" si="0"/>
        <v>112.410071942446</v>
      </c>
    </row>
    <row r="24" ht="24.95" customHeight="1" spans="1:4">
      <c r="A24" s="283" t="s">
        <v>316</v>
      </c>
      <c r="B24" s="285">
        <f>'1-2021全区公共收入'!C24</f>
        <v>23848</v>
      </c>
      <c r="C24" s="271">
        <v>22739</v>
      </c>
      <c r="D24" s="269">
        <f t="shared" si="0"/>
        <v>95.349714860785</v>
      </c>
    </row>
    <row r="25" ht="24.95" customHeight="1" spans="1:4">
      <c r="A25" s="283" t="s">
        <v>317</v>
      </c>
      <c r="B25" s="285">
        <f>'1-2021全区公共收入'!C25</f>
        <v>0</v>
      </c>
      <c r="C25" s="271"/>
      <c r="D25" s="269"/>
    </row>
    <row r="26" ht="24.95" customHeight="1" spans="1:4">
      <c r="A26" s="283" t="s">
        <v>318</v>
      </c>
      <c r="B26" s="285">
        <f>'1-2021全区公共收入'!C26</f>
        <v>172</v>
      </c>
      <c r="C26" s="271">
        <v>150</v>
      </c>
      <c r="D26" s="269">
        <f>C26/B26*100</f>
        <v>87.2093023255814</v>
      </c>
    </row>
    <row r="27" ht="24.95" customHeight="1" spans="1:4">
      <c r="A27" s="283" t="s">
        <v>319</v>
      </c>
      <c r="B27" s="285">
        <f>'1-2021全区公共收入'!C27</f>
        <v>2626</v>
      </c>
      <c r="C27" s="271">
        <v>1000</v>
      </c>
      <c r="D27" s="269">
        <f>C27/B27*100</f>
        <v>38.0807311500381</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scale="97"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S30"/>
  <sheetViews>
    <sheetView showGridLines="0" showZeros="0" view="pageBreakPreview" zoomScaleNormal="100" workbookViewId="0">
      <selection activeCell="G10" sqref="G10"/>
    </sheetView>
  </sheetViews>
  <sheetFormatPr defaultColWidth="6.75" defaultRowHeight="12"/>
  <cols>
    <col min="1" max="1" width="35.625" style="148" customWidth="1"/>
    <col min="2" max="4" width="15.625" style="148" customWidth="1"/>
    <col min="5" max="45" width="9" style="148" customWidth="1"/>
    <col min="46" max="16384" width="6.75" style="148"/>
  </cols>
  <sheetData>
    <row r="1" ht="19.5" customHeight="1" spans="1:1">
      <c r="A1" s="4" t="s">
        <v>320</v>
      </c>
    </row>
    <row r="2" ht="31.5" customHeight="1" spans="1:45">
      <c r="A2" s="149" t="s">
        <v>321</v>
      </c>
      <c r="B2" s="149"/>
      <c r="C2" s="149"/>
      <c r="D2" s="14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row>
    <row r="3" s="42" customFormat="1" ht="19.5" customHeight="1" spans="1:45">
      <c r="A3" s="150"/>
      <c r="B3" s="151"/>
      <c r="C3" s="151"/>
      <c r="D3" s="152" t="s">
        <v>113</v>
      </c>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row>
    <row r="4" s="42" customFormat="1" ht="50.1" customHeight="1" spans="1:45">
      <c r="A4" s="153" t="s">
        <v>173</v>
      </c>
      <c r="B4" s="153" t="s">
        <v>322</v>
      </c>
      <c r="C4" s="154" t="s">
        <v>298</v>
      </c>
      <c r="D4" s="155" t="s">
        <v>323</v>
      </c>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64"/>
    </row>
    <row r="5" s="42" customFormat="1" ht="24.95" customHeight="1" spans="1:4">
      <c r="A5" s="156" t="s">
        <v>86</v>
      </c>
      <c r="B5" s="157">
        <f>SUM(B6:B30)</f>
        <v>579454</v>
      </c>
      <c r="C5" s="157">
        <f>SUM(C6:C30)</f>
        <v>663886</v>
      </c>
      <c r="D5" s="158">
        <f>C5/B5*100</f>
        <v>114.570958177871</v>
      </c>
    </row>
    <row r="6" s="42" customFormat="1" ht="24.95" customHeight="1" spans="1:45">
      <c r="A6" s="159" t="s">
        <v>324</v>
      </c>
      <c r="B6" s="272">
        <v>66230</v>
      </c>
      <c r="C6" s="160">
        <v>73701</v>
      </c>
      <c r="D6" s="161">
        <f t="shared" ref="D6:D29" si="0">C6/B6*100</f>
        <v>111.280386531783</v>
      </c>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row>
    <row r="7" s="42" customFormat="1" ht="24.95" customHeight="1" spans="1:45">
      <c r="A7" s="159" t="s">
        <v>325</v>
      </c>
      <c r="B7" s="272"/>
      <c r="C7" s="272">
        <v>0</v>
      </c>
      <c r="D7" s="161"/>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row>
    <row r="8" s="42" customFormat="1" ht="24.95" customHeight="1" spans="1:45">
      <c r="A8" s="159" t="s">
        <v>326</v>
      </c>
      <c r="B8" s="272">
        <v>640</v>
      </c>
      <c r="C8" s="272">
        <v>983</v>
      </c>
      <c r="D8" s="161">
        <f t="shared" si="0"/>
        <v>153.59375</v>
      </c>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row>
    <row r="9" s="42" customFormat="1" ht="24.95" customHeight="1" spans="1:45">
      <c r="A9" s="159" t="s">
        <v>327</v>
      </c>
      <c r="B9" s="272">
        <v>49858</v>
      </c>
      <c r="C9" s="272">
        <v>54667</v>
      </c>
      <c r="D9" s="161">
        <f t="shared" si="0"/>
        <v>109.645392915881</v>
      </c>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row>
    <row r="10" s="42" customFormat="1" ht="24.95" customHeight="1" spans="1:45">
      <c r="A10" s="159" t="s">
        <v>328</v>
      </c>
      <c r="B10" s="272">
        <v>122532</v>
      </c>
      <c r="C10" s="272">
        <v>140820</v>
      </c>
      <c r="D10" s="161">
        <f t="shared" si="0"/>
        <v>114.925080795221</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row>
    <row r="11" s="42" customFormat="1" ht="24.95" customHeight="1" spans="1:45">
      <c r="A11" s="159" t="s">
        <v>329</v>
      </c>
      <c r="B11" s="272">
        <v>1186</v>
      </c>
      <c r="C11" s="272">
        <v>3864</v>
      </c>
      <c r="D11" s="161">
        <f t="shared" si="0"/>
        <v>325.801011804384</v>
      </c>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row>
    <row r="12" s="42" customFormat="1" ht="24.95" customHeight="1" spans="1:45">
      <c r="A12" s="159" t="s">
        <v>330</v>
      </c>
      <c r="B12" s="272">
        <v>10739</v>
      </c>
      <c r="C12" s="272">
        <v>11573</v>
      </c>
      <c r="D12" s="161">
        <f t="shared" si="0"/>
        <v>107.766086227768</v>
      </c>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row>
    <row r="13" s="42" customFormat="1" ht="24.95" customHeight="1" spans="1:45">
      <c r="A13" s="159" t="s">
        <v>331</v>
      </c>
      <c r="B13" s="272">
        <v>83374</v>
      </c>
      <c r="C13" s="272">
        <v>97191</v>
      </c>
      <c r="D13" s="161">
        <f t="shared" si="0"/>
        <v>116.572312711397</v>
      </c>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row>
    <row r="14" s="42" customFormat="1" ht="24.95" customHeight="1" spans="1:45">
      <c r="A14" s="159" t="s">
        <v>332</v>
      </c>
      <c r="B14" s="272">
        <v>51143</v>
      </c>
      <c r="C14" s="272">
        <v>59189</v>
      </c>
      <c r="D14" s="161">
        <f t="shared" si="0"/>
        <v>115.732358289502</v>
      </c>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row>
    <row r="15" s="42" customFormat="1" ht="24.95" customHeight="1" spans="1:45">
      <c r="A15" s="159" t="s">
        <v>333</v>
      </c>
      <c r="B15" s="272">
        <v>15145</v>
      </c>
      <c r="C15" s="272">
        <f>27914+30-5151</f>
        <v>22793</v>
      </c>
      <c r="D15" s="161">
        <f t="shared" si="0"/>
        <v>150.498514361175</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row>
    <row r="16" s="42" customFormat="1" ht="24.95" customHeight="1" spans="1:45">
      <c r="A16" s="159" t="s">
        <v>334</v>
      </c>
      <c r="B16" s="272">
        <v>40628</v>
      </c>
      <c r="C16" s="272">
        <f>34415+5151</f>
        <v>39566</v>
      </c>
      <c r="D16" s="161">
        <f t="shared" si="0"/>
        <v>97.3860391847987</v>
      </c>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row>
    <row r="17" s="42" customFormat="1" ht="24.95" customHeight="1" spans="1:45">
      <c r="A17" s="159" t="s">
        <v>335</v>
      </c>
      <c r="B17" s="272">
        <v>45303</v>
      </c>
      <c r="C17" s="272">
        <f>56911-30</f>
        <v>56881</v>
      </c>
      <c r="D17" s="161">
        <f t="shared" si="0"/>
        <v>125.556806392513</v>
      </c>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row>
    <row r="18" s="42" customFormat="1" ht="24.95" customHeight="1" spans="1:45">
      <c r="A18" s="159" t="s">
        <v>336</v>
      </c>
      <c r="B18" s="272">
        <v>11456</v>
      </c>
      <c r="C18" s="272">
        <v>18910</v>
      </c>
      <c r="D18" s="161">
        <f t="shared" si="0"/>
        <v>165.066340782123</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row>
    <row r="19" s="42" customFormat="1" ht="24.95" customHeight="1" spans="1:45">
      <c r="A19" s="159" t="s">
        <v>337</v>
      </c>
      <c r="B19" s="272">
        <v>11022</v>
      </c>
      <c r="C19" s="272">
        <v>12977</v>
      </c>
      <c r="D19" s="161">
        <f t="shared" si="0"/>
        <v>117.737252767193</v>
      </c>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row>
    <row r="20" s="42" customFormat="1" ht="24.95" customHeight="1" spans="1:45">
      <c r="A20" s="159" t="s">
        <v>338</v>
      </c>
      <c r="B20" s="272">
        <v>1870</v>
      </c>
      <c r="C20" s="272">
        <v>3619</v>
      </c>
      <c r="D20" s="161">
        <f t="shared" si="0"/>
        <v>193.529411764706</v>
      </c>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row>
    <row r="21" s="42" customFormat="1" ht="24.95" customHeight="1" spans="1:45">
      <c r="A21" s="159" t="s">
        <v>339</v>
      </c>
      <c r="B21" s="272">
        <v>48</v>
      </c>
      <c r="C21" s="272">
        <v>247</v>
      </c>
      <c r="D21" s="161">
        <f t="shared" si="0"/>
        <v>514.583333333333</v>
      </c>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row>
    <row r="22" s="42" customFormat="1" ht="24.95" customHeight="1" spans="1:45">
      <c r="A22" s="159" t="s">
        <v>340</v>
      </c>
      <c r="B22" s="272"/>
      <c r="C22" s="272">
        <v>0</v>
      </c>
      <c r="D22" s="161"/>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row>
    <row r="23" s="42" customFormat="1" ht="24.95" customHeight="1" spans="1:45">
      <c r="A23" s="159" t="s">
        <v>341</v>
      </c>
      <c r="B23" s="272">
        <v>9847</v>
      </c>
      <c r="C23" s="272">
        <v>4377</v>
      </c>
      <c r="D23" s="161">
        <f t="shared" si="0"/>
        <v>44.4500863207068</v>
      </c>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row>
    <row r="24" s="42" customFormat="1" ht="24.95" customHeight="1" spans="1:45">
      <c r="A24" s="159" t="s">
        <v>342</v>
      </c>
      <c r="B24" s="272">
        <v>26074</v>
      </c>
      <c r="C24" s="272">
        <v>27706</v>
      </c>
      <c r="D24" s="161">
        <f t="shared" si="0"/>
        <v>106.25910869065</v>
      </c>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row>
    <row r="25" s="42" customFormat="1" ht="24.95" customHeight="1" spans="1:45">
      <c r="A25" s="159" t="s">
        <v>343</v>
      </c>
      <c r="B25" s="272"/>
      <c r="C25" s="272">
        <v>0</v>
      </c>
      <c r="D25" s="161"/>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row>
    <row r="26" s="42" customFormat="1" ht="24.95" customHeight="1" spans="1:45">
      <c r="A26" s="159" t="s">
        <v>344</v>
      </c>
      <c r="B26" s="272">
        <v>8431</v>
      </c>
      <c r="C26" s="272">
        <v>9826</v>
      </c>
      <c r="D26" s="161">
        <f t="shared" si="0"/>
        <v>116.546079943067</v>
      </c>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row>
    <row r="27" s="42" customFormat="1" ht="24.95" customHeight="1" spans="1:45">
      <c r="A27" s="159" t="s">
        <v>345</v>
      </c>
      <c r="B27" s="272">
        <v>6806</v>
      </c>
      <c r="C27" s="160">
        <v>6891</v>
      </c>
      <c r="D27" s="161">
        <f t="shared" si="0"/>
        <v>101.248898031149</v>
      </c>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row>
    <row r="28" s="42" customFormat="1" ht="24.95" customHeight="1" spans="1:45">
      <c r="A28" s="159" t="s">
        <v>346</v>
      </c>
      <c r="B28" s="272"/>
      <c r="C28" s="272">
        <v>105</v>
      </c>
      <c r="D28" s="161"/>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row>
    <row r="29" s="42" customFormat="1" ht="24.95" customHeight="1" spans="1:45">
      <c r="A29" s="159" t="s">
        <v>347</v>
      </c>
      <c r="B29" s="272">
        <v>17117</v>
      </c>
      <c r="C29" s="272">
        <v>18000</v>
      </c>
      <c r="D29" s="161">
        <f t="shared" si="0"/>
        <v>105.15861424315</v>
      </c>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row>
    <row r="30" s="42" customFormat="1" ht="24.95" customHeight="1" spans="1:45">
      <c r="A30" s="159" t="s">
        <v>348</v>
      </c>
      <c r="B30" s="243">
        <v>5</v>
      </c>
      <c r="C30" s="263"/>
      <c r="D30" s="273">
        <f>C30/B30</f>
        <v>0</v>
      </c>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scale="95" orientation="portrait"/>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W27"/>
  <sheetViews>
    <sheetView showGridLines="0" showZeros="0" view="pageBreakPreview" zoomScaleNormal="100" topLeftCell="A3" workbookViewId="0">
      <selection activeCell="G22" sqref="G22"/>
    </sheetView>
  </sheetViews>
  <sheetFormatPr defaultColWidth="6.75" defaultRowHeight="12"/>
  <cols>
    <col min="1" max="1" width="35.625" style="54" customWidth="1"/>
    <col min="2" max="3" width="15.625" style="54" customWidth="1"/>
    <col min="4" max="4" width="15.625" style="148" customWidth="1"/>
    <col min="5" max="6" width="9" style="54" customWidth="1"/>
    <col min="7" max="10" width="6" style="54" customWidth="1"/>
    <col min="11" max="11" width="9" style="54" customWidth="1"/>
    <col min="12" max="12" width="6.25" style="54" customWidth="1"/>
    <col min="13" max="49" width="9" style="54" customWidth="1"/>
    <col min="50" max="16384" width="6.75" style="54"/>
  </cols>
  <sheetData>
    <row r="1" ht="19.5" customHeight="1" spans="1:1">
      <c r="A1" s="4" t="s">
        <v>349</v>
      </c>
    </row>
    <row r="2" ht="26.25" customHeight="1" spans="1:49">
      <c r="A2" s="43" t="s">
        <v>350</v>
      </c>
      <c r="B2" s="43"/>
      <c r="C2" s="43"/>
      <c r="D2" s="149"/>
      <c r="E2" s="55"/>
      <c r="F2" s="55"/>
      <c r="G2" s="55"/>
      <c r="H2" s="55"/>
      <c r="I2" s="55"/>
      <c r="J2" s="55"/>
      <c r="K2" s="55"/>
      <c r="L2" s="111"/>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ht="19.5" customHeight="1" spans="1:49">
      <c r="A3" s="56"/>
      <c r="B3" s="163"/>
      <c r="C3" s="164" t="s">
        <v>54</v>
      </c>
      <c r="D3" s="265" t="s">
        <v>113</v>
      </c>
      <c r="E3" s="166"/>
      <c r="F3" s="166"/>
      <c r="G3" s="166"/>
      <c r="H3" s="166"/>
      <c r="I3" s="166"/>
      <c r="J3" s="166"/>
      <c r="K3" s="166"/>
      <c r="L3" s="180"/>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row>
    <row r="4" s="4" customFormat="1" ht="50.1" customHeight="1" spans="1:49">
      <c r="A4" s="167" t="s">
        <v>56</v>
      </c>
      <c r="B4" s="167" t="s">
        <v>58</v>
      </c>
      <c r="C4" s="168" t="s">
        <v>351</v>
      </c>
      <c r="D4" s="155" t="s">
        <v>299</v>
      </c>
      <c r="E4" s="59"/>
      <c r="F4" s="59"/>
      <c r="G4" s="59"/>
      <c r="H4" s="59"/>
      <c r="I4" s="59"/>
      <c r="J4" s="59"/>
      <c r="K4" s="59"/>
      <c r="L4" s="115"/>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7"/>
    </row>
    <row r="5" s="76" customFormat="1" ht="24.95" customHeight="1" spans="1:49">
      <c r="A5" s="170" t="s">
        <v>60</v>
      </c>
      <c r="B5" s="171">
        <f>B6+B20</f>
        <v>285559</v>
      </c>
      <c r="C5" s="171">
        <f>C6+C20</f>
        <v>298643</v>
      </c>
      <c r="D5" s="266">
        <f>C5/B5*100</f>
        <v>104.581890257355</v>
      </c>
      <c r="E5" s="89"/>
      <c r="F5" s="89"/>
      <c r="G5" s="89"/>
      <c r="H5" s="89"/>
      <c r="I5" s="89"/>
      <c r="J5" s="89"/>
      <c r="K5" s="89"/>
      <c r="L5" s="96"/>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106"/>
    </row>
    <row r="6" s="77" customFormat="1" ht="24.95" customHeight="1" spans="1:49">
      <c r="A6" s="267" t="s">
        <v>61</v>
      </c>
      <c r="B6" s="268">
        <f>'3-2021区级公共收入'!C6</f>
        <v>234957</v>
      </c>
      <c r="C6" s="268">
        <f>SUM(C7:C19)</f>
        <v>249054</v>
      </c>
      <c r="D6" s="266">
        <f t="shared" ref="D6:D27" si="0">C6/B6*100</f>
        <v>105.999821243887</v>
      </c>
      <c r="E6" s="96"/>
      <c r="F6" s="96"/>
      <c r="G6" s="96"/>
      <c r="H6" s="96"/>
      <c r="I6" s="96"/>
      <c r="J6" s="96"/>
      <c r="K6" s="96"/>
      <c r="L6" s="105"/>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s="78" customFormat="1" ht="24.95" customHeight="1" spans="1:4">
      <c r="A7" s="173" t="s">
        <v>62</v>
      </c>
      <c r="B7" s="183">
        <f>'3-2021区级公共收入'!C7</f>
        <v>48455</v>
      </c>
      <c r="C7" s="183">
        <v>48125</v>
      </c>
      <c r="D7" s="269">
        <f t="shared" si="0"/>
        <v>99.3189557321226</v>
      </c>
    </row>
    <row r="8" s="78" customFormat="1" ht="24.95" customHeight="1" spans="1:4">
      <c r="A8" s="173" t="s">
        <v>63</v>
      </c>
      <c r="B8" s="183">
        <f>'3-2021区级公共收入'!C8</f>
        <v>19185</v>
      </c>
      <c r="C8" s="183">
        <v>19280</v>
      </c>
      <c r="D8" s="269">
        <f t="shared" si="0"/>
        <v>100.495178524889</v>
      </c>
    </row>
    <row r="9" s="78" customFormat="1" ht="24.95" customHeight="1" spans="1:4">
      <c r="A9" s="173" t="s">
        <v>64</v>
      </c>
      <c r="B9" s="183">
        <f>'3-2021区级公共收入'!C9</f>
        <v>8267</v>
      </c>
      <c r="C9" s="183">
        <v>8400</v>
      </c>
      <c r="D9" s="269">
        <f t="shared" si="0"/>
        <v>101.608806096528</v>
      </c>
    </row>
    <row r="10" s="78" customFormat="1" ht="24.95" customHeight="1" spans="1:4">
      <c r="A10" s="173" t="s">
        <v>65</v>
      </c>
      <c r="B10" s="183">
        <f>'3-2021区级公共收入'!C10</f>
        <v>82</v>
      </c>
      <c r="C10" s="183">
        <v>100</v>
      </c>
      <c r="D10" s="269">
        <f t="shared" si="0"/>
        <v>121.951219512195</v>
      </c>
    </row>
    <row r="11" s="78" customFormat="1" ht="24.95" customHeight="1" spans="1:4">
      <c r="A11" s="173" t="s">
        <v>66</v>
      </c>
      <c r="B11" s="183">
        <f>'3-2021区级公共收入'!C11</f>
        <v>8915</v>
      </c>
      <c r="C11" s="183">
        <v>7840</v>
      </c>
      <c r="D11" s="269">
        <f t="shared" si="0"/>
        <v>87.9416713404375</v>
      </c>
    </row>
    <row r="12" s="78" customFormat="1" ht="24.95" customHeight="1" spans="1:4">
      <c r="A12" s="173" t="s">
        <v>352</v>
      </c>
      <c r="B12" s="183">
        <f>'3-2021区级公共收入'!C12</f>
        <v>5874</v>
      </c>
      <c r="C12" s="183">
        <v>6520</v>
      </c>
      <c r="D12" s="269">
        <f t="shared" si="0"/>
        <v>110.997616615594</v>
      </c>
    </row>
    <row r="13" s="78" customFormat="1" ht="24.95" customHeight="1" spans="1:4">
      <c r="A13" s="173" t="s">
        <v>68</v>
      </c>
      <c r="B13" s="183">
        <f>'3-2021区级公共收入'!C13</f>
        <v>5825</v>
      </c>
      <c r="C13" s="183">
        <v>6500</v>
      </c>
      <c r="D13" s="269">
        <f t="shared" si="0"/>
        <v>111.587982832618</v>
      </c>
    </row>
    <row r="14" s="78" customFormat="1" ht="24.95" customHeight="1" spans="1:4">
      <c r="A14" s="173" t="s">
        <v>69</v>
      </c>
      <c r="B14" s="183">
        <f>'3-2021区级公共收入'!C14</f>
        <v>18688</v>
      </c>
      <c r="C14" s="183">
        <v>20000</v>
      </c>
      <c r="D14" s="269">
        <f t="shared" si="0"/>
        <v>107.020547945205</v>
      </c>
    </row>
    <row r="15" s="78" customFormat="1" ht="24.95" customHeight="1" spans="1:4">
      <c r="A15" s="173" t="s">
        <v>70</v>
      </c>
      <c r="B15" s="183">
        <f>'3-2021区级公共收入'!C15</f>
        <v>36037</v>
      </c>
      <c r="C15" s="183">
        <v>40000</v>
      </c>
      <c r="D15" s="269">
        <f t="shared" si="0"/>
        <v>110.997030829425</v>
      </c>
    </row>
    <row r="16" s="78" customFormat="1" ht="24.95" customHeight="1" spans="1:4">
      <c r="A16" s="173" t="s">
        <v>71</v>
      </c>
      <c r="B16" s="183">
        <f>'3-2021区级公共收入'!C16</f>
        <v>4230</v>
      </c>
      <c r="C16" s="183">
        <v>4500</v>
      </c>
      <c r="D16" s="269">
        <f t="shared" si="0"/>
        <v>106.382978723404</v>
      </c>
    </row>
    <row r="17" s="78" customFormat="1" ht="24.95" customHeight="1" spans="1:4">
      <c r="A17" s="173" t="s">
        <v>72</v>
      </c>
      <c r="B17" s="183">
        <f>'3-2021区级公共收入'!C17</f>
        <v>79103</v>
      </c>
      <c r="C17" s="183">
        <f>'19-2022全区公共收入'!C17</f>
        <v>87589</v>
      </c>
      <c r="D17" s="269">
        <f t="shared" si="0"/>
        <v>110.727785292593</v>
      </c>
    </row>
    <row r="18" s="78" customFormat="1" ht="24.95" customHeight="1" spans="1:4">
      <c r="A18" s="173" t="s">
        <v>73</v>
      </c>
      <c r="B18" s="183">
        <f>'3-2021区级公共收入'!C18</f>
        <v>194</v>
      </c>
      <c r="C18" s="183">
        <v>200</v>
      </c>
      <c r="D18" s="269">
        <f t="shared" si="0"/>
        <v>103.092783505155</v>
      </c>
    </row>
    <row r="19" s="78" customFormat="1" ht="24.95" customHeight="1" spans="1:4">
      <c r="A19" s="173" t="s">
        <v>74</v>
      </c>
      <c r="B19" s="183">
        <f>'3-2021区级公共收入'!C19</f>
        <v>102</v>
      </c>
      <c r="C19" s="183"/>
      <c r="D19" s="269">
        <f t="shared" si="0"/>
        <v>0</v>
      </c>
    </row>
    <row r="20" s="78" customFormat="1" ht="24.95" customHeight="1" spans="1:4">
      <c r="A20" s="267" t="s">
        <v>75</v>
      </c>
      <c r="B20" s="268">
        <f>'3-2021区级公共收入'!C20</f>
        <v>50602</v>
      </c>
      <c r="C20" s="270">
        <f>SUM(C21:C27)</f>
        <v>49589</v>
      </c>
      <c r="D20" s="266">
        <f t="shared" si="0"/>
        <v>97.9981028417849</v>
      </c>
    </row>
    <row r="21" s="78" customFormat="1" ht="24.95" customHeight="1" spans="1:4">
      <c r="A21" s="173" t="s">
        <v>76</v>
      </c>
      <c r="B21" s="183">
        <f>'3-2021区级公共收入'!C21</f>
        <v>9433</v>
      </c>
      <c r="C21" s="271">
        <v>9200</v>
      </c>
      <c r="D21" s="269">
        <f t="shared" si="0"/>
        <v>97.5299480547016</v>
      </c>
    </row>
    <row r="22" s="78" customFormat="1" ht="24.95" customHeight="1" spans="1:4">
      <c r="A22" s="173" t="s">
        <v>77</v>
      </c>
      <c r="B22" s="183">
        <f>'3-2021区级公共收入'!C22</f>
        <v>1403</v>
      </c>
      <c r="C22" s="271">
        <v>1500</v>
      </c>
      <c r="D22" s="269">
        <f t="shared" si="0"/>
        <v>106.913756236636</v>
      </c>
    </row>
    <row r="23" s="78" customFormat="1" ht="24.95" customHeight="1" spans="1:4">
      <c r="A23" s="173" t="s">
        <v>78</v>
      </c>
      <c r="B23" s="183">
        <f>'3-2021区级公共收入'!C23</f>
        <v>13344</v>
      </c>
      <c r="C23" s="271">
        <v>15000</v>
      </c>
      <c r="D23" s="269">
        <f t="shared" si="0"/>
        <v>112.410071942446</v>
      </c>
    </row>
    <row r="24" s="78" customFormat="1" ht="24.95" customHeight="1" spans="1:4">
      <c r="A24" s="173" t="s">
        <v>79</v>
      </c>
      <c r="B24" s="183">
        <f>'3-2021区级公共收入'!C24</f>
        <v>23624</v>
      </c>
      <c r="C24" s="271">
        <v>22739</v>
      </c>
      <c r="D24" s="269">
        <f t="shared" si="0"/>
        <v>96.253809685066</v>
      </c>
    </row>
    <row r="25" s="78" customFormat="1" ht="24.95" customHeight="1" spans="1:4">
      <c r="A25" s="173" t="s">
        <v>80</v>
      </c>
      <c r="B25" s="183">
        <f>'3-2021区级公共收入'!C25</f>
        <v>0</v>
      </c>
      <c r="C25" s="271"/>
      <c r="D25" s="269"/>
    </row>
    <row r="26" s="78" customFormat="1" ht="24.95" customHeight="1" spans="1:4">
      <c r="A26" s="173" t="s">
        <v>81</v>
      </c>
      <c r="B26" s="183">
        <f>'3-2021区级公共收入'!C26</f>
        <v>172</v>
      </c>
      <c r="C26" s="271">
        <v>150</v>
      </c>
      <c r="D26" s="269">
        <f t="shared" si="0"/>
        <v>87.2093023255814</v>
      </c>
    </row>
    <row r="27" s="78" customFormat="1" ht="24.95" customHeight="1" spans="1:4">
      <c r="A27" s="173" t="s">
        <v>82</v>
      </c>
      <c r="B27" s="183">
        <f>'3-2021区级公共收入'!C27</f>
        <v>2626</v>
      </c>
      <c r="C27" s="271">
        <v>1000</v>
      </c>
      <c r="D27" s="269">
        <f t="shared" si="0"/>
        <v>38.0807311500381</v>
      </c>
    </row>
  </sheetData>
  <sheetProtection formatCells="0" formatColumns="0" formatRows="0"/>
  <mergeCells count="1">
    <mergeCell ref="A2:D2"/>
  </mergeCells>
  <printOptions horizontalCentered="1"/>
  <pageMargins left="0.707638888888889" right="0.707638888888889" top="0.55" bottom="0.354166666666667" header="0.313888888888889" footer="0.313888888888889"/>
  <pageSetup paperSize="9" orientation="portrait"/>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
  <sheetViews>
    <sheetView workbookViewId="0">
      <selection activeCell="B8" sqref="B8"/>
    </sheetView>
  </sheetViews>
  <sheetFormatPr defaultColWidth="9" defaultRowHeight="42.75" customHeight="1" outlineLevelRow="5" outlineLevelCol="3"/>
  <cols>
    <col min="1" max="3" width="20.625" style="50" customWidth="1"/>
    <col min="4" max="4" width="40.625" style="50" customWidth="1"/>
    <col min="5" max="5" width="28.875" style="50" customWidth="1"/>
    <col min="6" max="16384" width="9" style="50"/>
  </cols>
  <sheetData>
    <row r="1" ht="70.5" customHeight="1" spans="1:4">
      <c r="A1" s="107" t="s">
        <v>353</v>
      </c>
      <c r="B1" s="51"/>
      <c r="C1" s="51"/>
      <c r="D1" s="51"/>
    </row>
    <row r="2" customHeight="1" spans="1:4">
      <c r="A2" s="257" t="s">
        <v>354</v>
      </c>
      <c r="B2" s="258"/>
      <c r="C2" s="258"/>
      <c r="D2" s="258"/>
    </row>
    <row r="3" customHeight="1" spans="1:4">
      <c r="A3" s="258"/>
      <c r="B3" s="258"/>
      <c r="C3" s="258"/>
      <c r="D3" s="258"/>
    </row>
    <row r="4" customHeight="1" spans="1:4">
      <c r="A4" s="258"/>
      <c r="B4" s="258"/>
      <c r="C4" s="258"/>
      <c r="D4" s="258"/>
    </row>
    <row r="5" customHeight="1" spans="1:4">
      <c r="A5" s="258"/>
      <c r="B5" s="258"/>
      <c r="C5" s="258"/>
      <c r="D5" s="258"/>
    </row>
    <row r="6" customHeight="1" spans="1:4">
      <c r="A6" s="258"/>
      <c r="B6" s="258"/>
      <c r="C6" s="258"/>
      <c r="D6" s="258"/>
    </row>
  </sheetData>
  <mergeCells count="2">
    <mergeCell ref="A1:D1"/>
    <mergeCell ref="A2:D6"/>
  </mergeCells>
  <pageMargins left="0.699305555555556" right="0.699305555555556" top="0.75" bottom="0.75" header="0.3" footer="0.3"/>
  <pageSetup paperSize="9" scale="82"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S30"/>
  <sheetViews>
    <sheetView showGridLines="0" showZeros="0" view="pageBreakPreview" zoomScaleNormal="100" workbookViewId="0">
      <selection activeCell="F7" sqref="F7"/>
    </sheetView>
  </sheetViews>
  <sheetFormatPr defaultColWidth="6.75" defaultRowHeight="12"/>
  <cols>
    <col min="1" max="1" width="35.625" style="148" customWidth="1"/>
    <col min="2" max="4" width="15.625" style="148" customWidth="1"/>
    <col min="5" max="45" width="9" style="148" customWidth="1"/>
    <col min="46" max="16384" width="6.75" style="148"/>
  </cols>
  <sheetData>
    <row r="1" ht="19.5" customHeight="1" spans="1:1">
      <c r="A1" s="4" t="s">
        <v>355</v>
      </c>
    </row>
    <row r="2" ht="30.75" customHeight="1" spans="1:45">
      <c r="A2" s="149" t="s">
        <v>356</v>
      </c>
      <c r="B2" s="149"/>
      <c r="C2" s="149"/>
      <c r="D2" s="14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row>
    <row r="3" s="42" customFormat="1" ht="19.5" customHeight="1" spans="1:45">
      <c r="A3" s="150"/>
      <c r="B3" s="151"/>
      <c r="C3" s="151"/>
      <c r="D3" s="152" t="s">
        <v>113</v>
      </c>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row>
    <row r="4" s="42" customFormat="1" ht="50.1" customHeight="1" spans="1:45">
      <c r="A4" s="153" t="s">
        <v>173</v>
      </c>
      <c r="B4" s="153" t="s">
        <v>322</v>
      </c>
      <c r="C4" s="154" t="s">
        <v>298</v>
      </c>
      <c r="D4" s="155" t="s">
        <v>323</v>
      </c>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64"/>
    </row>
    <row r="5" s="42" customFormat="1" ht="24.95" customHeight="1" spans="1:4">
      <c r="A5" s="156" t="s">
        <v>86</v>
      </c>
      <c r="B5" s="157">
        <f>SUM(B6:B30)</f>
        <v>551398</v>
      </c>
      <c r="C5" s="157">
        <f>SUM(C6:C30)</f>
        <v>633843</v>
      </c>
      <c r="D5" s="260">
        <f>C5/B5*100</f>
        <v>114.951994747895</v>
      </c>
    </row>
    <row r="6" s="42" customFormat="1" ht="24.95" customHeight="1" spans="1:45">
      <c r="A6" s="159" t="s">
        <v>324</v>
      </c>
      <c r="B6" s="261">
        <v>57927</v>
      </c>
      <c r="C6" s="160">
        <v>66964</v>
      </c>
      <c r="D6" s="262">
        <f t="shared" ref="D6:D29" si="0">C6/B6*100</f>
        <v>115.600669808552</v>
      </c>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row>
    <row r="7" s="42" customFormat="1" ht="24.95" customHeight="1" spans="1:45">
      <c r="A7" s="159" t="s">
        <v>325</v>
      </c>
      <c r="B7" s="153"/>
      <c r="C7" s="160"/>
      <c r="D7" s="262"/>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row>
    <row r="8" s="42" customFormat="1" ht="24.95" customHeight="1" spans="1:45">
      <c r="A8" s="159" t="s">
        <v>326</v>
      </c>
      <c r="B8" s="261">
        <v>631</v>
      </c>
      <c r="C8" s="160">
        <v>956</v>
      </c>
      <c r="D8" s="262">
        <f t="shared" si="0"/>
        <v>151.505546751189</v>
      </c>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row>
    <row r="9" s="42" customFormat="1" ht="24.95" customHeight="1" spans="1:45">
      <c r="A9" s="159" t="s">
        <v>327</v>
      </c>
      <c r="B9" s="261">
        <v>49461</v>
      </c>
      <c r="C9" s="160">
        <v>53993</v>
      </c>
      <c r="D9" s="262">
        <f t="shared" si="0"/>
        <v>109.162774711389</v>
      </c>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row>
    <row r="10" s="42" customFormat="1" ht="24.95" customHeight="1" spans="1:45">
      <c r="A10" s="159" t="s">
        <v>328</v>
      </c>
      <c r="B10" s="261">
        <v>122532</v>
      </c>
      <c r="C10" s="160">
        <v>140820</v>
      </c>
      <c r="D10" s="262">
        <f t="shared" si="0"/>
        <v>114.925080795221</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row>
    <row r="11" s="42" customFormat="1" ht="24.95" customHeight="1" spans="1:45">
      <c r="A11" s="159" t="s">
        <v>329</v>
      </c>
      <c r="B11" s="261">
        <v>1186</v>
      </c>
      <c r="C11" s="160">
        <v>3864</v>
      </c>
      <c r="D11" s="262">
        <f t="shared" si="0"/>
        <v>325.801011804384</v>
      </c>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row>
    <row r="12" s="42" customFormat="1" ht="24.95" customHeight="1" spans="1:45">
      <c r="A12" s="159" t="s">
        <v>330</v>
      </c>
      <c r="B12" s="261">
        <v>10017</v>
      </c>
      <c r="C12" s="160">
        <v>10730</v>
      </c>
      <c r="D12" s="262">
        <f t="shared" si="0"/>
        <v>107.11789957073</v>
      </c>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row>
    <row r="13" s="42" customFormat="1" ht="24.95" customHeight="1" spans="1:45">
      <c r="A13" s="159" t="s">
        <v>331</v>
      </c>
      <c r="B13" s="261">
        <v>76959</v>
      </c>
      <c r="C13" s="160">
        <v>90756</v>
      </c>
      <c r="D13" s="262">
        <f t="shared" si="0"/>
        <v>117.92772775114</v>
      </c>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row>
    <row r="14" s="42" customFormat="1" ht="24.95" customHeight="1" spans="1:45">
      <c r="A14" s="159" t="s">
        <v>332</v>
      </c>
      <c r="B14" s="261">
        <v>50292</v>
      </c>
      <c r="C14" s="160">
        <v>58535</v>
      </c>
      <c r="D14" s="262">
        <f t="shared" si="0"/>
        <v>116.39028076036</v>
      </c>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row>
    <row r="15" s="42" customFormat="1" ht="24.95" customHeight="1" spans="1:45">
      <c r="A15" s="159" t="s">
        <v>333</v>
      </c>
      <c r="B15" s="261">
        <v>14651</v>
      </c>
      <c r="C15" s="160">
        <v>20285</v>
      </c>
      <c r="D15" s="262">
        <f t="shared" si="0"/>
        <v>138.454712988874</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row>
    <row r="16" s="42" customFormat="1" ht="24.95" customHeight="1" spans="1:45">
      <c r="A16" s="159" t="s">
        <v>334</v>
      </c>
      <c r="B16" s="261">
        <v>38607</v>
      </c>
      <c r="C16" s="160">
        <v>36963</v>
      </c>
      <c r="D16" s="262">
        <f t="shared" si="0"/>
        <v>95.7417048721734</v>
      </c>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row>
    <row r="17" s="42" customFormat="1" ht="24.95" customHeight="1" spans="1:45">
      <c r="A17" s="159" t="s">
        <v>335</v>
      </c>
      <c r="B17" s="261">
        <v>38971</v>
      </c>
      <c r="C17" s="160">
        <v>48924</v>
      </c>
      <c r="D17" s="262">
        <f t="shared" si="0"/>
        <v>125.539503733545</v>
      </c>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row>
    <row r="18" s="42" customFormat="1" ht="24.95" customHeight="1" spans="1:45">
      <c r="A18" s="159" t="s">
        <v>336</v>
      </c>
      <c r="B18" s="261">
        <v>10496</v>
      </c>
      <c r="C18" s="160">
        <v>18801</v>
      </c>
      <c r="D18" s="262">
        <f t="shared" si="0"/>
        <v>179.125381097561</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row>
    <row r="19" s="42" customFormat="1" ht="24.95" customHeight="1" spans="1:45">
      <c r="A19" s="159" t="s">
        <v>337</v>
      </c>
      <c r="B19" s="261">
        <v>11021</v>
      </c>
      <c r="C19" s="160">
        <v>12965</v>
      </c>
      <c r="D19" s="262">
        <f t="shared" si="0"/>
        <v>117.639052717539</v>
      </c>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row>
    <row r="20" s="42" customFormat="1" ht="24.95" customHeight="1" spans="1:45">
      <c r="A20" s="159" t="s">
        <v>338</v>
      </c>
      <c r="B20" s="261">
        <v>1870</v>
      </c>
      <c r="C20" s="160">
        <v>3619</v>
      </c>
      <c r="D20" s="262">
        <f t="shared" si="0"/>
        <v>193.529411764706</v>
      </c>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row>
    <row r="21" s="42" customFormat="1" ht="24.95" customHeight="1" spans="1:45">
      <c r="A21" s="159" t="s">
        <v>339</v>
      </c>
      <c r="B21" s="261">
        <v>48</v>
      </c>
      <c r="C21" s="160">
        <v>247</v>
      </c>
      <c r="D21" s="262">
        <f t="shared" si="0"/>
        <v>514.583333333333</v>
      </c>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row>
    <row r="22" s="42" customFormat="1" ht="24.95" customHeight="1" spans="1:45">
      <c r="A22" s="159" t="s">
        <v>340</v>
      </c>
      <c r="B22" s="261"/>
      <c r="C22" s="160"/>
      <c r="D22" s="262"/>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row>
    <row r="23" s="42" customFormat="1" ht="24.95" customHeight="1" spans="1:45">
      <c r="A23" s="159" t="s">
        <v>341</v>
      </c>
      <c r="B23" s="261">
        <v>9623</v>
      </c>
      <c r="C23" s="160">
        <v>4270</v>
      </c>
      <c r="D23" s="262">
        <f t="shared" si="0"/>
        <v>44.3728566974956</v>
      </c>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row>
    <row r="24" s="42" customFormat="1" ht="24.95" customHeight="1" spans="1:45">
      <c r="A24" s="159" t="s">
        <v>342</v>
      </c>
      <c r="B24" s="261">
        <v>25425</v>
      </c>
      <c r="C24" s="160">
        <v>27045</v>
      </c>
      <c r="D24" s="262">
        <f t="shared" si="0"/>
        <v>106.371681415929</v>
      </c>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row>
    <row r="25" s="42" customFormat="1" ht="24.95" customHeight="1" spans="1:45">
      <c r="A25" s="159" t="s">
        <v>343</v>
      </c>
      <c r="B25" s="261"/>
      <c r="C25" s="160"/>
      <c r="D25" s="262"/>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row>
    <row r="26" s="42" customFormat="1" ht="24.95" customHeight="1" spans="1:45">
      <c r="A26" s="159" t="s">
        <v>344</v>
      </c>
      <c r="B26" s="261">
        <v>7812</v>
      </c>
      <c r="C26" s="160">
        <v>9301</v>
      </c>
      <c r="D26" s="262">
        <f t="shared" si="0"/>
        <v>119.060419866871</v>
      </c>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row>
    <row r="27" s="42" customFormat="1" ht="24.95" customHeight="1" spans="1:45">
      <c r="A27" s="159" t="s">
        <v>345</v>
      </c>
      <c r="B27" s="261">
        <v>6747</v>
      </c>
      <c r="C27" s="160">
        <v>6700</v>
      </c>
      <c r="D27" s="262">
        <f t="shared" si="0"/>
        <v>99.303394101082</v>
      </c>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row>
    <row r="28" s="42" customFormat="1" ht="24.95" customHeight="1" spans="1:45">
      <c r="A28" s="159" t="s">
        <v>346</v>
      </c>
      <c r="B28" s="261"/>
      <c r="C28" s="160">
        <v>105</v>
      </c>
      <c r="D28" s="262"/>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row>
    <row r="29" s="42" customFormat="1" ht="24.95" customHeight="1" spans="1:45">
      <c r="A29" s="159" t="s">
        <v>347</v>
      </c>
      <c r="B29" s="261">
        <v>17117</v>
      </c>
      <c r="C29" s="160">
        <v>18000</v>
      </c>
      <c r="D29" s="262">
        <f t="shared" si="0"/>
        <v>105.15861424315</v>
      </c>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row>
    <row r="30" s="42" customFormat="1" ht="24.95" customHeight="1" spans="1:45">
      <c r="A30" s="159" t="s">
        <v>348</v>
      </c>
      <c r="B30" s="261">
        <v>5</v>
      </c>
      <c r="C30" s="263"/>
      <c r="D30" s="262"/>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row>
  </sheetData>
  <sheetProtection formatCells="0" formatColumns="0" formatRows="0"/>
  <mergeCells count="1">
    <mergeCell ref="A2:D2"/>
  </mergeCells>
  <printOptions horizontalCentered="1"/>
  <pageMargins left="0.707638888888889" right="0.707638888888889" top="0.747916666666667" bottom="0.55" header="0.313888888888889" footer="0.313888888888889"/>
  <pageSetup paperSize="9" scale="97" orientation="portrait"/>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
  <sheetViews>
    <sheetView workbookViewId="0">
      <selection activeCell="B9" sqref="B9"/>
    </sheetView>
  </sheetViews>
  <sheetFormatPr defaultColWidth="9" defaultRowHeight="13.5" outlineLevelRow="4" outlineLevelCol="3"/>
  <cols>
    <col min="1" max="3" width="20.625" style="50" customWidth="1"/>
    <col min="4" max="4" width="40.625" style="50" customWidth="1"/>
    <col min="5" max="5" width="28.875" style="50" customWidth="1"/>
    <col min="6" max="16384" width="9" style="50"/>
  </cols>
  <sheetData>
    <row r="1" ht="77.25" customHeight="1" spans="1:4">
      <c r="A1" s="107" t="s">
        <v>357</v>
      </c>
      <c r="B1" s="51"/>
      <c r="C1" s="51"/>
      <c r="D1" s="51"/>
    </row>
    <row r="2" ht="42.75" customHeight="1" spans="1:4">
      <c r="A2" s="257" t="s">
        <v>358</v>
      </c>
      <c r="B2" s="258"/>
      <c r="C2" s="258"/>
      <c r="D2" s="258"/>
    </row>
    <row r="3" ht="42.75" customHeight="1" spans="1:4">
      <c r="A3" s="258"/>
      <c r="B3" s="258"/>
      <c r="C3" s="258"/>
      <c r="D3" s="258"/>
    </row>
    <row r="4" ht="42.75" customHeight="1" spans="1:4">
      <c r="A4" s="258"/>
      <c r="B4" s="258"/>
      <c r="C4" s="258"/>
      <c r="D4" s="258"/>
    </row>
    <row r="5" ht="42.75" customHeight="1" spans="1:4">
      <c r="A5" s="258"/>
      <c r="B5" s="258"/>
      <c r="C5" s="258"/>
      <c r="D5" s="258"/>
    </row>
  </sheetData>
  <mergeCells count="2">
    <mergeCell ref="A1:D1"/>
    <mergeCell ref="A2:D5"/>
  </mergeCells>
  <pageMargins left="0.699305555555556" right="0.699305555555556" top="0.75" bottom="0.75" header="0.3" footer="0.3"/>
  <pageSetup paperSize="9" scale="82"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T42"/>
  <sheetViews>
    <sheetView showGridLines="0" showZeros="0" view="pageBreakPreview" zoomScaleNormal="115" workbookViewId="0">
      <selection activeCell="H5" sqref="H5"/>
    </sheetView>
  </sheetViews>
  <sheetFormatPr defaultColWidth="6.75" defaultRowHeight="12"/>
  <cols>
    <col min="1" max="1" width="35.625" style="148" customWidth="1"/>
    <col min="2" max="4" width="15.625" style="148" customWidth="1"/>
    <col min="5" max="7" width="9" style="148" customWidth="1"/>
    <col min="8" max="8" width="5.625" style="148" customWidth="1"/>
    <col min="9" max="9" width="0.75" style="148" customWidth="1"/>
    <col min="10" max="10" width="10.125" style="148" customWidth="1"/>
    <col min="11" max="11" width="5.875" style="148" customWidth="1"/>
    <col min="12" max="16384" width="6.75" style="148"/>
  </cols>
  <sheetData>
    <row r="1" ht="19.5" customHeight="1" spans="1:1">
      <c r="A1" s="4" t="s">
        <v>359</v>
      </c>
    </row>
    <row r="2" s="196" customFormat="1" ht="33" customHeight="1" spans="1:254">
      <c r="A2" s="199" t="s">
        <v>360</v>
      </c>
      <c r="B2" s="199"/>
      <c r="C2" s="199"/>
      <c r="D2" s="19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c r="EZ2" s="200"/>
      <c r="FA2" s="200"/>
      <c r="FB2" s="200"/>
      <c r="FC2" s="200"/>
      <c r="FD2" s="200"/>
      <c r="FE2" s="200"/>
      <c r="FF2" s="200"/>
      <c r="FG2" s="200"/>
      <c r="FH2" s="200"/>
      <c r="FI2" s="200"/>
      <c r="FJ2" s="200"/>
      <c r="FK2" s="200"/>
      <c r="FL2" s="200"/>
      <c r="FM2" s="200"/>
      <c r="FN2" s="200"/>
      <c r="FO2" s="200"/>
      <c r="FP2" s="200"/>
      <c r="FQ2" s="200"/>
      <c r="FR2" s="200"/>
      <c r="FS2" s="200"/>
      <c r="FT2" s="200"/>
      <c r="FU2" s="200"/>
      <c r="FV2" s="200"/>
      <c r="FW2" s="200"/>
      <c r="FX2" s="200"/>
      <c r="FY2" s="200"/>
      <c r="FZ2" s="200"/>
      <c r="GA2" s="200"/>
      <c r="GB2" s="200"/>
      <c r="GC2" s="200"/>
      <c r="GD2" s="200"/>
      <c r="GE2" s="200"/>
      <c r="GF2" s="200"/>
      <c r="GG2" s="200"/>
      <c r="GH2" s="200"/>
      <c r="GI2" s="200"/>
      <c r="GJ2" s="200"/>
      <c r="GK2" s="200"/>
      <c r="GL2" s="200"/>
      <c r="GM2" s="200"/>
      <c r="GN2" s="200"/>
      <c r="GO2" s="200"/>
      <c r="GP2" s="200"/>
      <c r="GQ2" s="200"/>
      <c r="GR2" s="200"/>
      <c r="GS2" s="200"/>
      <c r="GT2" s="200"/>
      <c r="GU2" s="200"/>
      <c r="GV2" s="200"/>
      <c r="GW2" s="200"/>
      <c r="GX2" s="200"/>
      <c r="GY2" s="200"/>
      <c r="GZ2" s="200"/>
      <c r="HA2" s="200"/>
      <c r="HB2" s="200"/>
      <c r="HC2" s="200"/>
      <c r="HD2" s="200"/>
      <c r="HE2" s="200"/>
      <c r="HF2" s="200"/>
      <c r="HG2" s="200"/>
      <c r="HH2" s="200"/>
      <c r="HI2" s="200"/>
      <c r="HJ2" s="200"/>
      <c r="HK2" s="200"/>
      <c r="HL2" s="200"/>
      <c r="HM2" s="200"/>
      <c r="HN2" s="200"/>
      <c r="HO2" s="200"/>
      <c r="HP2" s="200"/>
      <c r="HQ2" s="200"/>
      <c r="HR2" s="200"/>
      <c r="HS2" s="200"/>
      <c r="HT2" s="200"/>
      <c r="HU2" s="200"/>
      <c r="HV2" s="200"/>
      <c r="HW2" s="200"/>
      <c r="HX2" s="200"/>
      <c r="HY2" s="200"/>
      <c r="HZ2" s="200"/>
      <c r="IA2" s="200"/>
      <c r="IB2" s="200"/>
      <c r="IC2" s="200"/>
      <c r="ID2" s="200"/>
      <c r="IE2" s="200"/>
      <c r="IF2" s="200"/>
      <c r="IG2" s="200"/>
      <c r="IH2" s="200"/>
      <c r="II2" s="200"/>
      <c r="IJ2" s="200"/>
      <c r="IK2" s="200"/>
      <c r="IL2" s="200"/>
      <c r="IM2" s="200"/>
      <c r="IN2" s="200"/>
      <c r="IO2" s="200"/>
      <c r="IP2" s="200"/>
      <c r="IQ2" s="200"/>
      <c r="IR2" s="200"/>
      <c r="IS2" s="200"/>
      <c r="IT2" s="200"/>
    </row>
    <row r="3" s="151" customFormat="1" ht="19.5" customHeight="1" spans="1:254">
      <c r="A3" s="201"/>
      <c r="D3" s="202" t="s">
        <v>113</v>
      </c>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row>
    <row r="4" s="197" customFormat="1" ht="50.1" customHeight="1" spans="1:254">
      <c r="A4" s="155" t="s">
        <v>173</v>
      </c>
      <c r="B4" s="155" t="s">
        <v>322</v>
      </c>
      <c r="C4" s="155" t="s">
        <v>298</v>
      </c>
      <c r="D4" s="155" t="s">
        <v>323</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row>
    <row r="5" s="198" customFormat="1" ht="24" customHeight="1" spans="1:4">
      <c r="A5" s="251" t="s">
        <v>128</v>
      </c>
      <c r="B5" s="210">
        <f>SUM(B6:B12,B13:B17)</f>
        <v>115261</v>
      </c>
      <c r="C5" s="210">
        <f>SUM(C6:C12,C13:C17)</f>
        <v>129698</v>
      </c>
      <c r="D5" s="158">
        <f t="shared" ref="D5:D13" si="0">C5/B5*100</f>
        <v>112.525485636946</v>
      </c>
    </row>
    <row r="6" s="198" customFormat="1" ht="24" customHeight="1" spans="1:4">
      <c r="A6" s="208" t="s">
        <v>361</v>
      </c>
      <c r="B6" s="209">
        <v>11926</v>
      </c>
      <c r="C6" s="252">
        <v>11926</v>
      </c>
      <c r="D6" s="161">
        <f t="shared" si="0"/>
        <v>100</v>
      </c>
    </row>
    <row r="7" s="198" customFormat="1" ht="24" customHeight="1" spans="1:4">
      <c r="A7" s="208" t="s">
        <v>362</v>
      </c>
      <c r="B7" s="209">
        <v>4110</v>
      </c>
      <c r="C7" s="252">
        <v>4110</v>
      </c>
      <c r="D7" s="161">
        <f t="shared" si="0"/>
        <v>100</v>
      </c>
    </row>
    <row r="8" s="198" customFormat="1" ht="24" customHeight="1" spans="1:4">
      <c r="A8" s="253" t="s">
        <v>363</v>
      </c>
      <c r="B8" s="254">
        <v>16128</v>
      </c>
      <c r="C8" s="252">
        <v>16128</v>
      </c>
      <c r="D8" s="161">
        <f t="shared" si="0"/>
        <v>100</v>
      </c>
    </row>
    <row r="9" s="198" customFormat="1" ht="24" customHeight="1" spans="1:4">
      <c r="A9" s="253" t="s">
        <v>364</v>
      </c>
      <c r="B9" s="254">
        <v>426</v>
      </c>
      <c r="C9" s="206"/>
      <c r="D9" s="161">
        <f t="shared" si="0"/>
        <v>0</v>
      </c>
    </row>
    <row r="10" s="198" customFormat="1" ht="24" customHeight="1" spans="1:4">
      <c r="A10" s="208" t="s">
        <v>365</v>
      </c>
      <c r="B10" s="254">
        <v>18225</v>
      </c>
      <c r="C10" s="198">
        <v>18225</v>
      </c>
      <c r="D10" s="161">
        <f t="shared" si="0"/>
        <v>100</v>
      </c>
    </row>
    <row r="11" s="198" customFormat="1" ht="24" customHeight="1" spans="1:4">
      <c r="A11" s="208" t="s">
        <v>366</v>
      </c>
      <c r="B11" s="254">
        <v>656</v>
      </c>
      <c r="C11" s="206"/>
      <c r="D11" s="161">
        <f t="shared" si="0"/>
        <v>0</v>
      </c>
    </row>
    <row r="12" s="198" customFormat="1" ht="24" customHeight="1" spans="1:4">
      <c r="A12" s="208" t="s">
        <v>367</v>
      </c>
      <c r="B12" s="254">
        <v>3359</v>
      </c>
      <c r="C12" s="198">
        <v>3970</v>
      </c>
      <c r="D12" s="161">
        <f t="shared" si="0"/>
        <v>118.189937481393</v>
      </c>
    </row>
    <row r="13" s="198" customFormat="1" ht="24" customHeight="1" spans="1:4">
      <c r="A13" s="208" t="s">
        <v>368</v>
      </c>
      <c r="B13" s="254">
        <v>4069</v>
      </c>
      <c r="C13" s="209">
        <v>3536</v>
      </c>
      <c r="D13" s="161">
        <f t="shared" si="0"/>
        <v>86.9009584664537</v>
      </c>
    </row>
    <row r="14" s="198" customFormat="1" ht="24" customHeight="1" spans="1:4">
      <c r="A14" s="208" t="s">
        <v>369</v>
      </c>
      <c r="B14" s="206"/>
      <c r="C14" s="209">
        <v>1679</v>
      </c>
      <c r="D14" s="161"/>
    </row>
    <row r="15" s="198" customFormat="1" ht="24" customHeight="1" spans="1:4">
      <c r="A15" s="208" t="s">
        <v>370</v>
      </c>
      <c r="B15" s="254">
        <v>2903</v>
      </c>
      <c r="C15" s="198">
        <v>2903</v>
      </c>
      <c r="D15" s="161">
        <f t="shared" ref="D15:D26" si="1">C15/B15*100</f>
        <v>100</v>
      </c>
    </row>
    <row r="16" s="198" customFormat="1" ht="24" customHeight="1" spans="1:4">
      <c r="A16" s="208" t="s">
        <v>371</v>
      </c>
      <c r="B16" s="254">
        <v>13059</v>
      </c>
      <c r="C16" s="209">
        <f>10368+66+445+2180</f>
        <v>13059</v>
      </c>
      <c r="D16" s="161">
        <f t="shared" si="1"/>
        <v>100</v>
      </c>
    </row>
    <row r="17" s="198" customFormat="1" ht="24" customHeight="1" spans="1:4">
      <c r="A17" s="208" t="s">
        <v>372</v>
      </c>
      <c r="B17" s="209">
        <f>SUM(B18:B25)</f>
        <v>40400</v>
      </c>
      <c r="C17" s="209">
        <f>SUM(C18:C25)</f>
        <v>54162</v>
      </c>
      <c r="D17" s="161">
        <f t="shared" si="1"/>
        <v>134.064356435644</v>
      </c>
    </row>
    <row r="18" s="198" customFormat="1" ht="24" customHeight="1" spans="1:4">
      <c r="A18" s="208" t="s">
        <v>373</v>
      </c>
      <c r="B18" s="254">
        <v>2066</v>
      </c>
      <c r="C18" s="209">
        <v>2020</v>
      </c>
      <c r="D18" s="161">
        <f t="shared" si="1"/>
        <v>97.7734753146176</v>
      </c>
    </row>
    <row r="19" s="198" customFormat="1" ht="24" customHeight="1" spans="1:4">
      <c r="A19" s="253" t="s">
        <v>374</v>
      </c>
      <c r="B19" s="254">
        <v>14420</v>
      </c>
      <c r="C19" s="209">
        <v>16622</v>
      </c>
      <c r="D19" s="161">
        <f t="shared" si="1"/>
        <v>115.270457697642</v>
      </c>
    </row>
    <row r="20" s="198" customFormat="1" ht="24" customHeight="1" spans="1:4">
      <c r="A20" s="253" t="s">
        <v>375</v>
      </c>
      <c r="B20" s="254">
        <v>509</v>
      </c>
      <c r="C20" s="209">
        <v>1273</v>
      </c>
      <c r="D20" s="161">
        <f t="shared" si="1"/>
        <v>250.098231827112</v>
      </c>
    </row>
    <row r="21" s="198" customFormat="1" ht="24" customHeight="1" spans="1:4">
      <c r="A21" s="253" t="s">
        <v>376</v>
      </c>
      <c r="B21" s="254">
        <v>10260</v>
      </c>
      <c r="C21" s="209">
        <v>13125</v>
      </c>
      <c r="D21" s="161">
        <f t="shared" si="1"/>
        <v>127.923976608187</v>
      </c>
    </row>
    <row r="22" s="198" customFormat="1" ht="24" customHeight="1" spans="1:4">
      <c r="A22" s="253" t="s">
        <v>377</v>
      </c>
      <c r="B22" s="254">
        <v>10470</v>
      </c>
      <c r="C22" s="209">
        <v>12575</v>
      </c>
      <c r="D22" s="161">
        <f t="shared" si="1"/>
        <v>120.105062082139</v>
      </c>
    </row>
    <row r="23" s="198" customFormat="1" ht="24" customHeight="1" spans="1:4">
      <c r="A23" s="253" t="s">
        <v>378</v>
      </c>
      <c r="B23" s="254">
        <v>55</v>
      </c>
      <c r="C23" s="209">
        <v>375</v>
      </c>
      <c r="D23" s="161">
        <f t="shared" si="1"/>
        <v>681.818181818182</v>
      </c>
    </row>
    <row r="24" s="198" customFormat="1" ht="24" customHeight="1" spans="1:4">
      <c r="A24" s="253" t="s">
        <v>379</v>
      </c>
      <c r="B24" s="254">
        <v>1637</v>
      </c>
      <c r="C24" s="209">
        <v>8112</v>
      </c>
      <c r="D24" s="161">
        <f t="shared" si="1"/>
        <v>495.54062309102</v>
      </c>
    </row>
    <row r="25" s="198" customFormat="1" ht="24" customHeight="1" spans="1:4">
      <c r="A25" s="253" t="s">
        <v>380</v>
      </c>
      <c r="B25" s="254">
        <v>983</v>
      </c>
      <c r="C25" s="209">
        <v>60</v>
      </c>
      <c r="D25" s="161">
        <f t="shared" si="1"/>
        <v>6.10376398779247</v>
      </c>
    </row>
    <row r="26" s="198" customFormat="1" ht="24" customHeight="1" spans="1:6">
      <c r="A26" s="255" t="s">
        <v>150</v>
      </c>
      <c r="B26" s="210">
        <f>SUM(B27:B41)</f>
        <v>31467</v>
      </c>
      <c r="C26" s="210">
        <f>SUM(C27:C41)</f>
        <v>32262</v>
      </c>
      <c r="D26" s="158">
        <f t="shared" si="1"/>
        <v>102.526456287539</v>
      </c>
      <c r="F26" s="187"/>
    </row>
    <row r="27" s="198" customFormat="1" ht="24" customHeight="1" spans="1:6">
      <c r="A27" s="253" t="s">
        <v>381</v>
      </c>
      <c r="B27" s="209"/>
      <c r="C27" s="209">
        <v>318</v>
      </c>
      <c r="D27" s="161"/>
      <c r="F27" s="187"/>
    </row>
    <row r="28" s="198" customFormat="1" ht="24" customHeight="1" spans="1:4">
      <c r="A28" s="253" t="s">
        <v>382</v>
      </c>
      <c r="B28" s="254">
        <v>221</v>
      </c>
      <c r="C28" s="209">
        <v>494</v>
      </c>
      <c r="D28" s="161">
        <f>C28/B28*100</f>
        <v>223.529411764706</v>
      </c>
    </row>
    <row r="29" s="198" customFormat="1" ht="24" customHeight="1" spans="1:4">
      <c r="A29" s="253" t="s">
        <v>383</v>
      </c>
      <c r="B29" s="254"/>
      <c r="C29" s="209">
        <f>17363-16622</f>
        <v>741</v>
      </c>
      <c r="D29" s="161"/>
    </row>
    <row r="30" s="198" customFormat="1" ht="24" customHeight="1" spans="1:4">
      <c r="A30" s="253" t="s">
        <v>384</v>
      </c>
      <c r="B30" s="254"/>
      <c r="C30" s="209">
        <v>355</v>
      </c>
      <c r="D30" s="161"/>
    </row>
    <row r="31" s="198" customFormat="1" ht="24" customHeight="1" spans="1:4">
      <c r="A31" s="253" t="s">
        <v>385</v>
      </c>
      <c r="B31" s="254">
        <v>395</v>
      </c>
      <c r="C31" s="209">
        <f>1613-1273</f>
        <v>340</v>
      </c>
      <c r="D31" s="161">
        <f t="shared" ref="D29:D42" si="2">C31/B31*100</f>
        <v>86.0759493670886</v>
      </c>
    </row>
    <row r="32" s="198" customFormat="1" ht="24" customHeight="1" spans="1:4">
      <c r="A32" s="253" t="s">
        <v>386</v>
      </c>
      <c r="B32" s="254">
        <v>250</v>
      </c>
      <c r="C32" s="209">
        <f>13553-13125</f>
        <v>428</v>
      </c>
      <c r="D32" s="161">
        <f t="shared" si="2"/>
        <v>171.2</v>
      </c>
    </row>
    <row r="33" s="198" customFormat="1" ht="24" customHeight="1" spans="1:4">
      <c r="A33" s="253" t="s">
        <v>387</v>
      </c>
      <c r="B33" s="254">
        <v>608</v>
      </c>
      <c r="C33" s="209">
        <f>13446-12575</f>
        <v>871</v>
      </c>
      <c r="D33" s="161">
        <f t="shared" si="2"/>
        <v>143.256578947368</v>
      </c>
    </row>
    <row r="34" s="198" customFormat="1" ht="24" customHeight="1" spans="1:4">
      <c r="A34" s="253" t="s">
        <v>388</v>
      </c>
      <c r="B34" s="254">
        <v>1538</v>
      </c>
      <c r="C34" s="209">
        <f>2669-375</f>
        <v>2294</v>
      </c>
      <c r="D34" s="161">
        <f t="shared" si="2"/>
        <v>149.154746423927</v>
      </c>
    </row>
    <row r="35" s="198" customFormat="1" ht="24" customHeight="1" spans="1:4">
      <c r="A35" s="253" t="s">
        <v>389</v>
      </c>
      <c r="B35" s="254">
        <v>10357</v>
      </c>
      <c r="C35" s="209">
        <f>15652-8112</f>
        <v>7540</v>
      </c>
      <c r="D35" s="161">
        <f t="shared" si="2"/>
        <v>72.8010041517814</v>
      </c>
    </row>
    <row r="36" s="198" customFormat="1" ht="24" customHeight="1" spans="1:4">
      <c r="A36" s="253" t="s">
        <v>390</v>
      </c>
      <c r="B36" s="254">
        <v>1474</v>
      </c>
      <c r="C36" s="209">
        <v>6646</v>
      </c>
      <c r="D36" s="161">
        <f t="shared" si="2"/>
        <v>450.881953867029</v>
      </c>
    </row>
    <row r="37" s="198" customFormat="1" ht="24" customHeight="1" spans="1:4">
      <c r="A37" s="256" t="s">
        <v>391</v>
      </c>
      <c r="B37" s="254">
        <v>5240</v>
      </c>
      <c r="C37" s="209">
        <v>6000</v>
      </c>
      <c r="D37" s="161">
        <f t="shared" si="2"/>
        <v>114.503816793893</v>
      </c>
    </row>
    <row r="38" s="198" customFormat="1" ht="24" customHeight="1" spans="1:4">
      <c r="A38" s="253" t="s">
        <v>392</v>
      </c>
      <c r="B38" s="254">
        <v>850</v>
      </c>
      <c r="C38" s="209">
        <v>1612</v>
      </c>
      <c r="D38" s="161">
        <f t="shared" si="2"/>
        <v>189.647058823529</v>
      </c>
    </row>
    <row r="39" s="198" customFormat="1" ht="24" customHeight="1" spans="1:4">
      <c r="A39" s="253" t="s">
        <v>393</v>
      </c>
      <c r="B39" s="254">
        <v>4735</v>
      </c>
      <c r="C39" s="209"/>
      <c r="D39" s="161">
        <f t="shared" si="2"/>
        <v>0</v>
      </c>
    </row>
    <row r="40" s="198" customFormat="1" ht="24" customHeight="1" spans="1:4">
      <c r="A40" s="253" t="s">
        <v>394</v>
      </c>
      <c r="B40" s="254">
        <v>5389</v>
      </c>
      <c r="C40" s="209">
        <f>3872-60</f>
        <v>3812</v>
      </c>
      <c r="D40" s="161">
        <f t="shared" si="2"/>
        <v>70.7366858415291</v>
      </c>
    </row>
    <row r="41" s="198" customFormat="1" ht="24" customHeight="1" spans="1:4">
      <c r="A41" s="253" t="s">
        <v>395</v>
      </c>
      <c r="B41" s="254">
        <v>410</v>
      </c>
      <c r="C41" s="209">
        <v>811</v>
      </c>
      <c r="D41" s="161">
        <f t="shared" si="2"/>
        <v>197.80487804878</v>
      </c>
    </row>
    <row r="42" s="198" customFormat="1" ht="24" customHeight="1" spans="1:4">
      <c r="A42" s="194" t="s">
        <v>396</v>
      </c>
      <c r="B42" s="210">
        <f>B5+B26</f>
        <v>146728</v>
      </c>
      <c r="C42" s="210">
        <f>C5+C26</f>
        <v>161960</v>
      </c>
      <c r="D42" s="158">
        <f t="shared" si="2"/>
        <v>110.381113352598</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scale="89" fitToHeight="2" orientation="portrait"/>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T25"/>
  <sheetViews>
    <sheetView showGridLines="0" showZeros="0" view="pageBreakPreview" zoomScaleNormal="100" topLeftCell="A14" workbookViewId="0">
      <selection activeCell="F8" sqref="F8"/>
    </sheetView>
  </sheetViews>
  <sheetFormatPr defaultColWidth="6.75" defaultRowHeight="12"/>
  <cols>
    <col min="1" max="1" width="35.625" style="148" customWidth="1"/>
    <col min="2" max="4" width="15.625" style="148" customWidth="1"/>
    <col min="5" max="7" width="9" style="148" customWidth="1"/>
    <col min="8" max="8" width="5.625" style="148" customWidth="1"/>
    <col min="9" max="9" width="0.75" style="148" customWidth="1"/>
    <col min="10" max="10" width="10.125" style="148" customWidth="1"/>
    <col min="11" max="11" width="5.875" style="148" customWidth="1"/>
    <col min="12" max="16384" width="6.75" style="148"/>
  </cols>
  <sheetData>
    <row r="1" ht="19.5" customHeight="1" spans="1:1">
      <c r="A1" s="4" t="s">
        <v>397</v>
      </c>
    </row>
    <row r="2" s="196" customFormat="1" ht="33" customHeight="1" spans="1:254">
      <c r="A2" s="199" t="s">
        <v>398</v>
      </c>
      <c r="B2" s="199"/>
      <c r="C2" s="199"/>
      <c r="D2" s="19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c r="EZ2" s="200"/>
      <c r="FA2" s="200"/>
      <c r="FB2" s="200"/>
      <c r="FC2" s="200"/>
      <c r="FD2" s="200"/>
      <c r="FE2" s="200"/>
      <c r="FF2" s="200"/>
      <c r="FG2" s="200"/>
      <c r="FH2" s="200"/>
      <c r="FI2" s="200"/>
      <c r="FJ2" s="200"/>
      <c r="FK2" s="200"/>
      <c r="FL2" s="200"/>
      <c r="FM2" s="200"/>
      <c r="FN2" s="200"/>
      <c r="FO2" s="200"/>
      <c r="FP2" s="200"/>
      <c r="FQ2" s="200"/>
      <c r="FR2" s="200"/>
      <c r="FS2" s="200"/>
      <c r="FT2" s="200"/>
      <c r="FU2" s="200"/>
      <c r="FV2" s="200"/>
      <c r="FW2" s="200"/>
      <c r="FX2" s="200"/>
      <c r="FY2" s="200"/>
      <c r="FZ2" s="200"/>
      <c r="GA2" s="200"/>
      <c r="GB2" s="200"/>
      <c r="GC2" s="200"/>
      <c r="GD2" s="200"/>
      <c r="GE2" s="200"/>
      <c r="GF2" s="200"/>
      <c r="GG2" s="200"/>
      <c r="GH2" s="200"/>
      <c r="GI2" s="200"/>
      <c r="GJ2" s="200"/>
      <c r="GK2" s="200"/>
      <c r="GL2" s="200"/>
      <c r="GM2" s="200"/>
      <c r="GN2" s="200"/>
      <c r="GO2" s="200"/>
      <c r="GP2" s="200"/>
      <c r="GQ2" s="200"/>
      <c r="GR2" s="200"/>
      <c r="GS2" s="200"/>
      <c r="GT2" s="200"/>
      <c r="GU2" s="200"/>
      <c r="GV2" s="200"/>
      <c r="GW2" s="200"/>
      <c r="GX2" s="200"/>
      <c r="GY2" s="200"/>
      <c r="GZ2" s="200"/>
      <c r="HA2" s="200"/>
      <c r="HB2" s="200"/>
      <c r="HC2" s="200"/>
      <c r="HD2" s="200"/>
      <c r="HE2" s="200"/>
      <c r="HF2" s="200"/>
      <c r="HG2" s="200"/>
      <c r="HH2" s="200"/>
      <c r="HI2" s="200"/>
      <c r="HJ2" s="200"/>
      <c r="HK2" s="200"/>
      <c r="HL2" s="200"/>
      <c r="HM2" s="200"/>
      <c r="HN2" s="200"/>
      <c r="HO2" s="200"/>
      <c r="HP2" s="200"/>
      <c r="HQ2" s="200"/>
      <c r="HR2" s="200"/>
      <c r="HS2" s="200"/>
      <c r="HT2" s="200"/>
      <c r="HU2" s="200"/>
      <c r="HV2" s="200"/>
      <c r="HW2" s="200"/>
      <c r="HX2" s="200"/>
      <c r="HY2" s="200"/>
      <c r="HZ2" s="200"/>
      <c r="IA2" s="200"/>
      <c r="IB2" s="200"/>
      <c r="IC2" s="200"/>
      <c r="ID2" s="200"/>
      <c r="IE2" s="200"/>
      <c r="IF2" s="200"/>
      <c r="IG2" s="200"/>
      <c r="IH2" s="200"/>
      <c r="II2" s="200"/>
      <c r="IJ2" s="200"/>
      <c r="IK2" s="200"/>
      <c r="IL2" s="200"/>
      <c r="IM2" s="200"/>
      <c r="IN2" s="200"/>
      <c r="IO2" s="200"/>
      <c r="IP2" s="200"/>
      <c r="IQ2" s="200"/>
      <c r="IR2" s="200"/>
      <c r="IS2" s="200"/>
      <c r="IT2" s="200"/>
    </row>
    <row r="3" s="151" customFormat="1" ht="19.5" customHeight="1" spans="1:254">
      <c r="A3" s="201"/>
      <c r="D3" s="202" t="s">
        <v>113</v>
      </c>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row>
    <row r="4" s="197" customFormat="1" ht="50.1" customHeight="1" spans="1:254">
      <c r="A4" s="155" t="s">
        <v>173</v>
      </c>
      <c r="B4" s="155" t="s">
        <v>322</v>
      </c>
      <c r="C4" s="155" t="s">
        <v>298</v>
      </c>
      <c r="D4" s="155" t="s">
        <v>323</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row>
    <row r="5" s="198" customFormat="1" ht="24.95" customHeight="1" spans="1:5">
      <c r="A5" s="245" t="s">
        <v>176</v>
      </c>
      <c r="B5" s="210">
        <f>B6+B7</f>
        <v>21626</v>
      </c>
      <c r="C5" s="210">
        <f>C6+C7</f>
        <v>21168.47</v>
      </c>
      <c r="D5" s="211">
        <f>C5/B5*100</f>
        <v>97.8843521686859</v>
      </c>
      <c r="E5" s="187"/>
    </row>
    <row r="6" s="198" customFormat="1" ht="24.95" customHeight="1" spans="1:4">
      <c r="A6" s="246" t="s">
        <v>177</v>
      </c>
      <c r="B6" s="247">
        <v>15863</v>
      </c>
      <c r="C6" s="247">
        <v>15863</v>
      </c>
      <c r="D6" s="207">
        <f>C6/B6*100</f>
        <v>100</v>
      </c>
    </row>
    <row r="7" s="198" customFormat="1" ht="24.95" customHeight="1" spans="1:4">
      <c r="A7" s="246" t="s">
        <v>399</v>
      </c>
      <c r="B7" s="247">
        <v>5763</v>
      </c>
      <c r="C7" s="247">
        <v>5305.47</v>
      </c>
      <c r="D7" s="207">
        <f>C7/B7*100</f>
        <v>92.0609057782405</v>
      </c>
    </row>
    <row r="8" s="198" customFormat="1" ht="24.95" customHeight="1" spans="1:4">
      <c r="A8" s="246" t="s">
        <v>400</v>
      </c>
      <c r="B8" s="206"/>
      <c r="C8" s="206"/>
      <c r="D8" s="207"/>
    </row>
    <row r="9" s="198" customFormat="1" ht="24.95" customHeight="1" spans="1:4">
      <c r="A9" s="248" t="s">
        <v>401</v>
      </c>
      <c r="B9" s="206"/>
      <c r="C9" s="206"/>
      <c r="D9" s="207"/>
    </row>
    <row r="10" s="198" customFormat="1" ht="24.95" customHeight="1" spans="1:4">
      <c r="A10" s="248" t="s">
        <v>402</v>
      </c>
      <c r="B10" s="206"/>
      <c r="C10" s="206"/>
      <c r="D10" s="207"/>
    </row>
    <row r="11" s="198" customFormat="1" ht="24.95" customHeight="1" spans="1:4">
      <c r="A11" s="248" t="s">
        <v>403</v>
      </c>
      <c r="B11" s="206"/>
      <c r="C11" s="206"/>
      <c r="D11" s="207"/>
    </row>
    <row r="12" s="198" customFormat="1" ht="24.95" customHeight="1" spans="1:4">
      <c r="A12" s="248" t="s">
        <v>404</v>
      </c>
      <c r="B12" s="206"/>
      <c r="C12" s="206"/>
      <c r="D12" s="207"/>
    </row>
    <row r="13" s="198" customFormat="1" ht="24.95" customHeight="1" spans="1:4">
      <c r="A13" s="248" t="s">
        <v>405</v>
      </c>
      <c r="B13" s="206"/>
      <c r="C13" s="206"/>
      <c r="D13" s="207"/>
    </row>
    <row r="14" s="198" customFormat="1" ht="24.95" customHeight="1" spans="1:4">
      <c r="A14" s="248" t="s">
        <v>406</v>
      </c>
      <c r="B14" s="206"/>
      <c r="C14" s="206"/>
      <c r="D14" s="207"/>
    </row>
    <row r="15" s="198" customFormat="1" ht="24.95" customHeight="1" spans="1:4">
      <c r="A15" s="248" t="s">
        <v>407</v>
      </c>
      <c r="B15" s="206"/>
      <c r="C15" s="206"/>
      <c r="D15" s="207"/>
    </row>
    <row r="16" s="198" customFormat="1" ht="24.95" customHeight="1" spans="1:4">
      <c r="A16" s="248" t="s">
        <v>408</v>
      </c>
      <c r="B16" s="206"/>
      <c r="C16" s="206"/>
      <c r="D16" s="207"/>
    </row>
    <row r="17" s="198" customFormat="1" ht="24.95" customHeight="1" spans="1:4">
      <c r="A17" s="248" t="s">
        <v>179</v>
      </c>
      <c r="B17" s="206"/>
      <c r="C17" s="206"/>
      <c r="D17" s="207"/>
    </row>
    <row r="18" s="198" customFormat="1" ht="24.95" customHeight="1" spans="1:4">
      <c r="A18" s="248" t="s">
        <v>409</v>
      </c>
      <c r="B18" s="206"/>
      <c r="C18" s="206"/>
      <c r="D18" s="207"/>
    </row>
    <row r="19" s="198" customFormat="1" ht="24.95" customHeight="1" spans="1:4">
      <c r="A19" s="248" t="s">
        <v>410</v>
      </c>
      <c r="B19" s="206"/>
      <c r="C19" s="206"/>
      <c r="D19" s="207"/>
    </row>
    <row r="20" s="198" customFormat="1" ht="24.95" customHeight="1" spans="1:4">
      <c r="A20" s="245" t="s">
        <v>180</v>
      </c>
      <c r="B20" s="249"/>
      <c r="C20" s="249"/>
      <c r="D20" s="211"/>
    </row>
    <row r="21" s="198" customFormat="1" ht="24.95" customHeight="1" spans="1:4">
      <c r="A21" s="248" t="s">
        <v>411</v>
      </c>
      <c r="B21" s="206"/>
      <c r="C21" s="206"/>
      <c r="D21" s="207"/>
    </row>
    <row r="22" s="198" customFormat="1" ht="24.95" customHeight="1" spans="1:4">
      <c r="A22" s="248" t="s">
        <v>412</v>
      </c>
      <c r="B22" s="206"/>
      <c r="C22" s="206"/>
      <c r="D22" s="207"/>
    </row>
    <row r="23" s="198" customFormat="1" ht="24.95" customHeight="1" spans="1:4">
      <c r="A23" s="248" t="s">
        <v>413</v>
      </c>
      <c r="B23" s="206"/>
      <c r="C23" s="206"/>
      <c r="D23" s="207"/>
    </row>
    <row r="24" s="198" customFormat="1" ht="24.95" customHeight="1" spans="1:4">
      <c r="A24" s="248" t="s">
        <v>414</v>
      </c>
      <c r="B24" s="206"/>
      <c r="C24" s="206"/>
      <c r="D24" s="207"/>
    </row>
    <row r="25" s="198" customFormat="1" ht="24.95" customHeight="1" spans="1:4">
      <c r="A25" s="250" t="s">
        <v>193</v>
      </c>
      <c r="B25" s="210">
        <f>B5+B20</f>
        <v>21626</v>
      </c>
      <c r="C25" s="210">
        <f>C5+C20</f>
        <v>21168.47</v>
      </c>
      <c r="D25" s="211">
        <f>D5+D20</f>
        <v>97.8843521686859</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fitToHeight="2" orientation="portrait"/>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8"/>
  <sheetViews>
    <sheetView showGridLines="0" showZeros="0" view="pageBreakPreview" zoomScaleNormal="100" workbookViewId="0">
      <selection activeCell="F8" sqref="F8"/>
    </sheetView>
  </sheetViews>
  <sheetFormatPr defaultColWidth="9.125" defaultRowHeight="14.25" outlineLevelCol="3"/>
  <cols>
    <col min="1" max="1" width="35.625" style="233" customWidth="1"/>
    <col min="2" max="4" width="15.625" style="233" customWidth="1"/>
    <col min="5" max="247" width="9.125" style="234"/>
    <col min="248" max="248" width="30.125" style="234" customWidth="1"/>
    <col min="249" max="251" width="16.625" style="234" customWidth="1"/>
    <col min="252" max="252" width="30.125" style="234" customWidth="1"/>
    <col min="253" max="255" width="18" style="234" customWidth="1"/>
    <col min="256" max="260" width="9.125" style="234" hidden="1" customWidth="1"/>
    <col min="261" max="503" width="9.125" style="234"/>
    <col min="504" max="504" width="30.125" style="234" customWidth="1"/>
    <col min="505" max="507" width="16.625" style="234" customWidth="1"/>
    <col min="508" max="508" width="30.125" style="234" customWidth="1"/>
    <col min="509" max="511" width="18" style="234" customWidth="1"/>
    <col min="512" max="516" width="9.125" style="234" hidden="1" customWidth="1"/>
    <col min="517" max="759" width="9.125" style="234"/>
    <col min="760" max="760" width="30.125" style="234" customWidth="1"/>
    <col min="761" max="763" width="16.625" style="234" customWidth="1"/>
    <col min="764" max="764" width="30.125" style="234" customWidth="1"/>
    <col min="765" max="767" width="18" style="234" customWidth="1"/>
    <col min="768" max="772" width="9.125" style="234" hidden="1" customWidth="1"/>
    <col min="773" max="1015" width="9.125" style="234"/>
    <col min="1016" max="1016" width="30.125" style="234" customWidth="1"/>
    <col min="1017" max="1019" width="16.625" style="234" customWidth="1"/>
    <col min="1020" max="1020" width="30.125" style="234" customWidth="1"/>
    <col min="1021" max="1023" width="18" style="234" customWidth="1"/>
    <col min="1024" max="1028" width="9.125" style="234" hidden="1" customWidth="1"/>
    <col min="1029" max="1271" width="9.125" style="234"/>
    <col min="1272" max="1272" width="30.125" style="234" customWidth="1"/>
    <col min="1273" max="1275" width="16.625" style="234" customWidth="1"/>
    <col min="1276" max="1276" width="30.125" style="234" customWidth="1"/>
    <col min="1277" max="1279" width="18" style="234" customWidth="1"/>
    <col min="1280" max="1284" width="9.125" style="234" hidden="1" customWidth="1"/>
    <col min="1285" max="1527" width="9.125" style="234"/>
    <col min="1528" max="1528" width="30.125" style="234" customWidth="1"/>
    <col min="1529" max="1531" width="16.625" style="234" customWidth="1"/>
    <col min="1532" max="1532" width="30.125" style="234" customWidth="1"/>
    <col min="1533" max="1535" width="18" style="234" customWidth="1"/>
    <col min="1536" max="1540" width="9.125" style="234" hidden="1" customWidth="1"/>
    <col min="1541" max="1783" width="9.125" style="234"/>
    <col min="1784" max="1784" width="30.125" style="234" customWidth="1"/>
    <col min="1785" max="1787" width="16.625" style="234" customWidth="1"/>
    <col min="1788" max="1788" width="30.125" style="234" customWidth="1"/>
    <col min="1789" max="1791" width="18" style="234" customWidth="1"/>
    <col min="1792" max="1796" width="9.125" style="234" hidden="1" customWidth="1"/>
    <col min="1797" max="2039" width="9.125" style="234"/>
    <col min="2040" max="2040" width="30.125" style="234" customWidth="1"/>
    <col min="2041" max="2043" width="16.625" style="234" customWidth="1"/>
    <col min="2044" max="2044" width="30.125" style="234" customWidth="1"/>
    <col min="2045" max="2047" width="18" style="234" customWidth="1"/>
    <col min="2048" max="2052" width="9.125" style="234" hidden="1" customWidth="1"/>
    <col min="2053" max="2295" width="9.125" style="234"/>
    <col min="2296" max="2296" width="30.125" style="234" customWidth="1"/>
    <col min="2297" max="2299" width="16.625" style="234" customWidth="1"/>
    <col min="2300" max="2300" width="30.125" style="234" customWidth="1"/>
    <col min="2301" max="2303" width="18" style="234" customWidth="1"/>
    <col min="2304" max="2308" width="9.125" style="234" hidden="1" customWidth="1"/>
    <col min="2309" max="2551" width="9.125" style="234"/>
    <col min="2552" max="2552" width="30.125" style="234" customWidth="1"/>
    <col min="2553" max="2555" width="16.625" style="234" customWidth="1"/>
    <col min="2556" max="2556" width="30.125" style="234" customWidth="1"/>
    <col min="2557" max="2559" width="18" style="234" customWidth="1"/>
    <col min="2560" max="2564" width="9.125" style="234" hidden="1" customWidth="1"/>
    <col min="2565" max="2807" width="9.125" style="234"/>
    <col min="2808" max="2808" width="30.125" style="234" customWidth="1"/>
    <col min="2809" max="2811" width="16.625" style="234" customWidth="1"/>
    <col min="2812" max="2812" width="30.125" style="234" customWidth="1"/>
    <col min="2813" max="2815" width="18" style="234" customWidth="1"/>
    <col min="2816" max="2820" width="9.125" style="234" hidden="1" customWidth="1"/>
    <col min="2821" max="3063" width="9.125" style="234"/>
    <col min="3064" max="3064" width="30.125" style="234" customWidth="1"/>
    <col min="3065" max="3067" width="16.625" style="234" customWidth="1"/>
    <col min="3068" max="3068" width="30.125" style="234" customWidth="1"/>
    <col min="3069" max="3071" width="18" style="234" customWidth="1"/>
    <col min="3072" max="3076" width="9.125" style="234" hidden="1" customWidth="1"/>
    <col min="3077" max="3319" width="9.125" style="234"/>
    <col min="3320" max="3320" width="30.125" style="234" customWidth="1"/>
    <col min="3321" max="3323" width="16.625" style="234" customWidth="1"/>
    <col min="3324" max="3324" width="30.125" style="234" customWidth="1"/>
    <col min="3325" max="3327" width="18" style="234" customWidth="1"/>
    <col min="3328" max="3332" width="9.125" style="234" hidden="1" customWidth="1"/>
    <col min="3333" max="3575" width="9.125" style="234"/>
    <col min="3576" max="3576" width="30.125" style="234" customWidth="1"/>
    <col min="3577" max="3579" width="16.625" style="234" customWidth="1"/>
    <col min="3580" max="3580" width="30.125" style="234" customWidth="1"/>
    <col min="3581" max="3583" width="18" style="234" customWidth="1"/>
    <col min="3584" max="3588" width="9.125" style="234" hidden="1" customWidth="1"/>
    <col min="3589" max="3831" width="9.125" style="234"/>
    <col min="3832" max="3832" width="30.125" style="234" customWidth="1"/>
    <col min="3833" max="3835" width="16.625" style="234" customWidth="1"/>
    <col min="3836" max="3836" width="30.125" style="234" customWidth="1"/>
    <col min="3837" max="3839" width="18" style="234" customWidth="1"/>
    <col min="3840" max="3844" width="9.125" style="234" hidden="1" customWidth="1"/>
    <col min="3845" max="4087" width="9.125" style="234"/>
    <col min="4088" max="4088" width="30.125" style="234" customWidth="1"/>
    <col min="4089" max="4091" width="16.625" style="234" customWidth="1"/>
    <col min="4092" max="4092" width="30.125" style="234" customWidth="1"/>
    <col min="4093" max="4095" width="18" style="234" customWidth="1"/>
    <col min="4096" max="4100" width="9.125" style="234" hidden="1" customWidth="1"/>
    <col min="4101" max="4343" width="9.125" style="234"/>
    <col min="4344" max="4344" width="30.125" style="234" customWidth="1"/>
    <col min="4345" max="4347" width="16.625" style="234" customWidth="1"/>
    <col min="4348" max="4348" width="30.125" style="234" customWidth="1"/>
    <col min="4349" max="4351" width="18" style="234" customWidth="1"/>
    <col min="4352" max="4356" width="9.125" style="234" hidden="1" customWidth="1"/>
    <col min="4357" max="4599" width="9.125" style="234"/>
    <col min="4600" max="4600" width="30.125" style="234" customWidth="1"/>
    <col min="4601" max="4603" width="16.625" style="234" customWidth="1"/>
    <col min="4604" max="4604" width="30.125" style="234" customWidth="1"/>
    <col min="4605" max="4607" width="18" style="234" customWidth="1"/>
    <col min="4608" max="4612" width="9.125" style="234" hidden="1" customWidth="1"/>
    <col min="4613" max="4855" width="9.125" style="234"/>
    <col min="4856" max="4856" width="30.125" style="234" customWidth="1"/>
    <col min="4857" max="4859" width="16.625" style="234" customWidth="1"/>
    <col min="4860" max="4860" width="30.125" style="234" customWidth="1"/>
    <col min="4861" max="4863" width="18" style="234" customWidth="1"/>
    <col min="4864" max="4868" width="9.125" style="234" hidden="1" customWidth="1"/>
    <col min="4869" max="5111" width="9.125" style="234"/>
    <col min="5112" max="5112" width="30.125" style="234" customWidth="1"/>
    <col min="5113" max="5115" width="16.625" style="234" customWidth="1"/>
    <col min="5116" max="5116" width="30.125" style="234" customWidth="1"/>
    <col min="5117" max="5119" width="18" style="234" customWidth="1"/>
    <col min="5120" max="5124" width="9.125" style="234" hidden="1" customWidth="1"/>
    <col min="5125" max="5367" width="9.125" style="234"/>
    <col min="5368" max="5368" width="30.125" style="234" customWidth="1"/>
    <col min="5369" max="5371" width="16.625" style="234" customWidth="1"/>
    <col min="5372" max="5372" width="30.125" style="234" customWidth="1"/>
    <col min="5373" max="5375" width="18" style="234" customWidth="1"/>
    <col min="5376" max="5380" width="9.125" style="234" hidden="1" customWidth="1"/>
    <col min="5381" max="5623" width="9.125" style="234"/>
    <col min="5624" max="5624" width="30.125" style="234" customWidth="1"/>
    <col min="5625" max="5627" width="16.625" style="234" customWidth="1"/>
    <col min="5628" max="5628" width="30.125" style="234" customWidth="1"/>
    <col min="5629" max="5631" width="18" style="234" customWidth="1"/>
    <col min="5632" max="5636" width="9.125" style="234" hidden="1" customWidth="1"/>
    <col min="5637" max="5879" width="9.125" style="234"/>
    <col min="5880" max="5880" width="30.125" style="234" customWidth="1"/>
    <col min="5881" max="5883" width="16.625" style="234" customWidth="1"/>
    <col min="5884" max="5884" width="30.125" style="234" customWidth="1"/>
    <col min="5885" max="5887" width="18" style="234" customWidth="1"/>
    <col min="5888" max="5892" width="9.125" style="234" hidden="1" customWidth="1"/>
    <col min="5893" max="6135" width="9.125" style="234"/>
    <col min="6136" max="6136" width="30.125" style="234" customWidth="1"/>
    <col min="6137" max="6139" width="16.625" style="234" customWidth="1"/>
    <col min="6140" max="6140" width="30.125" style="234" customWidth="1"/>
    <col min="6141" max="6143" width="18" style="234" customWidth="1"/>
    <col min="6144" max="6148" width="9.125" style="234" hidden="1" customWidth="1"/>
    <col min="6149" max="6391" width="9.125" style="234"/>
    <col min="6392" max="6392" width="30.125" style="234" customWidth="1"/>
    <col min="6393" max="6395" width="16.625" style="234" customWidth="1"/>
    <col min="6396" max="6396" width="30.125" style="234" customWidth="1"/>
    <col min="6397" max="6399" width="18" style="234" customWidth="1"/>
    <col min="6400" max="6404" width="9.125" style="234" hidden="1" customWidth="1"/>
    <col min="6405" max="6647" width="9.125" style="234"/>
    <col min="6648" max="6648" width="30.125" style="234" customWidth="1"/>
    <col min="6649" max="6651" width="16.625" style="234" customWidth="1"/>
    <col min="6652" max="6652" width="30.125" style="234" customWidth="1"/>
    <col min="6653" max="6655" width="18" style="234" customWidth="1"/>
    <col min="6656" max="6660" width="9.125" style="234" hidden="1" customWidth="1"/>
    <col min="6661" max="6903" width="9.125" style="234"/>
    <col min="6904" max="6904" width="30.125" style="234" customWidth="1"/>
    <col min="6905" max="6907" width="16.625" style="234" customWidth="1"/>
    <col min="6908" max="6908" width="30.125" style="234" customWidth="1"/>
    <col min="6909" max="6911" width="18" style="234" customWidth="1"/>
    <col min="6912" max="6916" width="9.125" style="234" hidden="1" customWidth="1"/>
    <col min="6917" max="7159" width="9.125" style="234"/>
    <col min="7160" max="7160" width="30.125" style="234" customWidth="1"/>
    <col min="7161" max="7163" width="16.625" style="234" customWidth="1"/>
    <col min="7164" max="7164" width="30.125" style="234" customWidth="1"/>
    <col min="7165" max="7167" width="18" style="234" customWidth="1"/>
    <col min="7168" max="7172" width="9.125" style="234" hidden="1" customWidth="1"/>
    <col min="7173" max="7415" width="9.125" style="234"/>
    <col min="7416" max="7416" width="30.125" style="234" customWidth="1"/>
    <col min="7417" max="7419" width="16.625" style="234" customWidth="1"/>
    <col min="7420" max="7420" width="30.125" style="234" customWidth="1"/>
    <col min="7421" max="7423" width="18" style="234" customWidth="1"/>
    <col min="7424" max="7428" width="9.125" style="234" hidden="1" customWidth="1"/>
    <col min="7429" max="7671" width="9.125" style="234"/>
    <col min="7672" max="7672" width="30.125" style="234" customWidth="1"/>
    <col min="7673" max="7675" width="16.625" style="234" customWidth="1"/>
    <col min="7676" max="7676" width="30.125" style="234" customWidth="1"/>
    <col min="7677" max="7679" width="18" style="234" customWidth="1"/>
    <col min="7680" max="7684" width="9.125" style="234" hidden="1" customWidth="1"/>
    <col min="7685" max="7927" width="9.125" style="234"/>
    <col min="7928" max="7928" width="30.125" style="234" customWidth="1"/>
    <col min="7929" max="7931" width="16.625" style="234" customWidth="1"/>
    <col min="7932" max="7932" width="30.125" style="234" customWidth="1"/>
    <col min="7933" max="7935" width="18" style="234" customWidth="1"/>
    <col min="7936" max="7940" width="9.125" style="234" hidden="1" customWidth="1"/>
    <col min="7941" max="8183" width="9.125" style="234"/>
    <col min="8184" max="8184" width="30.125" style="234" customWidth="1"/>
    <col min="8185" max="8187" width="16.625" style="234" customWidth="1"/>
    <col min="8188" max="8188" width="30.125" style="234" customWidth="1"/>
    <col min="8189" max="8191" width="18" style="234" customWidth="1"/>
    <col min="8192" max="8196" width="9.125" style="234" hidden="1" customWidth="1"/>
    <col min="8197" max="8439" width="9.125" style="234"/>
    <col min="8440" max="8440" width="30.125" style="234" customWidth="1"/>
    <col min="8441" max="8443" width="16.625" style="234" customWidth="1"/>
    <col min="8444" max="8444" width="30.125" style="234" customWidth="1"/>
    <col min="8445" max="8447" width="18" style="234" customWidth="1"/>
    <col min="8448" max="8452" width="9.125" style="234" hidden="1" customWidth="1"/>
    <col min="8453" max="8695" width="9.125" style="234"/>
    <col min="8696" max="8696" width="30.125" style="234" customWidth="1"/>
    <col min="8697" max="8699" width="16.625" style="234" customWidth="1"/>
    <col min="8700" max="8700" width="30.125" style="234" customWidth="1"/>
    <col min="8701" max="8703" width="18" style="234" customWidth="1"/>
    <col min="8704" max="8708" width="9.125" style="234" hidden="1" customWidth="1"/>
    <col min="8709" max="8951" width="9.125" style="234"/>
    <col min="8952" max="8952" width="30.125" style="234" customWidth="1"/>
    <col min="8953" max="8955" width="16.625" style="234" customWidth="1"/>
    <col min="8956" max="8956" width="30.125" style="234" customWidth="1"/>
    <col min="8957" max="8959" width="18" style="234" customWidth="1"/>
    <col min="8960" max="8964" width="9.125" style="234" hidden="1" customWidth="1"/>
    <col min="8965" max="9207" width="9.125" style="234"/>
    <col min="9208" max="9208" width="30.125" style="234" customWidth="1"/>
    <col min="9209" max="9211" width="16.625" style="234" customWidth="1"/>
    <col min="9212" max="9212" width="30.125" style="234" customWidth="1"/>
    <col min="9213" max="9215" width="18" style="234" customWidth="1"/>
    <col min="9216" max="9220" width="9.125" style="234" hidden="1" customWidth="1"/>
    <col min="9221" max="9463" width="9.125" style="234"/>
    <col min="9464" max="9464" width="30.125" style="234" customWidth="1"/>
    <col min="9465" max="9467" width="16.625" style="234" customWidth="1"/>
    <col min="9468" max="9468" width="30.125" style="234" customWidth="1"/>
    <col min="9469" max="9471" width="18" style="234" customWidth="1"/>
    <col min="9472" max="9476" width="9.125" style="234" hidden="1" customWidth="1"/>
    <col min="9477" max="9719" width="9.125" style="234"/>
    <col min="9720" max="9720" width="30.125" style="234" customWidth="1"/>
    <col min="9721" max="9723" width="16.625" style="234" customWidth="1"/>
    <col min="9724" max="9724" width="30.125" style="234" customWidth="1"/>
    <col min="9725" max="9727" width="18" style="234" customWidth="1"/>
    <col min="9728" max="9732" width="9.125" style="234" hidden="1" customWidth="1"/>
    <col min="9733" max="9975" width="9.125" style="234"/>
    <col min="9976" max="9976" width="30.125" style="234" customWidth="1"/>
    <col min="9977" max="9979" width="16.625" style="234" customWidth="1"/>
    <col min="9980" max="9980" width="30.125" style="234" customWidth="1"/>
    <col min="9981" max="9983" width="18" style="234" customWidth="1"/>
    <col min="9984" max="9988" width="9.125" style="234" hidden="1" customWidth="1"/>
    <col min="9989" max="10231" width="9.125" style="234"/>
    <col min="10232" max="10232" width="30.125" style="234" customWidth="1"/>
    <col min="10233" max="10235" width="16.625" style="234" customWidth="1"/>
    <col min="10236" max="10236" width="30.125" style="234" customWidth="1"/>
    <col min="10237" max="10239" width="18" style="234" customWidth="1"/>
    <col min="10240" max="10244" width="9.125" style="234" hidden="1" customWidth="1"/>
    <col min="10245" max="10487" width="9.125" style="234"/>
    <col min="10488" max="10488" width="30.125" style="234" customWidth="1"/>
    <col min="10489" max="10491" width="16.625" style="234" customWidth="1"/>
    <col min="10492" max="10492" width="30.125" style="234" customWidth="1"/>
    <col min="10493" max="10495" width="18" style="234" customWidth="1"/>
    <col min="10496" max="10500" width="9.125" style="234" hidden="1" customWidth="1"/>
    <col min="10501" max="10743" width="9.125" style="234"/>
    <col min="10744" max="10744" width="30.125" style="234" customWidth="1"/>
    <col min="10745" max="10747" width="16.625" style="234" customWidth="1"/>
    <col min="10748" max="10748" width="30.125" style="234" customWidth="1"/>
    <col min="10749" max="10751" width="18" style="234" customWidth="1"/>
    <col min="10752" max="10756" width="9.125" style="234" hidden="1" customWidth="1"/>
    <col min="10757" max="10999" width="9.125" style="234"/>
    <col min="11000" max="11000" width="30.125" style="234" customWidth="1"/>
    <col min="11001" max="11003" width="16.625" style="234" customWidth="1"/>
    <col min="11004" max="11004" width="30.125" style="234" customWidth="1"/>
    <col min="11005" max="11007" width="18" style="234" customWidth="1"/>
    <col min="11008" max="11012" width="9.125" style="234" hidden="1" customWidth="1"/>
    <col min="11013" max="11255" width="9.125" style="234"/>
    <col min="11256" max="11256" width="30.125" style="234" customWidth="1"/>
    <col min="11257" max="11259" width="16.625" style="234" customWidth="1"/>
    <col min="11260" max="11260" width="30.125" style="234" customWidth="1"/>
    <col min="11261" max="11263" width="18" style="234" customWidth="1"/>
    <col min="11264" max="11268" width="9.125" style="234" hidden="1" customWidth="1"/>
    <col min="11269" max="11511" width="9.125" style="234"/>
    <col min="11512" max="11512" width="30.125" style="234" customWidth="1"/>
    <col min="11513" max="11515" width="16.625" style="234" customWidth="1"/>
    <col min="11516" max="11516" width="30.125" style="234" customWidth="1"/>
    <col min="11517" max="11519" width="18" style="234" customWidth="1"/>
    <col min="11520" max="11524" width="9.125" style="234" hidden="1" customWidth="1"/>
    <col min="11525" max="11767" width="9.125" style="234"/>
    <col min="11768" max="11768" width="30.125" style="234" customWidth="1"/>
    <col min="11769" max="11771" width="16.625" style="234" customWidth="1"/>
    <col min="11772" max="11772" width="30.125" style="234" customWidth="1"/>
    <col min="11773" max="11775" width="18" style="234" customWidth="1"/>
    <col min="11776" max="11780" width="9.125" style="234" hidden="1" customWidth="1"/>
    <col min="11781" max="12023" width="9.125" style="234"/>
    <col min="12024" max="12024" width="30.125" style="234" customWidth="1"/>
    <col min="12025" max="12027" width="16.625" style="234" customWidth="1"/>
    <col min="12028" max="12028" width="30.125" style="234" customWidth="1"/>
    <col min="12029" max="12031" width="18" style="234" customWidth="1"/>
    <col min="12032" max="12036" width="9.125" style="234" hidden="1" customWidth="1"/>
    <col min="12037" max="12279" width="9.125" style="234"/>
    <col min="12280" max="12280" width="30.125" style="234" customWidth="1"/>
    <col min="12281" max="12283" width="16.625" style="234" customWidth="1"/>
    <col min="12284" max="12284" width="30.125" style="234" customWidth="1"/>
    <col min="12285" max="12287" width="18" style="234" customWidth="1"/>
    <col min="12288" max="12292" width="9.125" style="234" hidden="1" customWidth="1"/>
    <col min="12293" max="12535" width="9.125" style="234"/>
    <col min="12536" max="12536" width="30.125" style="234" customWidth="1"/>
    <col min="12537" max="12539" width="16.625" style="234" customWidth="1"/>
    <col min="12540" max="12540" width="30.125" style="234" customWidth="1"/>
    <col min="12541" max="12543" width="18" style="234" customWidth="1"/>
    <col min="12544" max="12548" width="9.125" style="234" hidden="1" customWidth="1"/>
    <col min="12549" max="12791" width="9.125" style="234"/>
    <col min="12792" max="12792" width="30.125" style="234" customWidth="1"/>
    <col min="12793" max="12795" width="16.625" style="234" customWidth="1"/>
    <col min="12796" max="12796" width="30.125" style="234" customWidth="1"/>
    <col min="12797" max="12799" width="18" style="234" customWidth="1"/>
    <col min="12800" max="12804" width="9.125" style="234" hidden="1" customWidth="1"/>
    <col min="12805" max="13047" width="9.125" style="234"/>
    <col min="13048" max="13048" width="30.125" style="234" customWidth="1"/>
    <col min="13049" max="13051" width="16.625" style="234" customWidth="1"/>
    <col min="13052" max="13052" width="30.125" style="234" customWidth="1"/>
    <col min="13053" max="13055" width="18" style="234" customWidth="1"/>
    <col min="13056" max="13060" width="9.125" style="234" hidden="1" customWidth="1"/>
    <col min="13061" max="13303" width="9.125" style="234"/>
    <col min="13304" max="13304" width="30.125" style="234" customWidth="1"/>
    <col min="13305" max="13307" width="16.625" style="234" customWidth="1"/>
    <col min="13308" max="13308" width="30.125" style="234" customWidth="1"/>
    <col min="13309" max="13311" width="18" style="234" customWidth="1"/>
    <col min="13312" max="13316" width="9.125" style="234" hidden="1" customWidth="1"/>
    <col min="13317" max="13559" width="9.125" style="234"/>
    <col min="13560" max="13560" width="30.125" style="234" customWidth="1"/>
    <col min="13561" max="13563" width="16.625" style="234" customWidth="1"/>
    <col min="13564" max="13564" width="30.125" style="234" customWidth="1"/>
    <col min="13565" max="13567" width="18" style="234" customWidth="1"/>
    <col min="13568" max="13572" width="9.125" style="234" hidden="1" customWidth="1"/>
    <col min="13573" max="13815" width="9.125" style="234"/>
    <col min="13816" max="13816" width="30.125" style="234" customWidth="1"/>
    <col min="13817" max="13819" width="16.625" style="234" customWidth="1"/>
    <col min="13820" max="13820" width="30.125" style="234" customWidth="1"/>
    <col min="13821" max="13823" width="18" style="234" customWidth="1"/>
    <col min="13824" max="13828" width="9.125" style="234" hidden="1" customWidth="1"/>
    <col min="13829" max="14071" width="9.125" style="234"/>
    <col min="14072" max="14072" width="30.125" style="234" customWidth="1"/>
    <col min="14073" max="14075" width="16.625" style="234" customWidth="1"/>
    <col min="14076" max="14076" width="30.125" style="234" customWidth="1"/>
    <col min="14077" max="14079" width="18" style="234" customWidth="1"/>
    <col min="14080" max="14084" width="9.125" style="234" hidden="1" customWidth="1"/>
    <col min="14085" max="14327" width="9.125" style="234"/>
    <col min="14328" max="14328" width="30.125" style="234" customWidth="1"/>
    <col min="14329" max="14331" width="16.625" style="234" customWidth="1"/>
    <col min="14332" max="14332" width="30.125" style="234" customWidth="1"/>
    <col min="14333" max="14335" width="18" style="234" customWidth="1"/>
    <col min="14336" max="14340" width="9.125" style="234" hidden="1" customWidth="1"/>
    <col min="14341" max="14583" width="9.125" style="234"/>
    <col min="14584" max="14584" width="30.125" style="234" customWidth="1"/>
    <col min="14585" max="14587" width="16.625" style="234" customWidth="1"/>
    <col min="14588" max="14588" width="30.125" style="234" customWidth="1"/>
    <col min="14589" max="14591" width="18" style="234" customWidth="1"/>
    <col min="14592" max="14596" width="9.125" style="234" hidden="1" customWidth="1"/>
    <col min="14597" max="14839" width="9.125" style="234"/>
    <col min="14840" max="14840" width="30.125" style="234" customWidth="1"/>
    <col min="14841" max="14843" width="16.625" style="234" customWidth="1"/>
    <col min="14844" max="14844" width="30.125" style="234" customWidth="1"/>
    <col min="14845" max="14847" width="18" style="234" customWidth="1"/>
    <col min="14848" max="14852" width="9.125" style="234" hidden="1" customWidth="1"/>
    <col min="14853" max="15095" width="9.125" style="234"/>
    <col min="15096" max="15096" width="30.125" style="234" customWidth="1"/>
    <col min="15097" max="15099" width="16.625" style="234" customWidth="1"/>
    <col min="15100" max="15100" width="30.125" style="234" customWidth="1"/>
    <col min="15101" max="15103" width="18" style="234" customWidth="1"/>
    <col min="15104" max="15108" width="9.125" style="234" hidden="1" customWidth="1"/>
    <col min="15109" max="15351" width="9.125" style="234"/>
    <col min="15352" max="15352" width="30.125" style="234" customWidth="1"/>
    <col min="15353" max="15355" width="16.625" style="234" customWidth="1"/>
    <col min="15356" max="15356" width="30.125" style="234" customWidth="1"/>
    <col min="15357" max="15359" width="18" style="234" customWidth="1"/>
    <col min="15360" max="15364" width="9.125" style="234" hidden="1" customWidth="1"/>
    <col min="15365" max="15607" width="9.125" style="234"/>
    <col min="15608" max="15608" width="30.125" style="234" customWidth="1"/>
    <col min="15609" max="15611" width="16.625" style="234" customWidth="1"/>
    <col min="15612" max="15612" width="30.125" style="234" customWidth="1"/>
    <col min="15613" max="15615" width="18" style="234" customWidth="1"/>
    <col min="15616" max="15620" width="9.125" style="234" hidden="1" customWidth="1"/>
    <col min="15621" max="15863" width="9.125" style="234"/>
    <col min="15864" max="15864" width="30.125" style="234" customWidth="1"/>
    <col min="15865" max="15867" width="16.625" style="234" customWidth="1"/>
    <col min="15868" max="15868" width="30.125" style="234" customWidth="1"/>
    <col min="15869" max="15871" width="18" style="234" customWidth="1"/>
    <col min="15872" max="15876" width="9.125" style="234" hidden="1" customWidth="1"/>
    <col min="15877" max="16119" width="9.125" style="234"/>
    <col min="16120" max="16120" width="30.125" style="234" customWidth="1"/>
    <col min="16121" max="16123" width="16.625" style="234" customWidth="1"/>
    <col min="16124" max="16124" width="30.125" style="234" customWidth="1"/>
    <col min="16125" max="16127" width="18" style="234" customWidth="1"/>
    <col min="16128" max="16132" width="9.125" style="234" hidden="1" customWidth="1"/>
    <col min="16133" max="16384" width="9.125" style="234"/>
  </cols>
  <sheetData>
    <row r="1" s="228" customFormat="1" ht="19.5" customHeight="1" spans="1:3">
      <c r="A1" s="4" t="s">
        <v>415</v>
      </c>
      <c r="B1" s="229"/>
      <c r="C1" s="229"/>
    </row>
    <row r="2" s="229" customFormat="1" ht="20.25" spans="1:4">
      <c r="A2" s="79" t="s">
        <v>416</v>
      </c>
      <c r="B2" s="79"/>
      <c r="C2" s="79"/>
      <c r="D2" s="79"/>
    </row>
    <row r="3" s="230" customFormat="1" ht="19.5" customHeight="1" spans="1:4">
      <c r="A3" s="235"/>
      <c r="B3" s="235"/>
      <c r="C3" s="235"/>
      <c r="D3" s="236" t="s">
        <v>55</v>
      </c>
    </row>
    <row r="4" s="230" customFormat="1" ht="50.1" customHeight="1" spans="1:4">
      <c r="A4" s="237" t="s">
        <v>56</v>
      </c>
      <c r="B4" s="170" t="s">
        <v>58</v>
      </c>
      <c r="C4" s="136" t="s">
        <v>351</v>
      </c>
      <c r="D4" s="169" t="s">
        <v>417</v>
      </c>
    </row>
    <row r="5" s="231" customFormat="1" ht="24.95" customHeight="1" spans="1:4">
      <c r="A5" s="221" t="s">
        <v>60</v>
      </c>
      <c r="B5" s="238">
        <f>SUM(B6:B18)</f>
        <v>6075</v>
      </c>
      <c r="C5" s="238">
        <f>SUM(C6:C18)</f>
        <v>400</v>
      </c>
      <c r="D5" s="239">
        <f>C5/B5*100</f>
        <v>6.5843621399177</v>
      </c>
    </row>
    <row r="6" s="231" customFormat="1" ht="24.95" customHeight="1" spans="1:4">
      <c r="A6" s="191" t="s">
        <v>418</v>
      </c>
      <c r="B6" s="240">
        <f>'7-2021全区基金收入'!C6</f>
        <v>0</v>
      </c>
      <c r="C6" s="240"/>
      <c r="D6" s="241"/>
    </row>
    <row r="7" s="231" customFormat="1" ht="24.95" customHeight="1" spans="1:4">
      <c r="A7" s="191" t="s">
        <v>419</v>
      </c>
      <c r="B7" s="240">
        <f>'7-2021全区基金收入'!C7</f>
        <v>0</v>
      </c>
      <c r="C7" s="240"/>
      <c r="D7" s="241"/>
    </row>
    <row r="8" s="231" customFormat="1" ht="24.95" customHeight="1" spans="1:4">
      <c r="A8" s="191" t="s">
        <v>420</v>
      </c>
      <c r="B8" s="240">
        <f>'7-2021全区基金收入'!C8</f>
        <v>0</v>
      </c>
      <c r="C8" s="240"/>
      <c r="D8" s="241"/>
    </row>
    <row r="9" s="231" customFormat="1" ht="24.95" customHeight="1" spans="1:4">
      <c r="A9" s="191" t="s">
        <v>421</v>
      </c>
      <c r="B9" s="240">
        <f>'7-2021全区基金收入'!C9</f>
        <v>0</v>
      </c>
      <c r="C9" s="240"/>
      <c r="D9" s="241"/>
    </row>
    <row r="10" s="231" customFormat="1" ht="24.95" customHeight="1" spans="1:4">
      <c r="A10" s="191" t="s">
        <v>422</v>
      </c>
      <c r="B10" s="240">
        <f>'7-2021全区基金收入'!C10</f>
        <v>0</v>
      </c>
      <c r="C10" s="240"/>
      <c r="D10" s="241"/>
    </row>
    <row r="11" s="231" customFormat="1" ht="24.95" customHeight="1" spans="1:4">
      <c r="A11" s="191" t="s">
        <v>423</v>
      </c>
      <c r="B11" s="240">
        <f>'7-2021全区基金收入'!C11</f>
        <v>0</v>
      </c>
      <c r="C11" s="240"/>
      <c r="D11" s="241"/>
    </row>
    <row r="12" s="232" customFormat="1" ht="24.95" customHeight="1" spans="1:4">
      <c r="A12" s="191" t="s">
        <v>424</v>
      </c>
      <c r="B12" s="240">
        <f>'7-2021全区基金收入'!C12</f>
        <v>0</v>
      </c>
      <c r="C12" s="240"/>
      <c r="D12" s="241"/>
    </row>
    <row r="13" s="233" customFormat="1" ht="24.95" customHeight="1" spans="1:4">
      <c r="A13" s="191" t="s">
        <v>425</v>
      </c>
      <c r="B13" s="240">
        <f>'7-2021全区基金收入'!C13</f>
        <v>0</v>
      </c>
      <c r="C13" s="240"/>
      <c r="D13" s="241"/>
    </row>
    <row r="14" ht="24.95" customHeight="1" spans="1:4">
      <c r="A14" s="191" t="s">
        <v>426</v>
      </c>
      <c r="B14" s="240">
        <f>'7-2021全区基金收入'!C14</f>
        <v>0</v>
      </c>
      <c r="C14" s="240"/>
      <c r="D14" s="241"/>
    </row>
    <row r="15" ht="24.95" customHeight="1" spans="1:4">
      <c r="A15" s="191" t="s">
        <v>427</v>
      </c>
      <c r="B15" s="240">
        <f>'7-2021全区基金收入'!C15</f>
        <v>0</v>
      </c>
      <c r="C15" s="240"/>
      <c r="D15" s="241"/>
    </row>
    <row r="16" ht="24.95" customHeight="1" spans="1:4">
      <c r="A16" s="191" t="s">
        <v>225</v>
      </c>
      <c r="B16" s="225">
        <f>'7-2021全区基金收入'!C16</f>
        <v>6075</v>
      </c>
      <c r="C16" s="225">
        <v>400</v>
      </c>
      <c r="D16" s="241">
        <f>C16/B16*100</f>
        <v>6.5843621399177</v>
      </c>
    </row>
    <row r="17" ht="35.25" customHeight="1" spans="1:4">
      <c r="A17" s="191" t="s">
        <v>428</v>
      </c>
      <c r="B17" s="240">
        <f>'7-2021全区基金收入'!C17</f>
        <v>0</v>
      </c>
      <c r="C17" s="240"/>
      <c r="D17" s="240"/>
    </row>
    <row r="18" ht="24.95" customHeight="1" spans="1:4">
      <c r="A18" s="191" t="s">
        <v>429</v>
      </c>
      <c r="B18" s="240">
        <f>'7-2021全区基金收入'!C18</f>
        <v>0</v>
      </c>
      <c r="C18" s="242"/>
      <c r="D18" s="242"/>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4"/>
  <sheetViews>
    <sheetView showGridLines="0" showZeros="0" view="pageBreakPreview" zoomScaleNormal="100" workbookViewId="0">
      <selection activeCell="F12" sqref="F12"/>
    </sheetView>
  </sheetViews>
  <sheetFormatPr defaultColWidth="9.125" defaultRowHeight="15.75" outlineLevelCol="3"/>
  <cols>
    <col min="1" max="1" width="35.625" style="233" customWidth="1"/>
    <col min="2" max="3" width="15.625" style="233" customWidth="1"/>
    <col min="4" max="4" width="15.625" style="217" customWidth="1"/>
    <col min="5" max="247" width="9.125" style="234"/>
    <col min="248" max="248" width="30.125" style="234" customWidth="1"/>
    <col min="249" max="251" width="16.625" style="234" customWidth="1"/>
    <col min="252" max="252" width="30.125" style="234" customWidth="1"/>
    <col min="253" max="255" width="18" style="234" customWidth="1"/>
    <col min="256" max="260" width="9.125" style="234" hidden="1" customWidth="1"/>
    <col min="261" max="503" width="9.125" style="234"/>
    <col min="504" max="504" width="30.125" style="234" customWidth="1"/>
    <col min="505" max="507" width="16.625" style="234" customWidth="1"/>
    <col min="508" max="508" width="30.125" style="234" customWidth="1"/>
    <col min="509" max="511" width="18" style="234" customWidth="1"/>
    <col min="512" max="516" width="9.125" style="234" hidden="1" customWidth="1"/>
    <col min="517" max="759" width="9.125" style="234"/>
    <col min="760" max="760" width="30.125" style="234" customWidth="1"/>
    <col min="761" max="763" width="16.625" style="234" customWidth="1"/>
    <col min="764" max="764" width="30.125" style="234" customWidth="1"/>
    <col min="765" max="767" width="18" style="234" customWidth="1"/>
    <col min="768" max="772" width="9.125" style="234" hidden="1" customWidth="1"/>
    <col min="773" max="1015" width="9.125" style="234"/>
    <col min="1016" max="1016" width="30.125" style="234" customWidth="1"/>
    <col min="1017" max="1019" width="16.625" style="234" customWidth="1"/>
    <col min="1020" max="1020" width="30.125" style="234" customWidth="1"/>
    <col min="1021" max="1023" width="18" style="234" customWidth="1"/>
    <col min="1024" max="1028" width="9.125" style="234" hidden="1" customWidth="1"/>
    <col min="1029" max="1271" width="9.125" style="234"/>
    <col min="1272" max="1272" width="30.125" style="234" customWidth="1"/>
    <col min="1273" max="1275" width="16.625" style="234" customWidth="1"/>
    <col min="1276" max="1276" width="30.125" style="234" customWidth="1"/>
    <col min="1277" max="1279" width="18" style="234" customWidth="1"/>
    <col min="1280" max="1284" width="9.125" style="234" hidden="1" customWidth="1"/>
    <col min="1285" max="1527" width="9.125" style="234"/>
    <col min="1528" max="1528" width="30.125" style="234" customWidth="1"/>
    <col min="1529" max="1531" width="16.625" style="234" customWidth="1"/>
    <col min="1532" max="1532" width="30.125" style="234" customWidth="1"/>
    <col min="1533" max="1535" width="18" style="234" customWidth="1"/>
    <col min="1536" max="1540" width="9.125" style="234" hidden="1" customWidth="1"/>
    <col min="1541" max="1783" width="9.125" style="234"/>
    <col min="1784" max="1784" width="30.125" style="234" customWidth="1"/>
    <col min="1785" max="1787" width="16.625" style="234" customWidth="1"/>
    <col min="1788" max="1788" width="30.125" style="234" customWidth="1"/>
    <col min="1789" max="1791" width="18" style="234" customWidth="1"/>
    <col min="1792" max="1796" width="9.125" style="234" hidden="1" customWidth="1"/>
    <col min="1797" max="2039" width="9.125" style="234"/>
    <col min="2040" max="2040" width="30.125" style="234" customWidth="1"/>
    <col min="2041" max="2043" width="16.625" style="234" customWidth="1"/>
    <col min="2044" max="2044" width="30.125" style="234" customWidth="1"/>
    <col min="2045" max="2047" width="18" style="234" customWidth="1"/>
    <col min="2048" max="2052" width="9.125" style="234" hidden="1" customWidth="1"/>
    <col min="2053" max="2295" width="9.125" style="234"/>
    <col min="2296" max="2296" width="30.125" style="234" customWidth="1"/>
    <col min="2297" max="2299" width="16.625" style="234" customWidth="1"/>
    <col min="2300" max="2300" width="30.125" style="234" customWidth="1"/>
    <col min="2301" max="2303" width="18" style="234" customWidth="1"/>
    <col min="2304" max="2308" width="9.125" style="234" hidden="1" customWidth="1"/>
    <col min="2309" max="2551" width="9.125" style="234"/>
    <col min="2552" max="2552" width="30.125" style="234" customWidth="1"/>
    <col min="2553" max="2555" width="16.625" style="234" customWidth="1"/>
    <col min="2556" max="2556" width="30.125" style="234" customWidth="1"/>
    <col min="2557" max="2559" width="18" style="234" customWidth="1"/>
    <col min="2560" max="2564" width="9.125" style="234" hidden="1" customWidth="1"/>
    <col min="2565" max="2807" width="9.125" style="234"/>
    <col min="2808" max="2808" width="30.125" style="234" customWidth="1"/>
    <col min="2809" max="2811" width="16.625" style="234" customWidth="1"/>
    <col min="2812" max="2812" width="30.125" style="234" customWidth="1"/>
    <col min="2813" max="2815" width="18" style="234" customWidth="1"/>
    <col min="2816" max="2820" width="9.125" style="234" hidden="1" customWidth="1"/>
    <col min="2821" max="3063" width="9.125" style="234"/>
    <col min="3064" max="3064" width="30.125" style="234" customWidth="1"/>
    <col min="3065" max="3067" width="16.625" style="234" customWidth="1"/>
    <col min="3068" max="3068" width="30.125" style="234" customWidth="1"/>
    <col min="3069" max="3071" width="18" style="234" customWidth="1"/>
    <col min="3072" max="3076" width="9.125" style="234" hidden="1" customWidth="1"/>
    <col min="3077" max="3319" width="9.125" style="234"/>
    <col min="3320" max="3320" width="30.125" style="234" customWidth="1"/>
    <col min="3321" max="3323" width="16.625" style="234" customWidth="1"/>
    <col min="3324" max="3324" width="30.125" style="234" customWidth="1"/>
    <col min="3325" max="3327" width="18" style="234" customWidth="1"/>
    <col min="3328" max="3332" width="9.125" style="234" hidden="1" customWidth="1"/>
    <col min="3333" max="3575" width="9.125" style="234"/>
    <col min="3576" max="3576" width="30.125" style="234" customWidth="1"/>
    <col min="3577" max="3579" width="16.625" style="234" customWidth="1"/>
    <col min="3580" max="3580" width="30.125" style="234" customWidth="1"/>
    <col min="3581" max="3583" width="18" style="234" customWidth="1"/>
    <col min="3584" max="3588" width="9.125" style="234" hidden="1" customWidth="1"/>
    <col min="3589" max="3831" width="9.125" style="234"/>
    <col min="3832" max="3832" width="30.125" style="234" customWidth="1"/>
    <col min="3833" max="3835" width="16.625" style="234" customWidth="1"/>
    <col min="3836" max="3836" width="30.125" style="234" customWidth="1"/>
    <col min="3837" max="3839" width="18" style="234" customWidth="1"/>
    <col min="3840" max="3844" width="9.125" style="234" hidden="1" customWidth="1"/>
    <col min="3845" max="4087" width="9.125" style="234"/>
    <col min="4088" max="4088" width="30.125" style="234" customWidth="1"/>
    <col min="4089" max="4091" width="16.625" style="234" customWidth="1"/>
    <col min="4092" max="4092" width="30.125" style="234" customWidth="1"/>
    <col min="4093" max="4095" width="18" style="234" customWidth="1"/>
    <col min="4096" max="4100" width="9.125" style="234" hidden="1" customWidth="1"/>
    <col min="4101" max="4343" width="9.125" style="234"/>
    <col min="4344" max="4344" width="30.125" style="234" customWidth="1"/>
    <col min="4345" max="4347" width="16.625" style="234" customWidth="1"/>
    <col min="4348" max="4348" width="30.125" style="234" customWidth="1"/>
    <col min="4349" max="4351" width="18" style="234" customWidth="1"/>
    <col min="4352" max="4356" width="9.125" style="234" hidden="1" customWidth="1"/>
    <col min="4357" max="4599" width="9.125" style="234"/>
    <col min="4600" max="4600" width="30.125" style="234" customWidth="1"/>
    <col min="4601" max="4603" width="16.625" style="234" customWidth="1"/>
    <col min="4604" max="4604" width="30.125" style="234" customWidth="1"/>
    <col min="4605" max="4607" width="18" style="234" customWidth="1"/>
    <col min="4608" max="4612" width="9.125" style="234" hidden="1" customWidth="1"/>
    <col min="4613" max="4855" width="9.125" style="234"/>
    <col min="4856" max="4856" width="30.125" style="234" customWidth="1"/>
    <col min="4857" max="4859" width="16.625" style="234" customWidth="1"/>
    <col min="4860" max="4860" width="30.125" style="234" customWidth="1"/>
    <col min="4861" max="4863" width="18" style="234" customWidth="1"/>
    <col min="4864" max="4868" width="9.125" style="234" hidden="1" customWidth="1"/>
    <col min="4869" max="5111" width="9.125" style="234"/>
    <col min="5112" max="5112" width="30.125" style="234" customWidth="1"/>
    <col min="5113" max="5115" width="16.625" style="234" customWidth="1"/>
    <col min="5116" max="5116" width="30.125" style="234" customWidth="1"/>
    <col min="5117" max="5119" width="18" style="234" customWidth="1"/>
    <col min="5120" max="5124" width="9.125" style="234" hidden="1" customWidth="1"/>
    <col min="5125" max="5367" width="9.125" style="234"/>
    <col min="5368" max="5368" width="30.125" style="234" customWidth="1"/>
    <col min="5369" max="5371" width="16.625" style="234" customWidth="1"/>
    <col min="5372" max="5372" width="30.125" style="234" customWidth="1"/>
    <col min="5373" max="5375" width="18" style="234" customWidth="1"/>
    <col min="5376" max="5380" width="9.125" style="234" hidden="1" customWidth="1"/>
    <col min="5381" max="5623" width="9.125" style="234"/>
    <col min="5624" max="5624" width="30.125" style="234" customWidth="1"/>
    <col min="5625" max="5627" width="16.625" style="234" customWidth="1"/>
    <col min="5628" max="5628" width="30.125" style="234" customWidth="1"/>
    <col min="5629" max="5631" width="18" style="234" customWidth="1"/>
    <col min="5632" max="5636" width="9.125" style="234" hidden="1" customWidth="1"/>
    <col min="5637" max="5879" width="9.125" style="234"/>
    <col min="5880" max="5880" width="30.125" style="234" customWidth="1"/>
    <col min="5881" max="5883" width="16.625" style="234" customWidth="1"/>
    <col min="5884" max="5884" width="30.125" style="234" customWidth="1"/>
    <col min="5885" max="5887" width="18" style="234" customWidth="1"/>
    <col min="5888" max="5892" width="9.125" style="234" hidden="1" customWidth="1"/>
    <col min="5893" max="6135" width="9.125" style="234"/>
    <col min="6136" max="6136" width="30.125" style="234" customWidth="1"/>
    <col min="6137" max="6139" width="16.625" style="234" customWidth="1"/>
    <col min="6140" max="6140" width="30.125" style="234" customWidth="1"/>
    <col min="6141" max="6143" width="18" style="234" customWidth="1"/>
    <col min="6144" max="6148" width="9.125" style="234" hidden="1" customWidth="1"/>
    <col min="6149" max="6391" width="9.125" style="234"/>
    <col min="6392" max="6392" width="30.125" style="234" customWidth="1"/>
    <col min="6393" max="6395" width="16.625" style="234" customWidth="1"/>
    <col min="6396" max="6396" width="30.125" style="234" customWidth="1"/>
    <col min="6397" max="6399" width="18" style="234" customWidth="1"/>
    <col min="6400" max="6404" width="9.125" style="234" hidden="1" customWidth="1"/>
    <col min="6405" max="6647" width="9.125" style="234"/>
    <col min="6648" max="6648" width="30.125" style="234" customWidth="1"/>
    <col min="6649" max="6651" width="16.625" style="234" customWidth="1"/>
    <col min="6652" max="6652" width="30.125" style="234" customWidth="1"/>
    <col min="6653" max="6655" width="18" style="234" customWidth="1"/>
    <col min="6656" max="6660" width="9.125" style="234" hidden="1" customWidth="1"/>
    <col min="6661" max="6903" width="9.125" style="234"/>
    <col min="6904" max="6904" width="30.125" style="234" customWidth="1"/>
    <col min="6905" max="6907" width="16.625" style="234" customWidth="1"/>
    <col min="6908" max="6908" width="30.125" style="234" customWidth="1"/>
    <col min="6909" max="6911" width="18" style="234" customWidth="1"/>
    <col min="6912" max="6916" width="9.125" style="234" hidden="1" customWidth="1"/>
    <col min="6917" max="7159" width="9.125" style="234"/>
    <col min="7160" max="7160" width="30.125" style="234" customWidth="1"/>
    <col min="7161" max="7163" width="16.625" style="234" customWidth="1"/>
    <col min="7164" max="7164" width="30.125" style="234" customWidth="1"/>
    <col min="7165" max="7167" width="18" style="234" customWidth="1"/>
    <col min="7168" max="7172" width="9.125" style="234" hidden="1" customWidth="1"/>
    <col min="7173" max="7415" width="9.125" style="234"/>
    <col min="7416" max="7416" width="30.125" style="234" customWidth="1"/>
    <col min="7417" max="7419" width="16.625" style="234" customWidth="1"/>
    <col min="7420" max="7420" width="30.125" style="234" customWidth="1"/>
    <col min="7421" max="7423" width="18" style="234" customWidth="1"/>
    <col min="7424" max="7428" width="9.125" style="234" hidden="1" customWidth="1"/>
    <col min="7429" max="7671" width="9.125" style="234"/>
    <col min="7672" max="7672" width="30.125" style="234" customWidth="1"/>
    <col min="7673" max="7675" width="16.625" style="234" customWidth="1"/>
    <col min="7676" max="7676" width="30.125" style="234" customWidth="1"/>
    <col min="7677" max="7679" width="18" style="234" customWidth="1"/>
    <col min="7680" max="7684" width="9.125" style="234" hidden="1" customWidth="1"/>
    <col min="7685" max="7927" width="9.125" style="234"/>
    <col min="7928" max="7928" width="30.125" style="234" customWidth="1"/>
    <col min="7929" max="7931" width="16.625" style="234" customWidth="1"/>
    <col min="7932" max="7932" width="30.125" style="234" customWidth="1"/>
    <col min="7933" max="7935" width="18" style="234" customWidth="1"/>
    <col min="7936" max="7940" width="9.125" style="234" hidden="1" customWidth="1"/>
    <col min="7941" max="8183" width="9.125" style="234"/>
    <col min="8184" max="8184" width="30.125" style="234" customWidth="1"/>
    <col min="8185" max="8187" width="16.625" style="234" customWidth="1"/>
    <col min="8188" max="8188" width="30.125" style="234" customWidth="1"/>
    <col min="8189" max="8191" width="18" style="234" customWidth="1"/>
    <col min="8192" max="8196" width="9.125" style="234" hidden="1" customWidth="1"/>
    <col min="8197" max="8439" width="9.125" style="234"/>
    <col min="8440" max="8440" width="30.125" style="234" customWidth="1"/>
    <col min="8441" max="8443" width="16.625" style="234" customWidth="1"/>
    <col min="8444" max="8444" width="30.125" style="234" customWidth="1"/>
    <col min="8445" max="8447" width="18" style="234" customWidth="1"/>
    <col min="8448" max="8452" width="9.125" style="234" hidden="1" customWidth="1"/>
    <col min="8453" max="8695" width="9.125" style="234"/>
    <col min="8696" max="8696" width="30.125" style="234" customWidth="1"/>
    <col min="8697" max="8699" width="16.625" style="234" customWidth="1"/>
    <col min="8700" max="8700" width="30.125" style="234" customWidth="1"/>
    <col min="8701" max="8703" width="18" style="234" customWidth="1"/>
    <col min="8704" max="8708" width="9.125" style="234" hidden="1" customWidth="1"/>
    <col min="8709" max="8951" width="9.125" style="234"/>
    <col min="8952" max="8952" width="30.125" style="234" customWidth="1"/>
    <col min="8953" max="8955" width="16.625" style="234" customWidth="1"/>
    <col min="8956" max="8956" width="30.125" style="234" customWidth="1"/>
    <col min="8957" max="8959" width="18" style="234" customWidth="1"/>
    <col min="8960" max="8964" width="9.125" style="234" hidden="1" customWidth="1"/>
    <col min="8965" max="9207" width="9.125" style="234"/>
    <col min="9208" max="9208" width="30.125" style="234" customWidth="1"/>
    <col min="9209" max="9211" width="16.625" style="234" customWidth="1"/>
    <col min="9212" max="9212" width="30.125" style="234" customWidth="1"/>
    <col min="9213" max="9215" width="18" style="234" customWidth="1"/>
    <col min="9216" max="9220" width="9.125" style="234" hidden="1" customWidth="1"/>
    <col min="9221" max="9463" width="9.125" style="234"/>
    <col min="9464" max="9464" width="30.125" style="234" customWidth="1"/>
    <col min="9465" max="9467" width="16.625" style="234" customWidth="1"/>
    <col min="9468" max="9468" width="30.125" style="234" customWidth="1"/>
    <col min="9469" max="9471" width="18" style="234" customWidth="1"/>
    <col min="9472" max="9476" width="9.125" style="234" hidden="1" customWidth="1"/>
    <col min="9477" max="9719" width="9.125" style="234"/>
    <col min="9720" max="9720" width="30.125" style="234" customWidth="1"/>
    <col min="9721" max="9723" width="16.625" style="234" customWidth="1"/>
    <col min="9724" max="9724" width="30.125" style="234" customWidth="1"/>
    <col min="9725" max="9727" width="18" style="234" customWidth="1"/>
    <col min="9728" max="9732" width="9.125" style="234" hidden="1" customWidth="1"/>
    <col min="9733" max="9975" width="9.125" style="234"/>
    <col min="9976" max="9976" width="30.125" style="234" customWidth="1"/>
    <col min="9977" max="9979" width="16.625" style="234" customWidth="1"/>
    <col min="9980" max="9980" width="30.125" style="234" customWidth="1"/>
    <col min="9981" max="9983" width="18" style="234" customWidth="1"/>
    <col min="9984" max="9988" width="9.125" style="234" hidden="1" customWidth="1"/>
    <col min="9989" max="10231" width="9.125" style="234"/>
    <col min="10232" max="10232" width="30.125" style="234" customWidth="1"/>
    <col min="10233" max="10235" width="16.625" style="234" customWidth="1"/>
    <col min="10236" max="10236" width="30.125" style="234" customWidth="1"/>
    <col min="10237" max="10239" width="18" style="234" customWidth="1"/>
    <col min="10240" max="10244" width="9.125" style="234" hidden="1" customWidth="1"/>
    <col min="10245" max="10487" width="9.125" style="234"/>
    <col min="10488" max="10488" width="30.125" style="234" customWidth="1"/>
    <col min="10489" max="10491" width="16.625" style="234" customWidth="1"/>
    <col min="10492" max="10492" width="30.125" style="234" customWidth="1"/>
    <col min="10493" max="10495" width="18" style="234" customWidth="1"/>
    <col min="10496" max="10500" width="9.125" style="234" hidden="1" customWidth="1"/>
    <col min="10501" max="10743" width="9.125" style="234"/>
    <col min="10744" max="10744" width="30.125" style="234" customWidth="1"/>
    <col min="10745" max="10747" width="16.625" style="234" customWidth="1"/>
    <col min="10748" max="10748" width="30.125" style="234" customWidth="1"/>
    <col min="10749" max="10751" width="18" style="234" customWidth="1"/>
    <col min="10752" max="10756" width="9.125" style="234" hidden="1" customWidth="1"/>
    <col min="10757" max="10999" width="9.125" style="234"/>
    <col min="11000" max="11000" width="30.125" style="234" customWidth="1"/>
    <col min="11001" max="11003" width="16.625" style="234" customWidth="1"/>
    <col min="11004" max="11004" width="30.125" style="234" customWidth="1"/>
    <col min="11005" max="11007" width="18" style="234" customWidth="1"/>
    <col min="11008" max="11012" width="9.125" style="234" hidden="1" customWidth="1"/>
    <col min="11013" max="11255" width="9.125" style="234"/>
    <col min="11256" max="11256" width="30.125" style="234" customWidth="1"/>
    <col min="11257" max="11259" width="16.625" style="234" customWidth="1"/>
    <col min="11260" max="11260" width="30.125" style="234" customWidth="1"/>
    <col min="11261" max="11263" width="18" style="234" customWidth="1"/>
    <col min="11264" max="11268" width="9.125" style="234" hidden="1" customWidth="1"/>
    <col min="11269" max="11511" width="9.125" style="234"/>
    <col min="11512" max="11512" width="30.125" style="234" customWidth="1"/>
    <col min="11513" max="11515" width="16.625" style="234" customWidth="1"/>
    <col min="11516" max="11516" width="30.125" style="234" customWidth="1"/>
    <col min="11517" max="11519" width="18" style="234" customWidth="1"/>
    <col min="11520" max="11524" width="9.125" style="234" hidden="1" customWidth="1"/>
    <col min="11525" max="11767" width="9.125" style="234"/>
    <col min="11768" max="11768" width="30.125" style="234" customWidth="1"/>
    <col min="11769" max="11771" width="16.625" style="234" customWidth="1"/>
    <col min="11772" max="11772" width="30.125" style="234" customWidth="1"/>
    <col min="11773" max="11775" width="18" style="234" customWidth="1"/>
    <col min="11776" max="11780" width="9.125" style="234" hidden="1" customWidth="1"/>
    <col min="11781" max="12023" width="9.125" style="234"/>
    <col min="12024" max="12024" width="30.125" style="234" customWidth="1"/>
    <col min="12025" max="12027" width="16.625" style="234" customWidth="1"/>
    <col min="12028" max="12028" width="30.125" style="234" customWidth="1"/>
    <col min="12029" max="12031" width="18" style="234" customWidth="1"/>
    <col min="12032" max="12036" width="9.125" style="234" hidden="1" customWidth="1"/>
    <col min="12037" max="12279" width="9.125" style="234"/>
    <col min="12280" max="12280" width="30.125" style="234" customWidth="1"/>
    <col min="12281" max="12283" width="16.625" style="234" customWidth="1"/>
    <col min="12284" max="12284" width="30.125" style="234" customWidth="1"/>
    <col min="12285" max="12287" width="18" style="234" customWidth="1"/>
    <col min="12288" max="12292" width="9.125" style="234" hidden="1" customWidth="1"/>
    <col min="12293" max="12535" width="9.125" style="234"/>
    <col min="12536" max="12536" width="30.125" style="234" customWidth="1"/>
    <col min="12537" max="12539" width="16.625" style="234" customWidth="1"/>
    <col min="12540" max="12540" width="30.125" style="234" customWidth="1"/>
    <col min="12541" max="12543" width="18" style="234" customWidth="1"/>
    <col min="12544" max="12548" width="9.125" style="234" hidden="1" customWidth="1"/>
    <col min="12549" max="12791" width="9.125" style="234"/>
    <col min="12792" max="12792" width="30.125" style="234" customWidth="1"/>
    <col min="12793" max="12795" width="16.625" style="234" customWidth="1"/>
    <col min="12796" max="12796" width="30.125" style="234" customWidth="1"/>
    <col min="12797" max="12799" width="18" style="234" customWidth="1"/>
    <col min="12800" max="12804" width="9.125" style="234" hidden="1" customWidth="1"/>
    <col min="12805" max="13047" width="9.125" style="234"/>
    <col min="13048" max="13048" width="30.125" style="234" customWidth="1"/>
    <col min="13049" max="13051" width="16.625" style="234" customWidth="1"/>
    <col min="13052" max="13052" width="30.125" style="234" customWidth="1"/>
    <col min="13053" max="13055" width="18" style="234" customWidth="1"/>
    <col min="13056" max="13060" width="9.125" style="234" hidden="1" customWidth="1"/>
    <col min="13061" max="13303" width="9.125" style="234"/>
    <col min="13304" max="13304" width="30.125" style="234" customWidth="1"/>
    <col min="13305" max="13307" width="16.625" style="234" customWidth="1"/>
    <col min="13308" max="13308" width="30.125" style="234" customWidth="1"/>
    <col min="13309" max="13311" width="18" style="234" customWidth="1"/>
    <col min="13312" max="13316" width="9.125" style="234" hidden="1" customWidth="1"/>
    <col min="13317" max="13559" width="9.125" style="234"/>
    <col min="13560" max="13560" width="30.125" style="234" customWidth="1"/>
    <col min="13561" max="13563" width="16.625" style="234" customWidth="1"/>
    <col min="13564" max="13564" width="30.125" style="234" customWidth="1"/>
    <col min="13565" max="13567" width="18" style="234" customWidth="1"/>
    <col min="13568" max="13572" width="9.125" style="234" hidden="1" customWidth="1"/>
    <col min="13573" max="13815" width="9.125" style="234"/>
    <col min="13816" max="13816" width="30.125" style="234" customWidth="1"/>
    <col min="13817" max="13819" width="16.625" style="234" customWidth="1"/>
    <col min="13820" max="13820" width="30.125" style="234" customWidth="1"/>
    <col min="13821" max="13823" width="18" style="234" customWidth="1"/>
    <col min="13824" max="13828" width="9.125" style="234" hidden="1" customWidth="1"/>
    <col min="13829" max="14071" width="9.125" style="234"/>
    <col min="14072" max="14072" width="30.125" style="234" customWidth="1"/>
    <col min="14073" max="14075" width="16.625" style="234" customWidth="1"/>
    <col min="14076" max="14076" width="30.125" style="234" customWidth="1"/>
    <col min="14077" max="14079" width="18" style="234" customWidth="1"/>
    <col min="14080" max="14084" width="9.125" style="234" hidden="1" customWidth="1"/>
    <col min="14085" max="14327" width="9.125" style="234"/>
    <col min="14328" max="14328" width="30.125" style="234" customWidth="1"/>
    <col min="14329" max="14331" width="16.625" style="234" customWidth="1"/>
    <col min="14332" max="14332" width="30.125" style="234" customWidth="1"/>
    <col min="14333" max="14335" width="18" style="234" customWidth="1"/>
    <col min="14336" max="14340" width="9.125" style="234" hidden="1" customWidth="1"/>
    <col min="14341" max="14583" width="9.125" style="234"/>
    <col min="14584" max="14584" width="30.125" style="234" customWidth="1"/>
    <col min="14585" max="14587" width="16.625" style="234" customWidth="1"/>
    <col min="14588" max="14588" width="30.125" style="234" customWidth="1"/>
    <col min="14589" max="14591" width="18" style="234" customWidth="1"/>
    <col min="14592" max="14596" width="9.125" style="234" hidden="1" customWidth="1"/>
    <col min="14597" max="14839" width="9.125" style="234"/>
    <col min="14840" max="14840" width="30.125" style="234" customWidth="1"/>
    <col min="14841" max="14843" width="16.625" style="234" customWidth="1"/>
    <col min="14844" max="14844" width="30.125" style="234" customWidth="1"/>
    <col min="14845" max="14847" width="18" style="234" customWidth="1"/>
    <col min="14848" max="14852" width="9.125" style="234" hidden="1" customWidth="1"/>
    <col min="14853" max="15095" width="9.125" style="234"/>
    <col min="15096" max="15096" width="30.125" style="234" customWidth="1"/>
    <col min="15097" max="15099" width="16.625" style="234" customWidth="1"/>
    <col min="15100" max="15100" width="30.125" style="234" customWidth="1"/>
    <col min="15101" max="15103" width="18" style="234" customWidth="1"/>
    <col min="15104" max="15108" width="9.125" style="234" hidden="1" customWidth="1"/>
    <col min="15109" max="15351" width="9.125" style="234"/>
    <col min="15352" max="15352" width="30.125" style="234" customWidth="1"/>
    <col min="15353" max="15355" width="16.625" style="234" customWidth="1"/>
    <col min="15356" max="15356" width="30.125" style="234" customWidth="1"/>
    <col min="15357" max="15359" width="18" style="234" customWidth="1"/>
    <col min="15360" max="15364" width="9.125" style="234" hidden="1" customWidth="1"/>
    <col min="15365" max="15607" width="9.125" style="234"/>
    <col min="15608" max="15608" width="30.125" style="234" customWidth="1"/>
    <col min="15609" max="15611" width="16.625" style="234" customWidth="1"/>
    <col min="15612" max="15612" width="30.125" style="234" customWidth="1"/>
    <col min="15613" max="15615" width="18" style="234" customWidth="1"/>
    <col min="15616" max="15620" width="9.125" style="234" hidden="1" customWidth="1"/>
    <col min="15621" max="15863" width="9.125" style="234"/>
    <col min="15864" max="15864" width="30.125" style="234" customWidth="1"/>
    <col min="15865" max="15867" width="16.625" style="234" customWidth="1"/>
    <col min="15868" max="15868" width="30.125" style="234" customWidth="1"/>
    <col min="15869" max="15871" width="18" style="234" customWidth="1"/>
    <col min="15872" max="15876" width="9.125" style="234" hidden="1" customWidth="1"/>
    <col min="15877" max="16119" width="9.125" style="234"/>
    <col min="16120" max="16120" width="30.125" style="234" customWidth="1"/>
    <col min="16121" max="16123" width="16.625" style="234" customWidth="1"/>
    <col min="16124" max="16124" width="30.125" style="234" customWidth="1"/>
    <col min="16125" max="16127" width="18" style="234" customWidth="1"/>
    <col min="16128" max="16132" width="9.125" style="234" hidden="1" customWidth="1"/>
    <col min="16133" max="16384" width="9.125" style="234"/>
  </cols>
  <sheetData>
    <row r="1" s="228" customFormat="1" ht="19.5" customHeight="1" spans="1:4">
      <c r="A1" s="4" t="s">
        <v>430</v>
      </c>
      <c r="B1" s="229"/>
      <c r="C1" s="229"/>
      <c r="D1" s="213"/>
    </row>
    <row r="2" s="229" customFormat="1" ht="20.25" spans="1:4">
      <c r="A2" s="79" t="s">
        <v>431</v>
      </c>
      <c r="B2" s="79"/>
      <c r="C2" s="79"/>
      <c r="D2" s="218"/>
    </row>
    <row r="3" s="230" customFormat="1" ht="19.5" customHeight="1" spans="1:4">
      <c r="A3" s="235"/>
      <c r="B3" s="235"/>
      <c r="C3" s="235"/>
      <c r="D3" s="219" t="s">
        <v>113</v>
      </c>
    </row>
    <row r="4" s="230" customFormat="1" ht="50.1" customHeight="1" spans="1:4">
      <c r="A4" s="237" t="s">
        <v>56</v>
      </c>
      <c r="B4" s="170" t="s">
        <v>432</v>
      </c>
      <c r="C4" s="136" t="s">
        <v>351</v>
      </c>
      <c r="D4" s="155" t="s">
        <v>323</v>
      </c>
    </row>
    <row r="5" s="231" customFormat="1" ht="24.95" customHeight="1" spans="1:4">
      <c r="A5" s="221" t="s">
        <v>86</v>
      </c>
      <c r="B5" s="222">
        <f>SUM(B6:B14)</f>
        <v>231164</v>
      </c>
      <c r="C5" s="222">
        <f>SUM(C6:C14)</f>
        <v>130066</v>
      </c>
      <c r="D5" s="223">
        <f>C5/B5*100</f>
        <v>56.2656815075012</v>
      </c>
    </row>
    <row r="6" s="231" customFormat="1" ht="24.95" customHeight="1" spans="1:4">
      <c r="A6" s="191" t="s">
        <v>214</v>
      </c>
      <c r="B6" s="240"/>
      <c r="C6" s="240"/>
      <c r="D6" s="226"/>
    </row>
    <row r="7" s="231" customFormat="1" ht="24.95" customHeight="1" spans="1:4">
      <c r="A7" s="191" t="s">
        <v>215</v>
      </c>
      <c r="B7" s="243">
        <v>339</v>
      </c>
      <c r="C7" s="244">
        <v>234</v>
      </c>
      <c r="D7" s="226">
        <f t="shared" ref="D6:D14" si="0">C7/B7*100</f>
        <v>69.0265486725664</v>
      </c>
    </row>
    <row r="8" s="231" customFormat="1" ht="24.95" customHeight="1" spans="1:4">
      <c r="A8" s="191" t="s">
        <v>216</v>
      </c>
      <c r="B8" s="244">
        <v>198285</v>
      </c>
      <c r="C8" s="244">
        <v>87025</v>
      </c>
      <c r="D8" s="226">
        <f t="shared" si="0"/>
        <v>43.8888468618403</v>
      </c>
    </row>
    <row r="9" s="231" customFormat="1" ht="24.95" customHeight="1" spans="1:4">
      <c r="A9" s="191" t="s">
        <v>217</v>
      </c>
      <c r="B9" s="243">
        <v>627</v>
      </c>
      <c r="C9" s="244">
        <v>2040</v>
      </c>
      <c r="D9" s="226">
        <f t="shared" si="0"/>
        <v>325.358851674641</v>
      </c>
    </row>
    <row r="10" s="231" customFormat="1" ht="24.95" customHeight="1" spans="1:4">
      <c r="A10" s="191" t="s">
        <v>218</v>
      </c>
      <c r="B10" s="227"/>
      <c r="C10" s="244"/>
      <c r="D10" s="226"/>
    </row>
    <row r="11" s="231" customFormat="1" ht="24.95" customHeight="1" spans="1:4">
      <c r="A11" s="191" t="s">
        <v>219</v>
      </c>
      <c r="B11" s="244">
        <v>3795</v>
      </c>
      <c r="C11" s="244">
        <v>5538</v>
      </c>
      <c r="D11" s="226">
        <f t="shared" si="0"/>
        <v>145.928853754941</v>
      </c>
    </row>
    <row r="12" s="232" customFormat="1" ht="24.95" customHeight="1" spans="1:4">
      <c r="A12" s="191" t="s">
        <v>220</v>
      </c>
      <c r="B12" s="244">
        <v>27715</v>
      </c>
      <c r="C12" s="244">
        <v>35200</v>
      </c>
      <c r="D12" s="226">
        <f t="shared" si="0"/>
        <v>127.007035901137</v>
      </c>
    </row>
    <row r="13" s="233" customFormat="1" ht="24.95" customHeight="1" spans="1:4">
      <c r="A13" s="191" t="s">
        <v>221</v>
      </c>
      <c r="B13" s="227"/>
      <c r="C13" s="244"/>
      <c r="D13" s="226"/>
    </row>
    <row r="14" ht="24.95" customHeight="1" spans="1:4">
      <c r="A14" s="191" t="s">
        <v>222</v>
      </c>
      <c r="B14" s="243">
        <v>403</v>
      </c>
      <c r="C14" s="244">
        <v>29</v>
      </c>
      <c r="D14" s="226">
        <f t="shared" si="0"/>
        <v>7.19602977667494</v>
      </c>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Q29"/>
  <sheetViews>
    <sheetView showZeros="0" view="pageBreakPreview" zoomScaleNormal="100" workbookViewId="0">
      <selection activeCell="F14" sqref="F14"/>
    </sheetView>
  </sheetViews>
  <sheetFormatPr defaultColWidth="6.75" defaultRowHeight="11.25"/>
  <cols>
    <col min="1" max="1" width="35.625" style="54" customWidth="1"/>
    <col min="2" max="4" width="15.625" style="54" customWidth="1"/>
    <col min="5" max="43" width="9" style="54" customWidth="1"/>
    <col min="44" max="16384" width="6.75" style="54"/>
  </cols>
  <sheetData>
    <row r="1" ht="19.5" customHeight="1" spans="1:1">
      <c r="A1" s="76" t="s">
        <v>84</v>
      </c>
    </row>
    <row r="2" ht="31.5" customHeight="1" spans="1:43">
      <c r="A2" s="43" t="s">
        <v>85</v>
      </c>
      <c r="B2" s="43"/>
      <c r="C2" s="43"/>
      <c r="D2" s="43"/>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row>
    <row r="3" s="4" customFormat="1" ht="19.5" customHeight="1" spans="1:43">
      <c r="A3" s="56"/>
      <c r="B3" s="57"/>
      <c r="C3" s="57"/>
      <c r="D3" s="58" t="s">
        <v>55</v>
      </c>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row>
    <row r="4" s="4" customFormat="1" ht="50.1" customHeight="1" spans="1:43">
      <c r="A4" s="167" t="s">
        <v>56</v>
      </c>
      <c r="B4" s="167" t="s">
        <v>57</v>
      </c>
      <c r="C4" s="168" t="s">
        <v>58</v>
      </c>
      <c r="D4" s="169" t="s">
        <v>59</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75"/>
    </row>
    <row r="5" s="4" customFormat="1" ht="24.95" customHeight="1" spans="1:4">
      <c r="A5" s="156" t="s">
        <v>86</v>
      </c>
      <c r="B5" s="157">
        <f>SUM(B6:B29)</f>
        <v>699063</v>
      </c>
      <c r="C5" s="157">
        <f>SUM(C6:C29)</f>
        <v>623019</v>
      </c>
      <c r="D5" s="158">
        <f>C5/B5*100</f>
        <v>89.1220104625763</v>
      </c>
    </row>
    <row r="6" s="4" customFormat="1" ht="24.95" customHeight="1" spans="1:43">
      <c r="A6" s="181" t="s">
        <v>87</v>
      </c>
      <c r="B6" s="351">
        <v>55616</v>
      </c>
      <c r="C6" s="351">
        <v>57062</v>
      </c>
      <c r="D6" s="161">
        <f>C6/B6*100</f>
        <v>102.5999712313</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row>
    <row r="7" s="4" customFormat="1" ht="24.95" customHeight="1" spans="1:43">
      <c r="A7" s="181" t="s">
        <v>88</v>
      </c>
      <c r="B7" s="351">
        <v>0</v>
      </c>
      <c r="C7" s="351">
        <v>0</v>
      </c>
      <c r="D7" s="161"/>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row>
    <row r="8" s="4" customFormat="1" ht="24.95" customHeight="1" spans="1:43">
      <c r="A8" s="181" t="s">
        <v>89</v>
      </c>
      <c r="B8" s="351">
        <v>2181</v>
      </c>
      <c r="C8" s="351">
        <v>642</v>
      </c>
      <c r="D8" s="161">
        <f t="shared" ref="D7:D29" si="0">C8/B8*100</f>
        <v>29.4360385144429</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row>
    <row r="9" s="4" customFormat="1" ht="24.95" customHeight="1" spans="1:43">
      <c r="A9" s="181" t="s">
        <v>90</v>
      </c>
      <c r="B9" s="351">
        <v>50428</v>
      </c>
      <c r="C9" s="351">
        <v>53218</v>
      </c>
      <c r="D9" s="161">
        <f t="shared" si="0"/>
        <v>105.532640596494</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row>
    <row r="10" s="4" customFormat="1" ht="24.95" customHeight="1" spans="1:43">
      <c r="A10" s="181" t="s">
        <v>91</v>
      </c>
      <c r="B10" s="351">
        <v>132872</v>
      </c>
      <c r="C10" s="351">
        <v>134126</v>
      </c>
      <c r="D10" s="161">
        <f t="shared" si="0"/>
        <v>100.943765428382</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row>
    <row r="11" s="4" customFormat="1" ht="24.95" customHeight="1" spans="1:43">
      <c r="A11" s="181" t="s">
        <v>92</v>
      </c>
      <c r="B11" s="351">
        <v>6276</v>
      </c>
      <c r="C11" s="351">
        <v>6281</v>
      </c>
      <c r="D11" s="161">
        <f t="shared" si="0"/>
        <v>100.079668578713</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row>
    <row r="12" s="4" customFormat="1" ht="24.95" customHeight="1" spans="1:43">
      <c r="A12" s="181" t="s">
        <v>93</v>
      </c>
      <c r="B12" s="351">
        <v>10876</v>
      </c>
      <c r="C12" s="351">
        <v>13331</v>
      </c>
      <c r="D12" s="161">
        <f t="shared" si="0"/>
        <v>122.572636998897</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row>
    <row r="13" s="4" customFormat="1" ht="24.95" customHeight="1" spans="1:43">
      <c r="A13" s="181" t="s">
        <v>94</v>
      </c>
      <c r="B13" s="351">
        <v>83168</v>
      </c>
      <c r="C13" s="351">
        <v>86631</v>
      </c>
      <c r="D13" s="161">
        <f t="shared" si="0"/>
        <v>104.163861100423</v>
      </c>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row>
    <row r="14" s="4" customFormat="1" ht="24.95" customHeight="1" spans="1:43">
      <c r="A14" s="181" t="s">
        <v>95</v>
      </c>
      <c r="B14" s="351">
        <v>76574</v>
      </c>
      <c r="C14" s="351">
        <v>58966</v>
      </c>
      <c r="D14" s="161">
        <f t="shared" si="0"/>
        <v>77.0052498237</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row>
    <row r="15" s="4" customFormat="1" ht="24.95" customHeight="1" spans="1:43">
      <c r="A15" s="181" t="s">
        <v>96</v>
      </c>
      <c r="B15" s="351">
        <v>22414</v>
      </c>
      <c r="C15" s="351">
        <v>22870</v>
      </c>
      <c r="D15" s="161">
        <f t="shared" si="0"/>
        <v>102.03444275899</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row>
    <row r="16" s="4" customFormat="1" ht="24.95" customHeight="1" spans="1:43">
      <c r="A16" s="181" t="s">
        <v>97</v>
      </c>
      <c r="B16" s="351">
        <v>85976</v>
      </c>
      <c r="C16" s="351">
        <v>33617</v>
      </c>
      <c r="D16" s="161">
        <f t="shared" si="0"/>
        <v>39.1004466362706</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row>
    <row r="17" s="4" customFormat="1" ht="24.95" customHeight="1" spans="1:43">
      <c r="A17" s="181" t="s">
        <v>98</v>
      </c>
      <c r="B17" s="351">
        <v>46813</v>
      </c>
      <c r="C17" s="351">
        <v>48674</v>
      </c>
      <c r="D17" s="161">
        <f t="shared" si="0"/>
        <v>103.975391451093</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row>
    <row r="18" s="4" customFormat="1" ht="24.95" customHeight="1" spans="1:43">
      <c r="A18" s="181" t="s">
        <v>99</v>
      </c>
      <c r="B18" s="351">
        <v>31654</v>
      </c>
      <c r="C18" s="351">
        <v>10835</v>
      </c>
      <c r="D18" s="161">
        <f t="shared" si="0"/>
        <v>34.2294812661907</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row>
    <row r="19" s="4" customFormat="1" ht="24.95" customHeight="1" spans="1:43">
      <c r="A19" s="181" t="s">
        <v>100</v>
      </c>
      <c r="B19" s="351">
        <v>10836</v>
      </c>
      <c r="C19" s="351">
        <v>24016</v>
      </c>
      <c r="D19" s="161">
        <f t="shared" si="0"/>
        <v>221.631598375784</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row>
    <row r="20" s="4" customFormat="1" ht="24.95" customHeight="1" spans="1:43">
      <c r="A20" s="181" t="s">
        <v>101</v>
      </c>
      <c r="B20" s="351">
        <v>2760</v>
      </c>
      <c r="C20" s="351">
        <v>3270</v>
      </c>
      <c r="D20" s="161">
        <f t="shared" si="0"/>
        <v>118.478260869565</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row>
    <row r="21" s="4" customFormat="1" ht="24.95" customHeight="1" spans="1:43">
      <c r="A21" s="181" t="s">
        <v>102</v>
      </c>
      <c r="B21" s="351">
        <v>5809</v>
      </c>
      <c r="C21" s="351">
        <v>0</v>
      </c>
      <c r="D21" s="161">
        <f t="shared" si="0"/>
        <v>0</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row>
    <row r="22" s="4" customFormat="1" ht="24.95" customHeight="1" spans="1:43">
      <c r="A22" s="181" t="s">
        <v>103</v>
      </c>
      <c r="B22" s="351">
        <v>0</v>
      </c>
      <c r="C22" s="351">
        <v>0</v>
      </c>
      <c r="D22" s="161"/>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row>
    <row r="23" s="4" customFormat="1" ht="24.95" customHeight="1" spans="1:43">
      <c r="A23" s="181" t="s">
        <v>104</v>
      </c>
      <c r="B23" s="351">
        <v>20808</v>
      </c>
      <c r="C23" s="351">
        <v>7584</v>
      </c>
      <c r="D23" s="161">
        <f t="shared" si="0"/>
        <v>36.4475201845444</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row>
    <row r="24" s="4" customFormat="1" ht="24.95" customHeight="1" spans="1:43">
      <c r="A24" s="181" t="s">
        <v>105</v>
      </c>
      <c r="B24" s="351">
        <v>24420</v>
      </c>
      <c r="C24" s="351">
        <v>34979</v>
      </c>
      <c r="D24" s="161">
        <f t="shared" si="0"/>
        <v>143.239148239148</v>
      </c>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row>
    <row r="25" s="4" customFormat="1" ht="24.95" customHeight="1" spans="1:43">
      <c r="A25" s="181" t="s">
        <v>106</v>
      </c>
      <c r="B25" s="351">
        <v>504</v>
      </c>
      <c r="C25" s="351">
        <v>0</v>
      </c>
      <c r="D25" s="161">
        <f t="shared" si="0"/>
        <v>0</v>
      </c>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row>
    <row r="26" s="4" customFormat="1" ht="24.95" customHeight="1" spans="1:43">
      <c r="A26" s="181" t="s">
        <v>107</v>
      </c>
      <c r="B26" s="351">
        <v>6533</v>
      </c>
      <c r="C26" s="351">
        <v>8822</v>
      </c>
      <c r="D26" s="161">
        <f t="shared" si="0"/>
        <v>135.037501913363</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row>
    <row r="27" s="4" customFormat="1" ht="24.95" customHeight="1" spans="1:43">
      <c r="A27" s="181" t="s">
        <v>108</v>
      </c>
      <c r="B27" s="351">
        <v>4870</v>
      </c>
      <c r="C27" s="351">
        <v>7</v>
      </c>
      <c r="D27" s="161">
        <f t="shared" si="0"/>
        <v>0.143737166324435</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row>
    <row r="28" s="4" customFormat="1" ht="24.95" customHeight="1" spans="1:43">
      <c r="A28" s="181" t="s">
        <v>109</v>
      </c>
      <c r="B28" s="351">
        <v>17665</v>
      </c>
      <c r="C28" s="351">
        <v>18083</v>
      </c>
      <c r="D28" s="161">
        <f t="shared" si="0"/>
        <v>102.366260968016</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row>
    <row r="29" s="4" customFormat="1" ht="24.95" customHeight="1" spans="1:43">
      <c r="A29" s="181" t="s">
        <v>110</v>
      </c>
      <c r="B29" s="351">
        <v>10</v>
      </c>
      <c r="C29" s="351">
        <v>5</v>
      </c>
      <c r="D29" s="161">
        <f t="shared" si="0"/>
        <v>50</v>
      </c>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scale="98" fitToHeight="0" orientation="portrait"/>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8"/>
  <sheetViews>
    <sheetView showGridLines="0" showZeros="0" view="pageBreakPreview" zoomScaleNormal="100" workbookViewId="0">
      <selection activeCell="A5" sqref="A5:D5"/>
    </sheetView>
  </sheetViews>
  <sheetFormatPr defaultColWidth="9.125" defaultRowHeight="14.25" outlineLevelCol="3"/>
  <cols>
    <col min="1" max="1" width="35.625" style="233" customWidth="1"/>
    <col min="2" max="4" width="15.625" style="233" customWidth="1"/>
    <col min="5" max="247" width="9.125" style="234"/>
    <col min="248" max="248" width="30.125" style="234" customWidth="1"/>
    <col min="249" max="251" width="16.625" style="234" customWidth="1"/>
    <col min="252" max="252" width="30.125" style="234" customWidth="1"/>
    <col min="253" max="255" width="18" style="234" customWidth="1"/>
    <col min="256" max="260" width="9.125" style="234" hidden="1" customWidth="1"/>
    <col min="261" max="503" width="9.125" style="234"/>
    <col min="504" max="504" width="30.125" style="234" customWidth="1"/>
    <col min="505" max="507" width="16.625" style="234" customWidth="1"/>
    <col min="508" max="508" width="30.125" style="234" customWidth="1"/>
    <col min="509" max="511" width="18" style="234" customWidth="1"/>
    <col min="512" max="516" width="9.125" style="234" hidden="1" customWidth="1"/>
    <col min="517" max="759" width="9.125" style="234"/>
    <col min="760" max="760" width="30.125" style="234" customWidth="1"/>
    <col min="761" max="763" width="16.625" style="234" customWidth="1"/>
    <col min="764" max="764" width="30.125" style="234" customWidth="1"/>
    <col min="765" max="767" width="18" style="234" customWidth="1"/>
    <col min="768" max="772" width="9.125" style="234" hidden="1" customWidth="1"/>
    <col min="773" max="1015" width="9.125" style="234"/>
    <col min="1016" max="1016" width="30.125" style="234" customWidth="1"/>
    <col min="1017" max="1019" width="16.625" style="234" customWidth="1"/>
    <col min="1020" max="1020" width="30.125" style="234" customWidth="1"/>
    <col min="1021" max="1023" width="18" style="234" customWidth="1"/>
    <col min="1024" max="1028" width="9.125" style="234" hidden="1" customWidth="1"/>
    <col min="1029" max="1271" width="9.125" style="234"/>
    <col min="1272" max="1272" width="30.125" style="234" customWidth="1"/>
    <col min="1273" max="1275" width="16.625" style="234" customWidth="1"/>
    <col min="1276" max="1276" width="30.125" style="234" customWidth="1"/>
    <col min="1277" max="1279" width="18" style="234" customWidth="1"/>
    <col min="1280" max="1284" width="9.125" style="234" hidden="1" customWidth="1"/>
    <col min="1285" max="1527" width="9.125" style="234"/>
    <col min="1528" max="1528" width="30.125" style="234" customWidth="1"/>
    <col min="1529" max="1531" width="16.625" style="234" customWidth="1"/>
    <col min="1532" max="1532" width="30.125" style="234" customWidth="1"/>
    <col min="1533" max="1535" width="18" style="234" customWidth="1"/>
    <col min="1536" max="1540" width="9.125" style="234" hidden="1" customWidth="1"/>
    <col min="1541" max="1783" width="9.125" style="234"/>
    <col min="1784" max="1784" width="30.125" style="234" customWidth="1"/>
    <col min="1785" max="1787" width="16.625" style="234" customWidth="1"/>
    <col min="1788" max="1788" width="30.125" style="234" customWidth="1"/>
    <col min="1789" max="1791" width="18" style="234" customWidth="1"/>
    <col min="1792" max="1796" width="9.125" style="234" hidden="1" customWidth="1"/>
    <col min="1797" max="2039" width="9.125" style="234"/>
    <col min="2040" max="2040" width="30.125" style="234" customWidth="1"/>
    <col min="2041" max="2043" width="16.625" style="234" customWidth="1"/>
    <col min="2044" max="2044" width="30.125" style="234" customWidth="1"/>
    <col min="2045" max="2047" width="18" style="234" customWidth="1"/>
    <col min="2048" max="2052" width="9.125" style="234" hidden="1" customWidth="1"/>
    <col min="2053" max="2295" width="9.125" style="234"/>
    <col min="2296" max="2296" width="30.125" style="234" customWidth="1"/>
    <col min="2297" max="2299" width="16.625" style="234" customWidth="1"/>
    <col min="2300" max="2300" width="30.125" style="234" customWidth="1"/>
    <col min="2301" max="2303" width="18" style="234" customWidth="1"/>
    <col min="2304" max="2308" width="9.125" style="234" hidden="1" customWidth="1"/>
    <col min="2309" max="2551" width="9.125" style="234"/>
    <col min="2552" max="2552" width="30.125" style="234" customWidth="1"/>
    <col min="2553" max="2555" width="16.625" style="234" customWidth="1"/>
    <col min="2556" max="2556" width="30.125" style="234" customWidth="1"/>
    <col min="2557" max="2559" width="18" style="234" customWidth="1"/>
    <col min="2560" max="2564" width="9.125" style="234" hidden="1" customWidth="1"/>
    <col min="2565" max="2807" width="9.125" style="234"/>
    <col min="2808" max="2808" width="30.125" style="234" customWidth="1"/>
    <col min="2809" max="2811" width="16.625" style="234" customWidth="1"/>
    <col min="2812" max="2812" width="30.125" style="234" customWidth="1"/>
    <col min="2813" max="2815" width="18" style="234" customWidth="1"/>
    <col min="2816" max="2820" width="9.125" style="234" hidden="1" customWidth="1"/>
    <col min="2821" max="3063" width="9.125" style="234"/>
    <col min="3064" max="3064" width="30.125" style="234" customWidth="1"/>
    <col min="3065" max="3067" width="16.625" style="234" customWidth="1"/>
    <col min="3068" max="3068" width="30.125" style="234" customWidth="1"/>
    <col min="3069" max="3071" width="18" style="234" customWidth="1"/>
    <col min="3072" max="3076" width="9.125" style="234" hidden="1" customWidth="1"/>
    <col min="3077" max="3319" width="9.125" style="234"/>
    <col min="3320" max="3320" width="30.125" style="234" customWidth="1"/>
    <col min="3321" max="3323" width="16.625" style="234" customWidth="1"/>
    <col min="3324" max="3324" width="30.125" style="234" customWidth="1"/>
    <col min="3325" max="3327" width="18" style="234" customWidth="1"/>
    <col min="3328" max="3332" width="9.125" style="234" hidden="1" customWidth="1"/>
    <col min="3333" max="3575" width="9.125" style="234"/>
    <col min="3576" max="3576" width="30.125" style="234" customWidth="1"/>
    <col min="3577" max="3579" width="16.625" style="234" customWidth="1"/>
    <col min="3580" max="3580" width="30.125" style="234" customWidth="1"/>
    <col min="3581" max="3583" width="18" style="234" customWidth="1"/>
    <col min="3584" max="3588" width="9.125" style="234" hidden="1" customWidth="1"/>
    <col min="3589" max="3831" width="9.125" style="234"/>
    <col min="3832" max="3832" width="30.125" style="234" customWidth="1"/>
    <col min="3833" max="3835" width="16.625" style="234" customWidth="1"/>
    <col min="3836" max="3836" width="30.125" style="234" customWidth="1"/>
    <col min="3837" max="3839" width="18" style="234" customWidth="1"/>
    <col min="3840" max="3844" width="9.125" style="234" hidden="1" customWidth="1"/>
    <col min="3845" max="4087" width="9.125" style="234"/>
    <col min="4088" max="4088" width="30.125" style="234" customWidth="1"/>
    <col min="4089" max="4091" width="16.625" style="234" customWidth="1"/>
    <col min="4092" max="4092" width="30.125" style="234" customWidth="1"/>
    <col min="4093" max="4095" width="18" style="234" customWidth="1"/>
    <col min="4096" max="4100" width="9.125" style="234" hidden="1" customWidth="1"/>
    <col min="4101" max="4343" width="9.125" style="234"/>
    <col min="4344" max="4344" width="30.125" style="234" customWidth="1"/>
    <col min="4345" max="4347" width="16.625" style="234" customWidth="1"/>
    <col min="4348" max="4348" width="30.125" style="234" customWidth="1"/>
    <col min="4349" max="4351" width="18" style="234" customWidth="1"/>
    <col min="4352" max="4356" width="9.125" style="234" hidden="1" customWidth="1"/>
    <col min="4357" max="4599" width="9.125" style="234"/>
    <col min="4600" max="4600" width="30.125" style="234" customWidth="1"/>
    <col min="4601" max="4603" width="16.625" style="234" customWidth="1"/>
    <col min="4604" max="4604" width="30.125" style="234" customWidth="1"/>
    <col min="4605" max="4607" width="18" style="234" customWidth="1"/>
    <col min="4608" max="4612" width="9.125" style="234" hidden="1" customWidth="1"/>
    <col min="4613" max="4855" width="9.125" style="234"/>
    <col min="4856" max="4856" width="30.125" style="234" customWidth="1"/>
    <col min="4857" max="4859" width="16.625" style="234" customWidth="1"/>
    <col min="4860" max="4860" width="30.125" style="234" customWidth="1"/>
    <col min="4861" max="4863" width="18" style="234" customWidth="1"/>
    <col min="4864" max="4868" width="9.125" style="234" hidden="1" customWidth="1"/>
    <col min="4869" max="5111" width="9.125" style="234"/>
    <col min="5112" max="5112" width="30.125" style="234" customWidth="1"/>
    <col min="5113" max="5115" width="16.625" style="234" customWidth="1"/>
    <col min="5116" max="5116" width="30.125" style="234" customWidth="1"/>
    <col min="5117" max="5119" width="18" style="234" customWidth="1"/>
    <col min="5120" max="5124" width="9.125" style="234" hidden="1" customWidth="1"/>
    <col min="5125" max="5367" width="9.125" style="234"/>
    <col min="5368" max="5368" width="30.125" style="234" customWidth="1"/>
    <col min="5369" max="5371" width="16.625" style="234" customWidth="1"/>
    <col min="5372" max="5372" width="30.125" style="234" customWidth="1"/>
    <col min="5373" max="5375" width="18" style="234" customWidth="1"/>
    <col min="5376" max="5380" width="9.125" style="234" hidden="1" customWidth="1"/>
    <col min="5381" max="5623" width="9.125" style="234"/>
    <col min="5624" max="5624" width="30.125" style="234" customWidth="1"/>
    <col min="5625" max="5627" width="16.625" style="234" customWidth="1"/>
    <col min="5628" max="5628" width="30.125" style="234" customWidth="1"/>
    <col min="5629" max="5631" width="18" style="234" customWidth="1"/>
    <col min="5632" max="5636" width="9.125" style="234" hidden="1" customWidth="1"/>
    <col min="5637" max="5879" width="9.125" style="234"/>
    <col min="5880" max="5880" width="30.125" style="234" customWidth="1"/>
    <col min="5881" max="5883" width="16.625" style="234" customWidth="1"/>
    <col min="5884" max="5884" width="30.125" style="234" customWidth="1"/>
    <col min="5885" max="5887" width="18" style="234" customWidth="1"/>
    <col min="5888" max="5892" width="9.125" style="234" hidden="1" customWidth="1"/>
    <col min="5893" max="6135" width="9.125" style="234"/>
    <col min="6136" max="6136" width="30.125" style="234" customWidth="1"/>
    <col min="6137" max="6139" width="16.625" style="234" customWidth="1"/>
    <col min="6140" max="6140" width="30.125" style="234" customWidth="1"/>
    <col min="6141" max="6143" width="18" style="234" customWidth="1"/>
    <col min="6144" max="6148" width="9.125" style="234" hidden="1" customWidth="1"/>
    <col min="6149" max="6391" width="9.125" style="234"/>
    <col min="6392" max="6392" width="30.125" style="234" customWidth="1"/>
    <col min="6393" max="6395" width="16.625" style="234" customWidth="1"/>
    <col min="6396" max="6396" width="30.125" style="234" customWidth="1"/>
    <col min="6397" max="6399" width="18" style="234" customWidth="1"/>
    <col min="6400" max="6404" width="9.125" style="234" hidden="1" customWidth="1"/>
    <col min="6405" max="6647" width="9.125" style="234"/>
    <col min="6648" max="6648" width="30.125" style="234" customWidth="1"/>
    <col min="6649" max="6651" width="16.625" style="234" customWidth="1"/>
    <col min="6652" max="6652" width="30.125" style="234" customWidth="1"/>
    <col min="6653" max="6655" width="18" style="234" customWidth="1"/>
    <col min="6656" max="6660" width="9.125" style="234" hidden="1" customWidth="1"/>
    <col min="6661" max="6903" width="9.125" style="234"/>
    <col min="6904" max="6904" width="30.125" style="234" customWidth="1"/>
    <col min="6905" max="6907" width="16.625" style="234" customWidth="1"/>
    <col min="6908" max="6908" width="30.125" style="234" customWidth="1"/>
    <col min="6909" max="6911" width="18" style="234" customWidth="1"/>
    <col min="6912" max="6916" width="9.125" style="234" hidden="1" customWidth="1"/>
    <col min="6917" max="7159" width="9.125" style="234"/>
    <col min="7160" max="7160" width="30.125" style="234" customWidth="1"/>
    <col min="7161" max="7163" width="16.625" style="234" customWidth="1"/>
    <col min="7164" max="7164" width="30.125" style="234" customWidth="1"/>
    <col min="7165" max="7167" width="18" style="234" customWidth="1"/>
    <col min="7168" max="7172" width="9.125" style="234" hidden="1" customWidth="1"/>
    <col min="7173" max="7415" width="9.125" style="234"/>
    <col min="7416" max="7416" width="30.125" style="234" customWidth="1"/>
    <col min="7417" max="7419" width="16.625" style="234" customWidth="1"/>
    <col min="7420" max="7420" width="30.125" style="234" customWidth="1"/>
    <col min="7421" max="7423" width="18" style="234" customWidth="1"/>
    <col min="7424" max="7428" width="9.125" style="234" hidden="1" customWidth="1"/>
    <col min="7429" max="7671" width="9.125" style="234"/>
    <col min="7672" max="7672" width="30.125" style="234" customWidth="1"/>
    <col min="7673" max="7675" width="16.625" style="234" customWidth="1"/>
    <col min="7676" max="7676" width="30.125" style="234" customWidth="1"/>
    <col min="7677" max="7679" width="18" style="234" customWidth="1"/>
    <col min="7680" max="7684" width="9.125" style="234" hidden="1" customWidth="1"/>
    <col min="7685" max="7927" width="9.125" style="234"/>
    <col min="7928" max="7928" width="30.125" style="234" customWidth="1"/>
    <col min="7929" max="7931" width="16.625" style="234" customWidth="1"/>
    <col min="7932" max="7932" width="30.125" style="234" customWidth="1"/>
    <col min="7933" max="7935" width="18" style="234" customWidth="1"/>
    <col min="7936" max="7940" width="9.125" style="234" hidden="1" customWidth="1"/>
    <col min="7941" max="8183" width="9.125" style="234"/>
    <col min="8184" max="8184" width="30.125" style="234" customWidth="1"/>
    <col min="8185" max="8187" width="16.625" style="234" customWidth="1"/>
    <col min="8188" max="8188" width="30.125" style="234" customWidth="1"/>
    <col min="8189" max="8191" width="18" style="234" customWidth="1"/>
    <col min="8192" max="8196" width="9.125" style="234" hidden="1" customWidth="1"/>
    <col min="8197" max="8439" width="9.125" style="234"/>
    <col min="8440" max="8440" width="30.125" style="234" customWidth="1"/>
    <col min="8441" max="8443" width="16.625" style="234" customWidth="1"/>
    <col min="8444" max="8444" width="30.125" style="234" customWidth="1"/>
    <col min="8445" max="8447" width="18" style="234" customWidth="1"/>
    <col min="8448" max="8452" width="9.125" style="234" hidden="1" customWidth="1"/>
    <col min="8453" max="8695" width="9.125" style="234"/>
    <col min="8696" max="8696" width="30.125" style="234" customWidth="1"/>
    <col min="8697" max="8699" width="16.625" style="234" customWidth="1"/>
    <col min="8700" max="8700" width="30.125" style="234" customWidth="1"/>
    <col min="8701" max="8703" width="18" style="234" customWidth="1"/>
    <col min="8704" max="8708" width="9.125" style="234" hidden="1" customWidth="1"/>
    <col min="8709" max="8951" width="9.125" style="234"/>
    <col min="8952" max="8952" width="30.125" style="234" customWidth="1"/>
    <col min="8953" max="8955" width="16.625" style="234" customWidth="1"/>
    <col min="8956" max="8956" width="30.125" style="234" customWidth="1"/>
    <col min="8957" max="8959" width="18" style="234" customWidth="1"/>
    <col min="8960" max="8964" width="9.125" style="234" hidden="1" customWidth="1"/>
    <col min="8965" max="9207" width="9.125" style="234"/>
    <col min="9208" max="9208" width="30.125" style="234" customWidth="1"/>
    <col min="9209" max="9211" width="16.625" style="234" customWidth="1"/>
    <col min="9212" max="9212" width="30.125" style="234" customWidth="1"/>
    <col min="9213" max="9215" width="18" style="234" customWidth="1"/>
    <col min="9216" max="9220" width="9.125" style="234" hidden="1" customWidth="1"/>
    <col min="9221" max="9463" width="9.125" style="234"/>
    <col min="9464" max="9464" width="30.125" style="234" customWidth="1"/>
    <col min="9465" max="9467" width="16.625" style="234" customWidth="1"/>
    <col min="9468" max="9468" width="30.125" style="234" customWidth="1"/>
    <col min="9469" max="9471" width="18" style="234" customWidth="1"/>
    <col min="9472" max="9476" width="9.125" style="234" hidden="1" customWidth="1"/>
    <col min="9477" max="9719" width="9.125" style="234"/>
    <col min="9720" max="9720" width="30.125" style="234" customWidth="1"/>
    <col min="9721" max="9723" width="16.625" style="234" customWidth="1"/>
    <col min="9724" max="9724" width="30.125" style="234" customWidth="1"/>
    <col min="9725" max="9727" width="18" style="234" customWidth="1"/>
    <col min="9728" max="9732" width="9.125" style="234" hidden="1" customWidth="1"/>
    <col min="9733" max="9975" width="9.125" style="234"/>
    <col min="9976" max="9976" width="30.125" style="234" customWidth="1"/>
    <col min="9977" max="9979" width="16.625" style="234" customWidth="1"/>
    <col min="9980" max="9980" width="30.125" style="234" customWidth="1"/>
    <col min="9981" max="9983" width="18" style="234" customWidth="1"/>
    <col min="9984" max="9988" width="9.125" style="234" hidden="1" customWidth="1"/>
    <col min="9989" max="10231" width="9.125" style="234"/>
    <col min="10232" max="10232" width="30.125" style="234" customWidth="1"/>
    <col min="10233" max="10235" width="16.625" style="234" customWidth="1"/>
    <col min="10236" max="10236" width="30.125" style="234" customWidth="1"/>
    <col min="10237" max="10239" width="18" style="234" customWidth="1"/>
    <col min="10240" max="10244" width="9.125" style="234" hidden="1" customWidth="1"/>
    <col min="10245" max="10487" width="9.125" style="234"/>
    <col min="10488" max="10488" width="30.125" style="234" customWidth="1"/>
    <col min="10489" max="10491" width="16.625" style="234" customWidth="1"/>
    <col min="10492" max="10492" width="30.125" style="234" customWidth="1"/>
    <col min="10493" max="10495" width="18" style="234" customWidth="1"/>
    <col min="10496" max="10500" width="9.125" style="234" hidden="1" customWidth="1"/>
    <col min="10501" max="10743" width="9.125" style="234"/>
    <col min="10744" max="10744" width="30.125" style="234" customWidth="1"/>
    <col min="10745" max="10747" width="16.625" style="234" customWidth="1"/>
    <col min="10748" max="10748" width="30.125" style="234" customWidth="1"/>
    <col min="10749" max="10751" width="18" style="234" customWidth="1"/>
    <col min="10752" max="10756" width="9.125" style="234" hidden="1" customWidth="1"/>
    <col min="10757" max="10999" width="9.125" style="234"/>
    <col min="11000" max="11000" width="30.125" style="234" customWidth="1"/>
    <col min="11001" max="11003" width="16.625" style="234" customWidth="1"/>
    <col min="11004" max="11004" width="30.125" style="234" customWidth="1"/>
    <col min="11005" max="11007" width="18" style="234" customWidth="1"/>
    <col min="11008" max="11012" width="9.125" style="234" hidden="1" customWidth="1"/>
    <col min="11013" max="11255" width="9.125" style="234"/>
    <col min="11256" max="11256" width="30.125" style="234" customWidth="1"/>
    <col min="11257" max="11259" width="16.625" style="234" customWidth="1"/>
    <col min="11260" max="11260" width="30.125" style="234" customWidth="1"/>
    <col min="11261" max="11263" width="18" style="234" customWidth="1"/>
    <col min="11264" max="11268" width="9.125" style="234" hidden="1" customWidth="1"/>
    <col min="11269" max="11511" width="9.125" style="234"/>
    <col min="11512" max="11512" width="30.125" style="234" customWidth="1"/>
    <col min="11513" max="11515" width="16.625" style="234" customWidth="1"/>
    <col min="11516" max="11516" width="30.125" style="234" customWidth="1"/>
    <col min="11517" max="11519" width="18" style="234" customWidth="1"/>
    <col min="11520" max="11524" width="9.125" style="234" hidden="1" customWidth="1"/>
    <col min="11525" max="11767" width="9.125" style="234"/>
    <col min="11768" max="11768" width="30.125" style="234" customWidth="1"/>
    <col min="11769" max="11771" width="16.625" style="234" customWidth="1"/>
    <col min="11772" max="11772" width="30.125" style="234" customWidth="1"/>
    <col min="11773" max="11775" width="18" style="234" customWidth="1"/>
    <col min="11776" max="11780" width="9.125" style="234" hidden="1" customWidth="1"/>
    <col min="11781" max="12023" width="9.125" style="234"/>
    <col min="12024" max="12024" width="30.125" style="234" customWidth="1"/>
    <col min="12025" max="12027" width="16.625" style="234" customWidth="1"/>
    <col min="12028" max="12028" width="30.125" style="234" customWidth="1"/>
    <col min="12029" max="12031" width="18" style="234" customWidth="1"/>
    <col min="12032" max="12036" width="9.125" style="234" hidden="1" customWidth="1"/>
    <col min="12037" max="12279" width="9.125" style="234"/>
    <col min="12280" max="12280" width="30.125" style="234" customWidth="1"/>
    <col min="12281" max="12283" width="16.625" style="234" customWidth="1"/>
    <col min="12284" max="12284" width="30.125" style="234" customWidth="1"/>
    <col min="12285" max="12287" width="18" style="234" customWidth="1"/>
    <col min="12288" max="12292" width="9.125" style="234" hidden="1" customWidth="1"/>
    <col min="12293" max="12535" width="9.125" style="234"/>
    <col min="12536" max="12536" width="30.125" style="234" customWidth="1"/>
    <col min="12537" max="12539" width="16.625" style="234" customWidth="1"/>
    <col min="12540" max="12540" width="30.125" style="234" customWidth="1"/>
    <col min="12541" max="12543" width="18" style="234" customWidth="1"/>
    <col min="12544" max="12548" width="9.125" style="234" hidden="1" customWidth="1"/>
    <col min="12549" max="12791" width="9.125" style="234"/>
    <col min="12792" max="12792" width="30.125" style="234" customWidth="1"/>
    <col min="12793" max="12795" width="16.625" style="234" customWidth="1"/>
    <col min="12796" max="12796" width="30.125" style="234" customWidth="1"/>
    <col min="12797" max="12799" width="18" style="234" customWidth="1"/>
    <col min="12800" max="12804" width="9.125" style="234" hidden="1" customWidth="1"/>
    <col min="12805" max="13047" width="9.125" style="234"/>
    <col min="13048" max="13048" width="30.125" style="234" customWidth="1"/>
    <col min="13049" max="13051" width="16.625" style="234" customWidth="1"/>
    <col min="13052" max="13052" width="30.125" style="234" customWidth="1"/>
    <col min="13053" max="13055" width="18" style="234" customWidth="1"/>
    <col min="13056" max="13060" width="9.125" style="234" hidden="1" customWidth="1"/>
    <col min="13061" max="13303" width="9.125" style="234"/>
    <col min="13304" max="13304" width="30.125" style="234" customWidth="1"/>
    <col min="13305" max="13307" width="16.625" style="234" customWidth="1"/>
    <col min="13308" max="13308" width="30.125" style="234" customWidth="1"/>
    <col min="13309" max="13311" width="18" style="234" customWidth="1"/>
    <col min="13312" max="13316" width="9.125" style="234" hidden="1" customWidth="1"/>
    <col min="13317" max="13559" width="9.125" style="234"/>
    <col min="13560" max="13560" width="30.125" style="234" customWidth="1"/>
    <col min="13561" max="13563" width="16.625" style="234" customWidth="1"/>
    <col min="13564" max="13564" width="30.125" style="234" customWidth="1"/>
    <col min="13565" max="13567" width="18" style="234" customWidth="1"/>
    <col min="13568" max="13572" width="9.125" style="234" hidden="1" customWidth="1"/>
    <col min="13573" max="13815" width="9.125" style="234"/>
    <col min="13816" max="13816" width="30.125" style="234" customWidth="1"/>
    <col min="13817" max="13819" width="16.625" style="234" customWidth="1"/>
    <col min="13820" max="13820" width="30.125" style="234" customWidth="1"/>
    <col min="13821" max="13823" width="18" style="234" customWidth="1"/>
    <col min="13824" max="13828" width="9.125" style="234" hidden="1" customWidth="1"/>
    <col min="13829" max="14071" width="9.125" style="234"/>
    <col min="14072" max="14072" width="30.125" style="234" customWidth="1"/>
    <col min="14073" max="14075" width="16.625" style="234" customWidth="1"/>
    <col min="14076" max="14076" width="30.125" style="234" customWidth="1"/>
    <col min="14077" max="14079" width="18" style="234" customWidth="1"/>
    <col min="14080" max="14084" width="9.125" style="234" hidden="1" customWidth="1"/>
    <col min="14085" max="14327" width="9.125" style="234"/>
    <col min="14328" max="14328" width="30.125" style="234" customWidth="1"/>
    <col min="14329" max="14331" width="16.625" style="234" customWidth="1"/>
    <col min="14332" max="14332" width="30.125" style="234" customWidth="1"/>
    <col min="14333" max="14335" width="18" style="234" customWidth="1"/>
    <col min="14336" max="14340" width="9.125" style="234" hidden="1" customWidth="1"/>
    <col min="14341" max="14583" width="9.125" style="234"/>
    <col min="14584" max="14584" width="30.125" style="234" customWidth="1"/>
    <col min="14585" max="14587" width="16.625" style="234" customWidth="1"/>
    <col min="14588" max="14588" width="30.125" style="234" customWidth="1"/>
    <col min="14589" max="14591" width="18" style="234" customWidth="1"/>
    <col min="14592" max="14596" width="9.125" style="234" hidden="1" customWidth="1"/>
    <col min="14597" max="14839" width="9.125" style="234"/>
    <col min="14840" max="14840" width="30.125" style="234" customWidth="1"/>
    <col min="14841" max="14843" width="16.625" style="234" customWidth="1"/>
    <col min="14844" max="14844" width="30.125" style="234" customWidth="1"/>
    <col min="14845" max="14847" width="18" style="234" customWidth="1"/>
    <col min="14848" max="14852" width="9.125" style="234" hidden="1" customWidth="1"/>
    <col min="14853" max="15095" width="9.125" style="234"/>
    <col min="15096" max="15096" width="30.125" style="234" customWidth="1"/>
    <col min="15097" max="15099" width="16.625" style="234" customWidth="1"/>
    <col min="15100" max="15100" width="30.125" style="234" customWidth="1"/>
    <col min="15101" max="15103" width="18" style="234" customWidth="1"/>
    <col min="15104" max="15108" width="9.125" style="234" hidden="1" customWidth="1"/>
    <col min="15109" max="15351" width="9.125" style="234"/>
    <col min="15352" max="15352" width="30.125" style="234" customWidth="1"/>
    <col min="15353" max="15355" width="16.625" style="234" customWidth="1"/>
    <col min="15356" max="15356" width="30.125" style="234" customWidth="1"/>
    <col min="15357" max="15359" width="18" style="234" customWidth="1"/>
    <col min="15360" max="15364" width="9.125" style="234" hidden="1" customWidth="1"/>
    <col min="15365" max="15607" width="9.125" style="234"/>
    <col min="15608" max="15608" width="30.125" style="234" customWidth="1"/>
    <col min="15609" max="15611" width="16.625" style="234" customWidth="1"/>
    <col min="15612" max="15612" width="30.125" style="234" customWidth="1"/>
    <col min="15613" max="15615" width="18" style="234" customWidth="1"/>
    <col min="15616" max="15620" width="9.125" style="234" hidden="1" customWidth="1"/>
    <col min="15621" max="15863" width="9.125" style="234"/>
    <col min="15864" max="15864" width="30.125" style="234" customWidth="1"/>
    <col min="15865" max="15867" width="16.625" style="234" customWidth="1"/>
    <col min="15868" max="15868" width="30.125" style="234" customWidth="1"/>
    <col min="15869" max="15871" width="18" style="234" customWidth="1"/>
    <col min="15872" max="15876" width="9.125" style="234" hidden="1" customWidth="1"/>
    <col min="15877" max="16119" width="9.125" style="234"/>
    <col min="16120" max="16120" width="30.125" style="234" customWidth="1"/>
    <col min="16121" max="16123" width="16.625" style="234" customWidth="1"/>
    <col min="16124" max="16124" width="30.125" style="234" customWidth="1"/>
    <col min="16125" max="16127" width="18" style="234" customWidth="1"/>
    <col min="16128" max="16132" width="9.125" style="234" hidden="1" customWidth="1"/>
    <col min="16133" max="16384" width="9.125" style="234"/>
  </cols>
  <sheetData>
    <row r="1" s="228" customFormat="1" ht="19.5" customHeight="1" spans="1:3">
      <c r="A1" s="4" t="s">
        <v>433</v>
      </c>
      <c r="B1" s="229"/>
      <c r="C1" s="229"/>
    </row>
    <row r="2" s="229" customFormat="1" ht="20.25" spans="1:4">
      <c r="A2" s="79" t="s">
        <v>434</v>
      </c>
      <c r="B2" s="79"/>
      <c r="C2" s="79"/>
      <c r="D2" s="79"/>
    </row>
    <row r="3" s="230" customFormat="1" ht="19.5" customHeight="1" spans="1:4">
      <c r="A3" s="235"/>
      <c r="B3" s="235"/>
      <c r="C3" s="235"/>
      <c r="D3" s="236" t="s">
        <v>55</v>
      </c>
    </row>
    <row r="4" s="230" customFormat="1" ht="50.1" customHeight="1" spans="1:4">
      <c r="A4" s="237" t="s">
        <v>56</v>
      </c>
      <c r="B4" s="170" t="s">
        <v>58</v>
      </c>
      <c r="C4" s="136" t="s">
        <v>351</v>
      </c>
      <c r="D4" s="169" t="s">
        <v>417</v>
      </c>
    </row>
    <row r="5" s="231" customFormat="1" ht="24.95" customHeight="1" spans="1:4">
      <c r="A5" s="221" t="s">
        <v>60</v>
      </c>
      <c r="B5" s="238">
        <f>SUM(B6:B18)</f>
        <v>6075</v>
      </c>
      <c r="C5" s="238">
        <f>SUM(C6:C18)</f>
        <v>400</v>
      </c>
      <c r="D5" s="239">
        <f>C5/B5*100</f>
        <v>6.5843621399177</v>
      </c>
    </row>
    <row r="6" s="231" customFormat="1" ht="24.95" customHeight="1" spans="1:4">
      <c r="A6" s="191" t="s">
        <v>418</v>
      </c>
      <c r="B6" s="240">
        <f>'9-2021区级基金收入'!C6</f>
        <v>0</v>
      </c>
      <c r="C6" s="240"/>
      <c r="D6" s="241"/>
    </row>
    <row r="7" s="231" customFormat="1" ht="24.95" customHeight="1" spans="1:4">
      <c r="A7" s="191" t="s">
        <v>419</v>
      </c>
      <c r="B7" s="240">
        <f>'9-2021区级基金收入'!C7</f>
        <v>0</v>
      </c>
      <c r="C7" s="240"/>
      <c r="D7" s="241"/>
    </row>
    <row r="8" s="231" customFormat="1" ht="24.95" customHeight="1" spans="1:4">
      <c r="A8" s="191" t="s">
        <v>420</v>
      </c>
      <c r="B8" s="240">
        <f>'9-2021区级基金收入'!C8</f>
        <v>0</v>
      </c>
      <c r="C8" s="240"/>
      <c r="D8" s="241"/>
    </row>
    <row r="9" s="231" customFormat="1" ht="24.95" customHeight="1" spans="1:4">
      <c r="A9" s="191" t="s">
        <v>421</v>
      </c>
      <c r="B9" s="240">
        <f>'9-2021区级基金收入'!C9</f>
        <v>0</v>
      </c>
      <c r="C9" s="240"/>
      <c r="D9" s="241"/>
    </row>
    <row r="10" s="231" customFormat="1" ht="24.95" customHeight="1" spans="1:4">
      <c r="A10" s="191" t="s">
        <v>422</v>
      </c>
      <c r="B10" s="240">
        <f>'9-2021区级基金收入'!C10</f>
        <v>0</v>
      </c>
      <c r="C10" s="240"/>
      <c r="D10" s="241"/>
    </row>
    <row r="11" s="231" customFormat="1" ht="24.95" customHeight="1" spans="1:4">
      <c r="A11" s="191" t="s">
        <v>423</v>
      </c>
      <c r="B11" s="240">
        <f>'9-2021区级基金收入'!C11</f>
        <v>0</v>
      </c>
      <c r="C11" s="240"/>
      <c r="D11" s="241"/>
    </row>
    <row r="12" s="232" customFormat="1" ht="24.95" customHeight="1" spans="1:4">
      <c r="A12" s="191" t="s">
        <v>424</v>
      </c>
      <c r="B12" s="240">
        <f>'9-2021区级基金收入'!C12</f>
        <v>0</v>
      </c>
      <c r="C12" s="240"/>
      <c r="D12" s="241"/>
    </row>
    <row r="13" s="233" customFormat="1" ht="24.95" customHeight="1" spans="1:4">
      <c r="A13" s="191" t="s">
        <v>425</v>
      </c>
      <c r="B13" s="240">
        <f>'9-2021区级基金收入'!C13</f>
        <v>0</v>
      </c>
      <c r="C13" s="240"/>
      <c r="D13" s="241"/>
    </row>
    <row r="14" ht="24.95" customHeight="1" spans="1:4">
      <c r="A14" s="191" t="s">
        <v>426</v>
      </c>
      <c r="B14" s="240">
        <f>'9-2021区级基金收入'!C14</f>
        <v>0</v>
      </c>
      <c r="C14" s="240"/>
      <c r="D14" s="241"/>
    </row>
    <row r="15" ht="24.95" customHeight="1" spans="1:4">
      <c r="A15" s="191" t="s">
        <v>427</v>
      </c>
      <c r="B15" s="240">
        <f>'9-2021区级基金收入'!C15</f>
        <v>0</v>
      </c>
      <c r="C15" s="240"/>
      <c r="D15" s="241"/>
    </row>
    <row r="16" ht="24.95" customHeight="1" spans="1:4">
      <c r="A16" s="191" t="s">
        <v>225</v>
      </c>
      <c r="B16" s="225">
        <f>'9-2021区级基金收入'!C16</f>
        <v>6075</v>
      </c>
      <c r="C16" s="225">
        <v>400</v>
      </c>
      <c r="D16" s="241">
        <f>C16/B16*100</f>
        <v>6.5843621399177</v>
      </c>
    </row>
    <row r="17" ht="39.75" customHeight="1" spans="1:4">
      <c r="A17" s="191" t="s">
        <v>428</v>
      </c>
      <c r="B17" s="240">
        <f>'9-2021区级基金收入'!C17</f>
        <v>0</v>
      </c>
      <c r="C17" s="240"/>
      <c r="D17" s="240"/>
    </row>
    <row r="18" ht="24.95" customHeight="1" spans="1:4">
      <c r="A18" s="191" t="s">
        <v>429</v>
      </c>
      <c r="B18" s="240">
        <f>'9-2021区级基金收入'!C18</f>
        <v>0</v>
      </c>
      <c r="C18" s="242"/>
      <c r="D18" s="242"/>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workbookViewId="0">
      <selection activeCell="E13" sqref="E13"/>
    </sheetView>
  </sheetViews>
  <sheetFormatPr defaultColWidth="9" defaultRowHeight="13.5" outlineLevelCol="3"/>
  <cols>
    <col min="1" max="4" width="22" style="50" customWidth="1"/>
    <col min="5" max="5" width="28.875" style="50" customWidth="1"/>
    <col min="6" max="16384" width="9" style="50"/>
  </cols>
  <sheetData>
    <row r="1" ht="81" customHeight="1" spans="1:4">
      <c r="A1" s="107" t="s">
        <v>435</v>
      </c>
      <c r="B1" s="51"/>
      <c r="C1" s="51"/>
      <c r="D1" s="51"/>
    </row>
    <row r="2" spans="1:4">
      <c r="A2" s="108" t="s">
        <v>436</v>
      </c>
      <c r="B2" s="212"/>
      <c r="C2" s="212"/>
      <c r="D2" s="212"/>
    </row>
    <row r="3" spans="1:4">
      <c r="A3" s="212"/>
      <c r="B3" s="212"/>
      <c r="C3" s="212"/>
      <c r="D3" s="212"/>
    </row>
    <row r="4" spans="1:4">
      <c r="A4" s="212"/>
      <c r="B4" s="212"/>
      <c r="C4" s="212"/>
      <c r="D4" s="212"/>
    </row>
    <row r="5" spans="1:4">
      <c r="A5" s="212"/>
      <c r="B5" s="212"/>
      <c r="C5" s="212"/>
      <c r="D5" s="212"/>
    </row>
    <row r="6" spans="1:4">
      <c r="A6" s="212"/>
      <c r="B6" s="212"/>
      <c r="C6" s="212"/>
      <c r="D6" s="212"/>
    </row>
    <row r="7" spans="1:4">
      <c r="A7" s="212"/>
      <c r="B7" s="212"/>
      <c r="C7" s="212"/>
      <c r="D7" s="212"/>
    </row>
    <row r="8" spans="1:4">
      <c r="A8" s="212"/>
      <c r="B8" s="212"/>
      <c r="C8" s="212"/>
      <c r="D8" s="212"/>
    </row>
    <row r="9" spans="1:4">
      <c r="A9" s="212"/>
      <c r="B9" s="212"/>
      <c r="C9" s="212"/>
      <c r="D9" s="212"/>
    </row>
    <row r="10" spans="1:4">
      <c r="A10" s="212"/>
      <c r="B10" s="212"/>
      <c r="C10" s="212"/>
      <c r="D10" s="212"/>
    </row>
    <row r="11" spans="1:4">
      <c r="A11" s="212"/>
      <c r="B11" s="212"/>
      <c r="C11" s="212"/>
      <c r="D11" s="212"/>
    </row>
    <row r="12" spans="1:4">
      <c r="A12" s="212"/>
      <c r="B12" s="212"/>
      <c r="C12" s="212"/>
      <c r="D12" s="212"/>
    </row>
    <row r="13" spans="1:4">
      <c r="A13" s="212"/>
      <c r="B13" s="212"/>
      <c r="C13" s="212"/>
      <c r="D13" s="212"/>
    </row>
    <row r="14" spans="1:4">
      <c r="A14" s="212"/>
      <c r="B14" s="212"/>
      <c r="C14" s="212"/>
      <c r="D14" s="212"/>
    </row>
    <row r="15" spans="1:4">
      <c r="A15" s="212"/>
      <c r="B15" s="212"/>
      <c r="C15" s="212"/>
      <c r="D15" s="212"/>
    </row>
    <row r="16" spans="1:4">
      <c r="A16" s="212"/>
      <c r="B16" s="212"/>
      <c r="C16" s="212"/>
      <c r="D16" s="212"/>
    </row>
    <row r="17" spans="1:4">
      <c r="A17" s="212"/>
      <c r="B17" s="212"/>
      <c r="C17" s="212"/>
      <c r="D17" s="212"/>
    </row>
    <row r="18" spans="1:4">
      <c r="A18" s="212"/>
      <c r="B18" s="212"/>
      <c r="C18" s="212"/>
      <c r="D18" s="212"/>
    </row>
    <row r="19" spans="1:4">
      <c r="A19" s="212"/>
      <c r="B19" s="212"/>
      <c r="C19" s="212"/>
      <c r="D19" s="212"/>
    </row>
  </sheetData>
  <mergeCells count="2">
    <mergeCell ref="A1:D1"/>
    <mergeCell ref="A2:D19"/>
  </mergeCells>
  <pageMargins left="0.699305555555556" right="0.699305555555556" top="0.75" bottom="0.75" header="0.3" footer="0.3"/>
  <pageSetup paperSize="9" scale="96"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4"/>
  <sheetViews>
    <sheetView showGridLines="0" showZeros="0" view="pageBreakPreview" zoomScaleNormal="100" workbookViewId="0">
      <selection activeCell="A1" sqref="A1"/>
    </sheetView>
  </sheetViews>
  <sheetFormatPr defaultColWidth="9.125" defaultRowHeight="15.75" outlineLevelCol="3"/>
  <cols>
    <col min="1" max="1" width="35.625" style="217" customWidth="1"/>
    <col min="2" max="4" width="15.625" style="217" customWidth="1"/>
    <col min="5" max="247" width="9.125" style="217"/>
    <col min="248" max="248" width="30.125" style="217" customWidth="1"/>
    <col min="249" max="251" width="16.625" style="217" customWidth="1"/>
    <col min="252" max="252" width="30.125" style="217" customWidth="1"/>
    <col min="253" max="255" width="18" style="217" customWidth="1"/>
    <col min="256" max="260" width="9.125" style="217" hidden="1" customWidth="1"/>
    <col min="261" max="503" width="9.125" style="217"/>
    <col min="504" max="504" width="30.125" style="217" customWidth="1"/>
    <col min="505" max="507" width="16.625" style="217" customWidth="1"/>
    <col min="508" max="508" width="30.125" style="217" customWidth="1"/>
    <col min="509" max="511" width="18" style="217" customWidth="1"/>
    <col min="512" max="516" width="9.125" style="217" hidden="1" customWidth="1"/>
    <col min="517" max="759" width="9.125" style="217"/>
    <col min="760" max="760" width="30.125" style="217" customWidth="1"/>
    <col min="761" max="763" width="16.625" style="217" customWidth="1"/>
    <col min="764" max="764" width="30.125" style="217" customWidth="1"/>
    <col min="765" max="767" width="18" style="217" customWidth="1"/>
    <col min="768" max="772" width="9.125" style="217" hidden="1" customWidth="1"/>
    <col min="773" max="1015" width="9.125" style="217"/>
    <col min="1016" max="1016" width="30.125" style="217" customWidth="1"/>
    <col min="1017" max="1019" width="16.625" style="217" customWidth="1"/>
    <col min="1020" max="1020" width="30.125" style="217" customWidth="1"/>
    <col min="1021" max="1023" width="18" style="217" customWidth="1"/>
    <col min="1024" max="1028" width="9.125" style="217" hidden="1" customWidth="1"/>
    <col min="1029" max="1271" width="9.125" style="217"/>
    <col min="1272" max="1272" width="30.125" style="217" customWidth="1"/>
    <col min="1273" max="1275" width="16.625" style="217" customWidth="1"/>
    <col min="1276" max="1276" width="30.125" style="217" customWidth="1"/>
    <col min="1277" max="1279" width="18" style="217" customWidth="1"/>
    <col min="1280" max="1284" width="9.125" style="217" hidden="1" customWidth="1"/>
    <col min="1285" max="1527" width="9.125" style="217"/>
    <col min="1528" max="1528" width="30.125" style="217" customWidth="1"/>
    <col min="1529" max="1531" width="16.625" style="217" customWidth="1"/>
    <col min="1532" max="1532" width="30.125" style="217" customWidth="1"/>
    <col min="1533" max="1535" width="18" style="217" customWidth="1"/>
    <col min="1536" max="1540" width="9.125" style="217" hidden="1" customWidth="1"/>
    <col min="1541" max="1783" width="9.125" style="217"/>
    <col min="1784" max="1784" width="30.125" style="217" customWidth="1"/>
    <col min="1785" max="1787" width="16.625" style="217" customWidth="1"/>
    <col min="1788" max="1788" width="30.125" style="217" customWidth="1"/>
    <col min="1789" max="1791" width="18" style="217" customWidth="1"/>
    <col min="1792" max="1796" width="9.125" style="217" hidden="1" customWidth="1"/>
    <col min="1797" max="2039" width="9.125" style="217"/>
    <col min="2040" max="2040" width="30.125" style="217" customWidth="1"/>
    <col min="2041" max="2043" width="16.625" style="217" customWidth="1"/>
    <col min="2044" max="2044" width="30.125" style="217" customWidth="1"/>
    <col min="2045" max="2047" width="18" style="217" customWidth="1"/>
    <col min="2048" max="2052" width="9.125" style="217" hidden="1" customWidth="1"/>
    <col min="2053" max="2295" width="9.125" style="217"/>
    <col min="2296" max="2296" width="30.125" style="217" customWidth="1"/>
    <col min="2297" max="2299" width="16.625" style="217" customWidth="1"/>
    <col min="2300" max="2300" width="30.125" style="217" customWidth="1"/>
    <col min="2301" max="2303" width="18" style="217" customWidth="1"/>
    <col min="2304" max="2308" width="9.125" style="217" hidden="1" customWidth="1"/>
    <col min="2309" max="2551" width="9.125" style="217"/>
    <col min="2552" max="2552" width="30.125" style="217" customWidth="1"/>
    <col min="2553" max="2555" width="16.625" style="217" customWidth="1"/>
    <col min="2556" max="2556" width="30.125" style="217" customWidth="1"/>
    <col min="2557" max="2559" width="18" style="217" customWidth="1"/>
    <col min="2560" max="2564" width="9.125" style="217" hidden="1" customWidth="1"/>
    <col min="2565" max="2807" width="9.125" style="217"/>
    <col min="2808" max="2808" width="30.125" style="217" customWidth="1"/>
    <col min="2809" max="2811" width="16.625" style="217" customWidth="1"/>
    <col min="2812" max="2812" width="30.125" style="217" customWidth="1"/>
    <col min="2813" max="2815" width="18" style="217" customWidth="1"/>
    <col min="2816" max="2820" width="9.125" style="217" hidden="1" customWidth="1"/>
    <col min="2821" max="3063" width="9.125" style="217"/>
    <col min="3064" max="3064" width="30.125" style="217" customWidth="1"/>
    <col min="3065" max="3067" width="16.625" style="217" customWidth="1"/>
    <col min="3068" max="3068" width="30.125" style="217" customWidth="1"/>
    <col min="3069" max="3071" width="18" style="217" customWidth="1"/>
    <col min="3072" max="3076" width="9.125" style="217" hidden="1" customWidth="1"/>
    <col min="3077" max="3319" width="9.125" style="217"/>
    <col min="3320" max="3320" width="30.125" style="217" customWidth="1"/>
    <col min="3321" max="3323" width="16.625" style="217" customWidth="1"/>
    <col min="3324" max="3324" width="30.125" style="217" customWidth="1"/>
    <col min="3325" max="3327" width="18" style="217" customWidth="1"/>
    <col min="3328" max="3332" width="9.125" style="217" hidden="1" customWidth="1"/>
    <col min="3333" max="3575" width="9.125" style="217"/>
    <col min="3576" max="3576" width="30.125" style="217" customWidth="1"/>
    <col min="3577" max="3579" width="16.625" style="217" customWidth="1"/>
    <col min="3580" max="3580" width="30.125" style="217" customWidth="1"/>
    <col min="3581" max="3583" width="18" style="217" customWidth="1"/>
    <col min="3584" max="3588" width="9.125" style="217" hidden="1" customWidth="1"/>
    <col min="3589" max="3831" width="9.125" style="217"/>
    <col min="3832" max="3832" width="30.125" style="217" customWidth="1"/>
    <col min="3833" max="3835" width="16.625" style="217" customWidth="1"/>
    <col min="3836" max="3836" width="30.125" style="217" customWidth="1"/>
    <col min="3837" max="3839" width="18" style="217" customWidth="1"/>
    <col min="3840" max="3844" width="9.125" style="217" hidden="1" customWidth="1"/>
    <col min="3845" max="4087" width="9.125" style="217"/>
    <col min="4088" max="4088" width="30.125" style="217" customWidth="1"/>
    <col min="4089" max="4091" width="16.625" style="217" customWidth="1"/>
    <col min="4092" max="4092" width="30.125" style="217" customWidth="1"/>
    <col min="4093" max="4095" width="18" style="217" customWidth="1"/>
    <col min="4096" max="4100" width="9.125" style="217" hidden="1" customWidth="1"/>
    <col min="4101" max="4343" width="9.125" style="217"/>
    <col min="4344" max="4344" width="30.125" style="217" customWidth="1"/>
    <col min="4345" max="4347" width="16.625" style="217" customWidth="1"/>
    <col min="4348" max="4348" width="30.125" style="217" customWidth="1"/>
    <col min="4349" max="4351" width="18" style="217" customWidth="1"/>
    <col min="4352" max="4356" width="9.125" style="217" hidden="1" customWidth="1"/>
    <col min="4357" max="4599" width="9.125" style="217"/>
    <col min="4600" max="4600" width="30.125" style="217" customWidth="1"/>
    <col min="4601" max="4603" width="16.625" style="217" customWidth="1"/>
    <col min="4604" max="4604" width="30.125" style="217" customWidth="1"/>
    <col min="4605" max="4607" width="18" style="217" customWidth="1"/>
    <col min="4608" max="4612" width="9.125" style="217" hidden="1" customWidth="1"/>
    <col min="4613" max="4855" width="9.125" style="217"/>
    <col min="4856" max="4856" width="30.125" style="217" customWidth="1"/>
    <col min="4857" max="4859" width="16.625" style="217" customWidth="1"/>
    <col min="4860" max="4860" width="30.125" style="217" customWidth="1"/>
    <col min="4861" max="4863" width="18" style="217" customWidth="1"/>
    <col min="4864" max="4868" width="9.125" style="217" hidden="1" customWidth="1"/>
    <col min="4869" max="5111" width="9.125" style="217"/>
    <col min="5112" max="5112" width="30.125" style="217" customWidth="1"/>
    <col min="5113" max="5115" width="16.625" style="217" customWidth="1"/>
    <col min="5116" max="5116" width="30.125" style="217" customWidth="1"/>
    <col min="5117" max="5119" width="18" style="217" customWidth="1"/>
    <col min="5120" max="5124" width="9.125" style="217" hidden="1" customWidth="1"/>
    <col min="5125" max="5367" width="9.125" style="217"/>
    <col min="5368" max="5368" width="30.125" style="217" customWidth="1"/>
    <col min="5369" max="5371" width="16.625" style="217" customWidth="1"/>
    <col min="5372" max="5372" width="30.125" style="217" customWidth="1"/>
    <col min="5373" max="5375" width="18" style="217" customWidth="1"/>
    <col min="5376" max="5380" width="9.125" style="217" hidden="1" customWidth="1"/>
    <col min="5381" max="5623" width="9.125" style="217"/>
    <col min="5624" max="5624" width="30.125" style="217" customWidth="1"/>
    <col min="5625" max="5627" width="16.625" style="217" customWidth="1"/>
    <col min="5628" max="5628" width="30.125" style="217" customWidth="1"/>
    <col min="5629" max="5631" width="18" style="217" customWidth="1"/>
    <col min="5632" max="5636" width="9.125" style="217" hidden="1" customWidth="1"/>
    <col min="5637" max="5879" width="9.125" style="217"/>
    <col min="5880" max="5880" width="30.125" style="217" customWidth="1"/>
    <col min="5881" max="5883" width="16.625" style="217" customWidth="1"/>
    <col min="5884" max="5884" width="30.125" style="217" customWidth="1"/>
    <col min="5885" max="5887" width="18" style="217" customWidth="1"/>
    <col min="5888" max="5892" width="9.125" style="217" hidden="1" customWidth="1"/>
    <col min="5893" max="6135" width="9.125" style="217"/>
    <col min="6136" max="6136" width="30.125" style="217" customWidth="1"/>
    <col min="6137" max="6139" width="16.625" style="217" customWidth="1"/>
    <col min="6140" max="6140" width="30.125" style="217" customWidth="1"/>
    <col min="6141" max="6143" width="18" style="217" customWidth="1"/>
    <col min="6144" max="6148" width="9.125" style="217" hidden="1" customWidth="1"/>
    <col min="6149" max="6391" width="9.125" style="217"/>
    <col min="6392" max="6392" width="30.125" style="217" customWidth="1"/>
    <col min="6393" max="6395" width="16.625" style="217" customWidth="1"/>
    <col min="6396" max="6396" width="30.125" style="217" customWidth="1"/>
    <col min="6397" max="6399" width="18" style="217" customWidth="1"/>
    <col min="6400" max="6404" width="9.125" style="217" hidden="1" customWidth="1"/>
    <col min="6405" max="6647" width="9.125" style="217"/>
    <col min="6648" max="6648" width="30.125" style="217" customWidth="1"/>
    <col min="6649" max="6651" width="16.625" style="217" customWidth="1"/>
    <col min="6652" max="6652" width="30.125" style="217" customWidth="1"/>
    <col min="6653" max="6655" width="18" style="217" customWidth="1"/>
    <col min="6656" max="6660" width="9.125" style="217" hidden="1" customWidth="1"/>
    <col min="6661" max="6903" width="9.125" style="217"/>
    <col min="6904" max="6904" width="30.125" style="217" customWidth="1"/>
    <col min="6905" max="6907" width="16.625" style="217" customWidth="1"/>
    <col min="6908" max="6908" width="30.125" style="217" customWidth="1"/>
    <col min="6909" max="6911" width="18" style="217" customWidth="1"/>
    <col min="6912" max="6916" width="9.125" style="217" hidden="1" customWidth="1"/>
    <col min="6917" max="7159" width="9.125" style="217"/>
    <col min="7160" max="7160" width="30.125" style="217" customWidth="1"/>
    <col min="7161" max="7163" width="16.625" style="217" customWidth="1"/>
    <col min="7164" max="7164" width="30.125" style="217" customWidth="1"/>
    <col min="7165" max="7167" width="18" style="217" customWidth="1"/>
    <col min="7168" max="7172" width="9.125" style="217" hidden="1" customWidth="1"/>
    <col min="7173" max="7415" width="9.125" style="217"/>
    <col min="7416" max="7416" width="30.125" style="217" customWidth="1"/>
    <col min="7417" max="7419" width="16.625" style="217" customWidth="1"/>
    <col min="7420" max="7420" width="30.125" style="217" customWidth="1"/>
    <col min="7421" max="7423" width="18" style="217" customWidth="1"/>
    <col min="7424" max="7428" width="9.125" style="217" hidden="1" customWidth="1"/>
    <col min="7429" max="7671" width="9.125" style="217"/>
    <col min="7672" max="7672" width="30.125" style="217" customWidth="1"/>
    <col min="7673" max="7675" width="16.625" style="217" customWidth="1"/>
    <col min="7676" max="7676" width="30.125" style="217" customWidth="1"/>
    <col min="7677" max="7679" width="18" style="217" customWidth="1"/>
    <col min="7680" max="7684" width="9.125" style="217" hidden="1" customWidth="1"/>
    <col min="7685" max="7927" width="9.125" style="217"/>
    <col min="7928" max="7928" width="30.125" style="217" customWidth="1"/>
    <col min="7929" max="7931" width="16.625" style="217" customWidth="1"/>
    <col min="7932" max="7932" width="30.125" style="217" customWidth="1"/>
    <col min="7933" max="7935" width="18" style="217" customWidth="1"/>
    <col min="7936" max="7940" width="9.125" style="217" hidden="1" customWidth="1"/>
    <col min="7941" max="8183" width="9.125" style="217"/>
    <col min="8184" max="8184" width="30.125" style="217" customWidth="1"/>
    <col min="8185" max="8187" width="16.625" style="217" customWidth="1"/>
    <col min="8188" max="8188" width="30.125" style="217" customWidth="1"/>
    <col min="8189" max="8191" width="18" style="217" customWidth="1"/>
    <col min="8192" max="8196" width="9.125" style="217" hidden="1" customWidth="1"/>
    <col min="8197" max="8439" width="9.125" style="217"/>
    <col min="8440" max="8440" width="30.125" style="217" customWidth="1"/>
    <col min="8441" max="8443" width="16.625" style="217" customWidth="1"/>
    <col min="8444" max="8444" width="30.125" style="217" customWidth="1"/>
    <col min="8445" max="8447" width="18" style="217" customWidth="1"/>
    <col min="8448" max="8452" width="9.125" style="217" hidden="1" customWidth="1"/>
    <col min="8453" max="8695" width="9.125" style="217"/>
    <col min="8696" max="8696" width="30.125" style="217" customWidth="1"/>
    <col min="8697" max="8699" width="16.625" style="217" customWidth="1"/>
    <col min="8700" max="8700" width="30.125" style="217" customWidth="1"/>
    <col min="8701" max="8703" width="18" style="217" customWidth="1"/>
    <col min="8704" max="8708" width="9.125" style="217" hidden="1" customWidth="1"/>
    <col min="8709" max="8951" width="9.125" style="217"/>
    <col min="8952" max="8952" width="30.125" style="217" customWidth="1"/>
    <col min="8953" max="8955" width="16.625" style="217" customWidth="1"/>
    <col min="8956" max="8956" width="30.125" style="217" customWidth="1"/>
    <col min="8957" max="8959" width="18" style="217" customWidth="1"/>
    <col min="8960" max="8964" width="9.125" style="217" hidden="1" customWidth="1"/>
    <col min="8965" max="9207" width="9.125" style="217"/>
    <col min="9208" max="9208" width="30.125" style="217" customWidth="1"/>
    <col min="9209" max="9211" width="16.625" style="217" customWidth="1"/>
    <col min="9212" max="9212" width="30.125" style="217" customWidth="1"/>
    <col min="9213" max="9215" width="18" style="217" customWidth="1"/>
    <col min="9216" max="9220" width="9.125" style="217" hidden="1" customWidth="1"/>
    <col min="9221" max="9463" width="9.125" style="217"/>
    <col min="9464" max="9464" width="30.125" style="217" customWidth="1"/>
    <col min="9465" max="9467" width="16.625" style="217" customWidth="1"/>
    <col min="9468" max="9468" width="30.125" style="217" customWidth="1"/>
    <col min="9469" max="9471" width="18" style="217" customWidth="1"/>
    <col min="9472" max="9476" width="9.125" style="217" hidden="1" customWidth="1"/>
    <col min="9477" max="9719" width="9.125" style="217"/>
    <col min="9720" max="9720" width="30.125" style="217" customWidth="1"/>
    <col min="9721" max="9723" width="16.625" style="217" customWidth="1"/>
    <col min="9724" max="9724" width="30.125" style="217" customWidth="1"/>
    <col min="9725" max="9727" width="18" style="217" customWidth="1"/>
    <col min="9728" max="9732" width="9.125" style="217" hidden="1" customWidth="1"/>
    <col min="9733" max="9975" width="9.125" style="217"/>
    <col min="9976" max="9976" width="30.125" style="217" customWidth="1"/>
    <col min="9977" max="9979" width="16.625" style="217" customWidth="1"/>
    <col min="9980" max="9980" width="30.125" style="217" customWidth="1"/>
    <col min="9981" max="9983" width="18" style="217" customWidth="1"/>
    <col min="9984" max="9988" width="9.125" style="217" hidden="1" customWidth="1"/>
    <col min="9989" max="10231" width="9.125" style="217"/>
    <col min="10232" max="10232" width="30.125" style="217" customWidth="1"/>
    <col min="10233" max="10235" width="16.625" style="217" customWidth="1"/>
    <col min="10236" max="10236" width="30.125" style="217" customWidth="1"/>
    <col min="10237" max="10239" width="18" style="217" customWidth="1"/>
    <col min="10240" max="10244" width="9.125" style="217" hidden="1" customWidth="1"/>
    <col min="10245" max="10487" width="9.125" style="217"/>
    <col min="10488" max="10488" width="30.125" style="217" customWidth="1"/>
    <col min="10489" max="10491" width="16.625" style="217" customWidth="1"/>
    <col min="10492" max="10492" width="30.125" style="217" customWidth="1"/>
    <col min="10493" max="10495" width="18" style="217" customWidth="1"/>
    <col min="10496" max="10500" width="9.125" style="217" hidden="1" customWidth="1"/>
    <col min="10501" max="10743" width="9.125" style="217"/>
    <col min="10744" max="10744" width="30.125" style="217" customWidth="1"/>
    <col min="10745" max="10747" width="16.625" style="217" customWidth="1"/>
    <col min="10748" max="10748" width="30.125" style="217" customWidth="1"/>
    <col min="10749" max="10751" width="18" style="217" customWidth="1"/>
    <col min="10752" max="10756" width="9.125" style="217" hidden="1" customWidth="1"/>
    <col min="10757" max="10999" width="9.125" style="217"/>
    <col min="11000" max="11000" width="30.125" style="217" customWidth="1"/>
    <col min="11001" max="11003" width="16.625" style="217" customWidth="1"/>
    <col min="11004" max="11004" width="30.125" style="217" customWidth="1"/>
    <col min="11005" max="11007" width="18" style="217" customWidth="1"/>
    <col min="11008" max="11012" width="9.125" style="217" hidden="1" customWidth="1"/>
    <col min="11013" max="11255" width="9.125" style="217"/>
    <col min="11256" max="11256" width="30.125" style="217" customWidth="1"/>
    <col min="11257" max="11259" width="16.625" style="217" customWidth="1"/>
    <col min="11260" max="11260" width="30.125" style="217" customWidth="1"/>
    <col min="11261" max="11263" width="18" style="217" customWidth="1"/>
    <col min="11264" max="11268" width="9.125" style="217" hidden="1" customWidth="1"/>
    <col min="11269" max="11511" width="9.125" style="217"/>
    <col min="11512" max="11512" width="30.125" style="217" customWidth="1"/>
    <col min="11513" max="11515" width="16.625" style="217" customWidth="1"/>
    <col min="11516" max="11516" width="30.125" style="217" customWidth="1"/>
    <col min="11517" max="11519" width="18" style="217" customWidth="1"/>
    <col min="11520" max="11524" width="9.125" style="217" hidden="1" customWidth="1"/>
    <col min="11525" max="11767" width="9.125" style="217"/>
    <col min="11768" max="11768" width="30.125" style="217" customWidth="1"/>
    <col min="11769" max="11771" width="16.625" style="217" customWidth="1"/>
    <col min="11772" max="11772" width="30.125" style="217" customWidth="1"/>
    <col min="11773" max="11775" width="18" style="217" customWidth="1"/>
    <col min="11776" max="11780" width="9.125" style="217" hidden="1" customWidth="1"/>
    <col min="11781" max="12023" width="9.125" style="217"/>
    <col min="12024" max="12024" width="30.125" style="217" customWidth="1"/>
    <col min="12025" max="12027" width="16.625" style="217" customWidth="1"/>
    <col min="12028" max="12028" width="30.125" style="217" customWidth="1"/>
    <col min="12029" max="12031" width="18" style="217" customWidth="1"/>
    <col min="12032" max="12036" width="9.125" style="217" hidden="1" customWidth="1"/>
    <col min="12037" max="12279" width="9.125" style="217"/>
    <col min="12280" max="12280" width="30.125" style="217" customWidth="1"/>
    <col min="12281" max="12283" width="16.625" style="217" customWidth="1"/>
    <col min="12284" max="12284" width="30.125" style="217" customWidth="1"/>
    <col min="12285" max="12287" width="18" style="217" customWidth="1"/>
    <col min="12288" max="12292" width="9.125" style="217" hidden="1" customWidth="1"/>
    <col min="12293" max="12535" width="9.125" style="217"/>
    <col min="12536" max="12536" width="30.125" style="217" customWidth="1"/>
    <col min="12537" max="12539" width="16.625" style="217" customWidth="1"/>
    <col min="12540" max="12540" width="30.125" style="217" customWidth="1"/>
    <col min="12541" max="12543" width="18" style="217" customWidth="1"/>
    <col min="12544" max="12548" width="9.125" style="217" hidden="1" customWidth="1"/>
    <col min="12549" max="12791" width="9.125" style="217"/>
    <col min="12792" max="12792" width="30.125" style="217" customWidth="1"/>
    <col min="12793" max="12795" width="16.625" style="217" customWidth="1"/>
    <col min="12796" max="12796" width="30.125" style="217" customWidth="1"/>
    <col min="12797" max="12799" width="18" style="217" customWidth="1"/>
    <col min="12800" max="12804" width="9.125" style="217" hidden="1" customWidth="1"/>
    <col min="12805" max="13047" width="9.125" style="217"/>
    <col min="13048" max="13048" width="30.125" style="217" customWidth="1"/>
    <col min="13049" max="13051" width="16.625" style="217" customWidth="1"/>
    <col min="13052" max="13052" width="30.125" style="217" customWidth="1"/>
    <col min="13053" max="13055" width="18" style="217" customWidth="1"/>
    <col min="13056" max="13060" width="9.125" style="217" hidden="1" customWidth="1"/>
    <col min="13061" max="13303" width="9.125" style="217"/>
    <col min="13304" max="13304" width="30.125" style="217" customWidth="1"/>
    <col min="13305" max="13307" width="16.625" style="217" customWidth="1"/>
    <col min="13308" max="13308" width="30.125" style="217" customWidth="1"/>
    <col min="13309" max="13311" width="18" style="217" customWidth="1"/>
    <col min="13312" max="13316" width="9.125" style="217" hidden="1" customWidth="1"/>
    <col min="13317" max="13559" width="9.125" style="217"/>
    <col min="13560" max="13560" width="30.125" style="217" customWidth="1"/>
    <col min="13561" max="13563" width="16.625" style="217" customWidth="1"/>
    <col min="13564" max="13564" width="30.125" style="217" customWidth="1"/>
    <col min="13565" max="13567" width="18" style="217" customWidth="1"/>
    <col min="13568" max="13572" width="9.125" style="217" hidden="1" customWidth="1"/>
    <col min="13573" max="13815" width="9.125" style="217"/>
    <col min="13816" max="13816" width="30.125" style="217" customWidth="1"/>
    <col min="13817" max="13819" width="16.625" style="217" customWidth="1"/>
    <col min="13820" max="13820" width="30.125" style="217" customWidth="1"/>
    <col min="13821" max="13823" width="18" style="217" customWidth="1"/>
    <col min="13824" max="13828" width="9.125" style="217" hidden="1" customWidth="1"/>
    <col min="13829" max="14071" width="9.125" style="217"/>
    <col min="14072" max="14072" width="30.125" style="217" customWidth="1"/>
    <col min="14073" max="14075" width="16.625" style="217" customWidth="1"/>
    <col min="14076" max="14076" width="30.125" style="217" customWidth="1"/>
    <col min="14077" max="14079" width="18" style="217" customWidth="1"/>
    <col min="14080" max="14084" width="9.125" style="217" hidden="1" customWidth="1"/>
    <col min="14085" max="14327" width="9.125" style="217"/>
    <col min="14328" max="14328" width="30.125" style="217" customWidth="1"/>
    <col min="14329" max="14331" width="16.625" style="217" customWidth="1"/>
    <col min="14332" max="14332" width="30.125" style="217" customWidth="1"/>
    <col min="14333" max="14335" width="18" style="217" customWidth="1"/>
    <col min="14336" max="14340" width="9.125" style="217" hidden="1" customWidth="1"/>
    <col min="14341" max="14583" width="9.125" style="217"/>
    <col min="14584" max="14584" width="30.125" style="217" customWidth="1"/>
    <col min="14585" max="14587" width="16.625" style="217" customWidth="1"/>
    <col min="14588" max="14588" width="30.125" style="217" customWidth="1"/>
    <col min="14589" max="14591" width="18" style="217" customWidth="1"/>
    <col min="14592" max="14596" width="9.125" style="217" hidden="1" customWidth="1"/>
    <col min="14597" max="14839" width="9.125" style="217"/>
    <col min="14840" max="14840" width="30.125" style="217" customWidth="1"/>
    <col min="14841" max="14843" width="16.625" style="217" customWidth="1"/>
    <col min="14844" max="14844" width="30.125" style="217" customWidth="1"/>
    <col min="14845" max="14847" width="18" style="217" customWidth="1"/>
    <col min="14848" max="14852" width="9.125" style="217" hidden="1" customWidth="1"/>
    <col min="14853" max="15095" width="9.125" style="217"/>
    <col min="15096" max="15096" width="30.125" style="217" customWidth="1"/>
    <col min="15097" max="15099" width="16.625" style="217" customWidth="1"/>
    <col min="15100" max="15100" width="30.125" style="217" customWidth="1"/>
    <col min="15101" max="15103" width="18" style="217" customWidth="1"/>
    <col min="15104" max="15108" width="9.125" style="217" hidden="1" customWidth="1"/>
    <col min="15109" max="15351" width="9.125" style="217"/>
    <col min="15352" max="15352" width="30.125" style="217" customWidth="1"/>
    <col min="15353" max="15355" width="16.625" style="217" customWidth="1"/>
    <col min="15356" max="15356" width="30.125" style="217" customWidth="1"/>
    <col min="15357" max="15359" width="18" style="217" customWidth="1"/>
    <col min="15360" max="15364" width="9.125" style="217" hidden="1" customWidth="1"/>
    <col min="15365" max="15607" width="9.125" style="217"/>
    <col min="15608" max="15608" width="30.125" style="217" customWidth="1"/>
    <col min="15609" max="15611" width="16.625" style="217" customWidth="1"/>
    <col min="15612" max="15612" width="30.125" style="217" customWidth="1"/>
    <col min="15613" max="15615" width="18" style="217" customWidth="1"/>
    <col min="15616" max="15620" width="9.125" style="217" hidden="1" customWidth="1"/>
    <col min="15621" max="15863" width="9.125" style="217"/>
    <col min="15864" max="15864" width="30.125" style="217" customWidth="1"/>
    <col min="15865" max="15867" width="16.625" style="217" customWidth="1"/>
    <col min="15868" max="15868" width="30.125" style="217" customWidth="1"/>
    <col min="15869" max="15871" width="18" style="217" customWidth="1"/>
    <col min="15872" max="15876" width="9.125" style="217" hidden="1" customWidth="1"/>
    <col min="15877" max="16119" width="9.125" style="217"/>
    <col min="16120" max="16120" width="30.125" style="217" customWidth="1"/>
    <col min="16121" max="16123" width="16.625" style="217" customWidth="1"/>
    <col min="16124" max="16124" width="30.125" style="217" customWidth="1"/>
    <col min="16125" max="16127" width="18" style="217" customWidth="1"/>
    <col min="16128" max="16132" width="9.125" style="217" hidden="1" customWidth="1"/>
    <col min="16133" max="16384" width="9.125" style="217"/>
  </cols>
  <sheetData>
    <row r="1" s="213" customFormat="1" ht="19.5" customHeight="1" spans="1:1">
      <c r="A1" s="4" t="s">
        <v>437</v>
      </c>
    </row>
    <row r="2" s="213" customFormat="1" ht="20.25" spans="1:4">
      <c r="A2" s="218" t="s">
        <v>438</v>
      </c>
      <c r="B2" s="218"/>
      <c r="C2" s="218"/>
      <c r="D2" s="218"/>
    </row>
    <row r="3" s="214" customFormat="1" ht="19.5" customHeight="1" spans="4:4">
      <c r="D3" s="219" t="s">
        <v>113</v>
      </c>
    </row>
    <row r="4" s="214" customFormat="1" ht="50.1" customHeight="1" spans="1:4">
      <c r="A4" s="220" t="s">
        <v>173</v>
      </c>
      <c r="B4" s="203" t="s">
        <v>322</v>
      </c>
      <c r="C4" s="204" t="s">
        <v>298</v>
      </c>
      <c r="D4" s="155" t="s">
        <v>323</v>
      </c>
    </row>
    <row r="5" s="215" customFormat="1" ht="24.95" customHeight="1" spans="1:4">
      <c r="A5" s="221" t="s">
        <v>86</v>
      </c>
      <c r="B5" s="222">
        <f>SUM(B6:B14)</f>
        <v>230092</v>
      </c>
      <c r="C5" s="222">
        <f>SUM(C6:C14)</f>
        <v>128958</v>
      </c>
      <c r="D5" s="223">
        <f>C5/B5*100</f>
        <v>56.0462771413174</v>
      </c>
    </row>
    <row r="6" s="215" customFormat="1" ht="24.95" customHeight="1" spans="1:4">
      <c r="A6" s="205" t="s">
        <v>439</v>
      </c>
      <c r="B6" s="224"/>
      <c r="C6" s="225"/>
      <c r="D6" s="223"/>
    </row>
    <row r="7" s="215" customFormat="1" ht="24.95" customHeight="1" spans="1:4">
      <c r="A7" s="205" t="s">
        <v>440</v>
      </c>
      <c r="B7" s="225">
        <v>339</v>
      </c>
      <c r="C7" s="224">
        <v>234</v>
      </c>
      <c r="D7" s="226">
        <f t="shared" ref="D6:D14" si="0">C7/B7*100</f>
        <v>69.0265486725664</v>
      </c>
    </row>
    <row r="8" s="215" customFormat="1" ht="24.95" customHeight="1" spans="1:4">
      <c r="A8" s="205" t="s">
        <v>441</v>
      </c>
      <c r="B8" s="224">
        <v>197405</v>
      </c>
      <c r="C8" s="224">
        <v>85917</v>
      </c>
      <c r="D8" s="226">
        <f t="shared" si="0"/>
        <v>43.523213697728</v>
      </c>
    </row>
    <row r="9" s="215" customFormat="1" ht="24.95" customHeight="1" spans="1:4">
      <c r="A9" s="205" t="s">
        <v>442</v>
      </c>
      <c r="B9" s="224">
        <v>607</v>
      </c>
      <c r="C9" s="224">
        <v>2040</v>
      </c>
      <c r="D9" s="226">
        <f t="shared" si="0"/>
        <v>336.079077429983</v>
      </c>
    </row>
    <row r="10" s="215" customFormat="1" ht="24.95" customHeight="1" spans="1:4">
      <c r="A10" s="205" t="s">
        <v>443</v>
      </c>
      <c r="B10" s="227"/>
      <c r="C10" s="224"/>
      <c r="D10" s="226"/>
    </row>
    <row r="11" s="215" customFormat="1" ht="24.95" customHeight="1" spans="1:4">
      <c r="A11" s="205" t="s">
        <v>444</v>
      </c>
      <c r="B11" s="224">
        <v>3790</v>
      </c>
      <c r="C11" s="224">
        <v>5538</v>
      </c>
      <c r="D11" s="226">
        <f t="shared" si="0"/>
        <v>146.121372031662</v>
      </c>
    </row>
    <row r="12" s="216" customFormat="1" ht="24.95" customHeight="1" spans="1:4">
      <c r="A12" s="205" t="s">
        <v>445</v>
      </c>
      <c r="B12" s="224">
        <v>27715</v>
      </c>
      <c r="C12" s="224">
        <v>35200</v>
      </c>
      <c r="D12" s="226">
        <f t="shared" si="0"/>
        <v>127.007035901137</v>
      </c>
    </row>
    <row r="13" s="217" customFormat="1" ht="24.95" customHeight="1" spans="1:4">
      <c r="A13" s="205" t="s">
        <v>446</v>
      </c>
      <c r="B13" s="227"/>
      <c r="C13" s="224"/>
      <c r="D13" s="226"/>
    </row>
    <row r="14" ht="24.95" customHeight="1" spans="1:4">
      <c r="A14" s="205" t="s">
        <v>447</v>
      </c>
      <c r="B14" s="224">
        <v>236</v>
      </c>
      <c r="C14" s="224">
        <v>29</v>
      </c>
      <c r="D14" s="226">
        <f t="shared" si="0"/>
        <v>12.2881355932203</v>
      </c>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E12" sqref="E12"/>
    </sheetView>
  </sheetViews>
  <sheetFormatPr defaultColWidth="9" defaultRowHeight="13.5" outlineLevelCol="3"/>
  <cols>
    <col min="1" max="4" width="22" style="50" customWidth="1"/>
    <col min="5" max="5" width="28.875" style="50" customWidth="1"/>
    <col min="6" max="16384" width="9" style="50"/>
  </cols>
  <sheetData>
    <row r="1" ht="90" customHeight="1" spans="1:4">
      <c r="A1" s="107" t="s">
        <v>448</v>
      </c>
      <c r="B1" s="51"/>
      <c r="C1" s="51"/>
      <c r="D1" s="51"/>
    </row>
    <row r="2" spans="1:4">
      <c r="A2" s="108" t="s">
        <v>449</v>
      </c>
      <c r="B2" s="212"/>
      <c r="C2" s="212"/>
      <c r="D2" s="212"/>
    </row>
    <row r="3" spans="1:4">
      <c r="A3" s="212"/>
      <c r="B3" s="212"/>
      <c r="C3" s="212"/>
      <c r="D3" s="212"/>
    </row>
    <row r="4" spans="1:4">
      <c r="A4" s="212"/>
      <c r="B4" s="212"/>
      <c r="C4" s="212"/>
      <c r="D4" s="212"/>
    </row>
    <row r="5" spans="1:4">
      <c r="A5" s="212"/>
      <c r="B5" s="212"/>
      <c r="C5" s="212"/>
      <c r="D5" s="212"/>
    </row>
    <row r="6" spans="1:4">
      <c r="A6" s="212"/>
      <c r="B6" s="212"/>
      <c r="C6" s="212"/>
      <c r="D6" s="212"/>
    </row>
    <row r="7" spans="1:4">
      <c r="A7" s="212"/>
      <c r="B7" s="212"/>
      <c r="C7" s="212"/>
      <c r="D7" s="212"/>
    </row>
    <row r="8" spans="1:4">
      <c r="A8" s="212"/>
      <c r="B8" s="212"/>
      <c r="C8" s="212"/>
      <c r="D8" s="212"/>
    </row>
    <row r="9" spans="1:4">
      <c r="A9" s="212"/>
      <c r="B9" s="212"/>
      <c r="C9" s="212"/>
      <c r="D9" s="212"/>
    </row>
    <row r="10" spans="1:4">
      <c r="A10" s="212"/>
      <c r="B10" s="212"/>
      <c r="C10" s="212"/>
      <c r="D10" s="212"/>
    </row>
    <row r="11" spans="1:4">
      <c r="A11" s="212"/>
      <c r="B11" s="212"/>
      <c r="C11" s="212"/>
      <c r="D11" s="212"/>
    </row>
    <row r="12" spans="1:4">
      <c r="A12" s="212"/>
      <c r="B12" s="212"/>
      <c r="C12" s="212"/>
      <c r="D12" s="212"/>
    </row>
    <row r="13" spans="1:4">
      <c r="A13" s="212"/>
      <c r="B13" s="212"/>
      <c r="C13" s="212"/>
      <c r="D13" s="212"/>
    </row>
    <row r="14" spans="1:4">
      <c r="A14" s="212"/>
      <c r="B14" s="212"/>
      <c r="C14" s="212"/>
      <c r="D14" s="212"/>
    </row>
    <row r="15" spans="1:4">
      <c r="A15" s="212"/>
      <c r="B15" s="212"/>
      <c r="C15" s="212"/>
      <c r="D15" s="212"/>
    </row>
    <row r="16" spans="1:4">
      <c r="A16" s="212"/>
      <c r="B16" s="212"/>
      <c r="C16" s="212"/>
      <c r="D16" s="212"/>
    </row>
  </sheetData>
  <mergeCells count="2">
    <mergeCell ref="A1:D1"/>
    <mergeCell ref="A2:D16"/>
  </mergeCells>
  <pageMargins left="0.699305555555556" right="0.699305555555556" top="0.75" bottom="0.75" header="0.3" footer="0.3"/>
  <pageSetup paperSize="9" scale="96"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T14"/>
  <sheetViews>
    <sheetView showGridLines="0" showZeros="0" view="pageBreakPreview" zoomScaleNormal="115" workbookViewId="0">
      <selection activeCell="D18" sqref="D18"/>
    </sheetView>
  </sheetViews>
  <sheetFormatPr defaultColWidth="6.75" defaultRowHeight="12"/>
  <cols>
    <col min="1" max="1" width="35.625" style="148" customWidth="1"/>
    <col min="2" max="4" width="15.625" style="148" customWidth="1"/>
    <col min="5" max="7" width="9" style="148" customWidth="1"/>
    <col min="8" max="8" width="5.625" style="148" customWidth="1"/>
    <col min="9" max="9" width="0.75" style="148" customWidth="1"/>
    <col min="10" max="10" width="10.125" style="148" customWidth="1"/>
    <col min="11" max="11" width="5.875" style="148" customWidth="1"/>
    <col min="12" max="16384" width="6.75" style="148"/>
  </cols>
  <sheetData>
    <row r="1" ht="19.5" customHeight="1" spans="1:1">
      <c r="A1" s="4" t="s">
        <v>450</v>
      </c>
    </row>
    <row r="2" s="196" customFormat="1" ht="33" customHeight="1" spans="1:254">
      <c r="A2" s="199" t="s">
        <v>451</v>
      </c>
      <c r="B2" s="199"/>
      <c r="C2" s="199"/>
      <c r="D2" s="199"/>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c r="EZ2" s="200"/>
      <c r="FA2" s="200"/>
      <c r="FB2" s="200"/>
      <c r="FC2" s="200"/>
      <c r="FD2" s="200"/>
      <c r="FE2" s="200"/>
      <c r="FF2" s="200"/>
      <c r="FG2" s="200"/>
      <c r="FH2" s="200"/>
      <c r="FI2" s="200"/>
      <c r="FJ2" s="200"/>
      <c r="FK2" s="200"/>
      <c r="FL2" s="200"/>
      <c r="FM2" s="200"/>
      <c r="FN2" s="200"/>
      <c r="FO2" s="200"/>
      <c r="FP2" s="200"/>
      <c r="FQ2" s="200"/>
      <c r="FR2" s="200"/>
      <c r="FS2" s="200"/>
      <c r="FT2" s="200"/>
      <c r="FU2" s="200"/>
      <c r="FV2" s="200"/>
      <c r="FW2" s="200"/>
      <c r="FX2" s="200"/>
      <c r="FY2" s="200"/>
      <c r="FZ2" s="200"/>
      <c r="GA2" s="200"/>
      <c r="GB2" s="200"/>
      <c r="GC2" s="200"/>
      <c r="GD2" s="200"/>
      <c r="GE2" s="200"/>
      <c r="GF2" s="200"/>
      <c r="GG2" s="200"/>
      <c r="GH2" s="200"/>
      <c r="GI2" s="200"/>
      <c r="GJ2" s="200"/>
      <c r="GK2" s="200"/>
      <c r="GL2" s="200"/>
      <c r="GM2" s="200"/>
      <c r="GN2" s="200"/>
      <c r="GO2" s="200"/>
      <c r="GP2" s="200"/>
      <c r="GQ2" s="200"/>
      <c r="GR2" s="200"/>
      <c r="GS2" s="200"/>
      <c r="GT2" s="200"/>
      <c r="GU2" s="200"/>
      <c r="GV2" s="200"/>
      <c r="GW2" s="200"/>
      <c r="GX2" s="200"/>
      <c r="GY2" s="200"/>
      <c r="GZ2" s="200"/>
      <c r="HA2" s="200"/>
      <c r="HB2" s="200"/>
      <c r="HC2" s="200"/>
      <c r="HD2" s="200"/>
      <c r="HE2" s="200"/>
      <c r="HF2" s="200"/>
      <c r="HG2" s="200"/>
      <c r="HH2" s="200"/>
      <c r="HI2" s="200"/>
      <c r="HJ2" s="200"/>
      <c r="HK2" s="200"/>
      <c r="HL2" s="200"/>
      <c r="HM2" s="200"/>
      <c r="HN2" s="200"/>
      <c r="HO2" s="200"/>
      <c r="HP2" s="200"/>
      <c r="HQ2" s="200"/>
      <c r="HR2" s="200"/>
      <c r="HS2" s="200"/>
      <c r="HT2" s="200"/>
      <c r="HU2" s="200"/>
      <c r="HV2" s="200"/>
      <c r="HW2" s="200"/>
      <c r="HX2" s="200"/>
      <c r="HY2" s="200"/>
      <c r="HZ2" s="200"/>
      <c r="IA2" s="200"/>
      <c r="IB2" s="200"/>
      <c r="IC2" s="200"/>
      <c r="ID2" s="200"/>
      <c r="IE2" s="200"/>
      <c r="IF2" s="200"/>
      <c r="IG2" s="200"/>
      <c r="IH2" s="200"/>
      <c r="II2" s="200"/>
      <c r="IJ2" s="200"/>
      <c r="IK2" s="200"/>
      <c r="IL2" s="200"/>
      <c r="IM2" s="200"/>
      <c r="IN2" s="200"/>
      <c r="IO2" s="200"/>
      <c r="IP2" s="200"/>
      <c r="IQ2" s="200"/>
      <c r="IR2" s="200"/>
      <c r="IS2" s="200"/>
      <c r="IT2" s="200"/>
    </row>
    <row r="3" s="151" customFormat="1" ht="19.5" customHeight="1" spans="1:254">
      <c r="A3" s="201"/>
      <c r="D3" s="202" t="s">
        <v>113</v>
      </c>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row>
    <row r="4" s="197" customFormat="1" ht="50.1" customHeight="1" spans="1:254">
      <c r="A4" s="155" t="s">
        <v>173</v>
      </c>
      <c r="B4" s="203" t="s">
        <v>322</v>
      </c>
      <c r="C4" s="204" t="s">
        <v>298</v>
      </c>
      <c r="D4" s="155" t="s">
        <v>323</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row>
    <row r="5" s="198" customFormat="1" ht="24.95" customHeight="1" spans="1:4">
      <c r="A5" s="205" t="s">
        <v>452</v>
      </c>
      <c r="B5" s="206"/>
      <c r="C5" s="206"/>
      <c r="D5" s="207"/>
    </row>
    <row r="6" s="198" customFormat="1" ht="24.95" customHeight="1" spans="1:4">
      <c r="A6" s="208" t="s">
        <v>453</v>
      </c>
      <c r="B6" s="206"/>
      <c r="C6" s="206"/>
      <c r="D6" s="207"/>
    </row>
    <row r="7" s="198" customFormat="1" ht="24.95" customHeight="1" spans="1:4">
      <c r="A7" s="208" t="s">
        <v>454</v>
      </c>
      <c r="B7" s="209">
        <v>257</v>
      </c>
      <c r="C7" s="209">
        <v>202</v>
      </c>
      <c r="D7" s="207">
        <f>C7/B7*100</f>
        <v>78.5992217898833</v>
      </c>
    </row>
    <row r="8" s="198" customFormat="1" ht="24.95" customHeight="1" spans="1:4">
      <c r="A8" s="208" t="s">
        <v>455</v>
      </c>
      <c r="B8" s="209"/>
      <c r="C8" s="209"/>
      <c r="D8" s="207"/>
    </row>
    <row r="9" s="198" customFormat="1" ht="24.95" customHeight="1" spans="1:4">
      <c r="A9" s="208" t="s">
        <v>456</v>
      </c>
      <c r="B9" s="209">
        <v>299451</v>
      </c>
      <c r="C9" s="209">
        <v>160560</v>
      </c>
      <c r="D9" s="207">
        <f t="shared" ref="D8:D14" si="0">C9/B9*100</f>
        <v>53.618121161726</v>
      </c>
    </row>
    <row r="10" s="198" customFormat="1" ht="24.95" customHeight="1" spans="1:4">
      <c r="A10" s="208" t="s">
        <v>457</v>
      </c>
      <c r="B10" s="209">
        <v>103</v>
      </c>
      <c r="C10" s="209">
        <v>82</v>
      </c>
      <c r="D10" s="207">
        <f t="shared" si="0"/>
        <v>79.6116504854369</v>
      </c>
    </row>
    <row r="11" s="198" customFormat="1" ht="24.95" customHeight="1" spans="1:4">
      <c r="A11" s="208" t="s">
        <v>458</v>
      </c>
      <c r="B11" s="209"/>
      <c r="C11" s="209"/>
      <c r="D11" s="207"/>
    </row>
    <row r="12" s="198" customFormat="1" ht="24.95" customHeight="1" spans="1:4">
      <c r="A12" s="208" t="s">
        <v>459</v>
      </c>
      <c r="B12" s="209"/>
      <c r="C12" s="209"/>
      <c r="D12" s="207"/>
    </row>
    <row r="13" s="198" customFormat="1" ht="24.95" customHeight="1" spans="1:4">
      <c r="A13" s="208" t="s">
        <v>460</v>
      </c>
      <c r="B13" s="209">
        <v>189</v>
      </c>
      <c r="C13" s="209">
        <v>2248</v>
      </c>
      <c r="D13" s="207">
        <f t="shared" si="0"/>
        <v>1189.41798941799</v>
      </c>
    </row>
    <row r="14" s="198" customFormat="1" ht="24.95" customHeight="1" spans="1:4">
      <c r="A14" s="194" t="s">
        <v>461</v>
      </c>
      <c r="B14" s="210">
        <f>SUM(B5:B13)</f>
        <v>300000</v>
      </c>
      <c r="C14" s="210">
        <f>SUM(C5:C13)</f>
        <v>163092</v>
      </c>
      <c r="D14" s="211">
        <f t="shared" si="0"/>
        <v>54.364</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fitToHeight="2" orientation="portrait"/>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T13"/>
  <sheetViews>
    <sheetView showGridLines="0" showZeros="0" view="pageBreakPreview" zoomScaleNormal="100" workbookViewId="0">
      <selection activeCell="E11" sqref="E11"/>
    </sheetView>
  </sheetViews>
  <sheetFormatPr defaultColWidth="6.75" defaultRowHeight="11.25"/>
  <cols>
    <col min="1" max="1" width="35.625" style="54" customWidth="1"/>
    <col min="2" max="4" width="15.625" style="54" customWidth="1"/>
    <col min="5" max="7" width="9" style="54" customWidth="1"/>
    <col min="8" max="8" width="5.625" style="54" customWidth="1"/>
    <col min="9" max="9" width="0.75" style="54" customWidth="1"/>
    <col min="10" max="10" width="10.125" style="54" customWidth="1"/>
    <col min="11" max="11" width="5.875" style="54" customWidth="1"/>
    <col min="12" max="16384" width="6.75" style="54"/>
  </cols>
  <sheetData>
    <row r="1" ht="19.5" customHeight="1" spans="1:1">
      <c r="A1" s="4" t="s">
        <v>462</v>
      </c>
    </row>
    <row r="2" s="184" customFormat="1" ht="33" customHeight="1" spans="1:254">
      <c r="A2" s="188" t="s">
        <v>463</v>
      </c>
      <c r="B2" s="188"/>
      <c r="C2" s="188"/>
      <c r="D2" s="18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row>
    <row r="3" s="185" customFormat="1" ht="19.5" customHeight="1" spans="1:254">
      <c r="A3" s="189"/>
      <c r="B3" s="57"/>
      <c r="C3" s="57"/>
      <c r="D3" s="190" t="s">
        <v>55</v>
      </c>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c r="BT3" s="187"/>
      <c r="BU3" s="187"/>
      <c r="BV3" s="187"/>
      <c r="BW3" s="187"/>
      <c r="BX3" s="187"/>
      <c r="BY3" s="187"/>
      <c r="BZ3" s="187"/>
      <c r="CA3" s="187"/>
      <c r="CB3" s="187"/>
      <c r="CC3" s="187"/>
      <c r="CD3" s="187"/>
      <c r="CE3" s="187"/>
      <c r="CF3" s="187"/>
      <c r="CG3" s="187"/>
      <c r="CH3" s="187"/>
      <c r="CI3" s="187"/>
      <c r="CJ3" s="187"/>
      <c r="CK3" s="187"/>
      <c r="CL3" s="187"/>
      <c r="CM3" s="187"/>
      <c r="CN3" s="187"/>
      <c r="CO3" s="187"/>
      <c r="CP3" s="187"/>
      <c r="CQ3" s="187"/>
      <c r="CR3" s="187"/>
      <c r="CS3" s="187"/>
      <c r="CT3" s="187"/>
      <c r="CU3" s="187"/>
      <c r="CV3" s="187"/>
      <c r="CW3" s="187"/>
      <c r="CX3" s="187"/>
      <c r="CY3" s="187"/>
      <c r="CZ3" s="187"/>
      <c r="DA3" s="187"/>
      <c r="DB3" s="187"/>
      <c r="DC3" s="187"/>
      <c r="DD3" s="187"/>
      <c r="DE3" s="187"/>
      <c r="DF3" s="187"/>
      <c r="DG3" s="187"/>
      <c r="DH3" s="187"/>
      <c r="DI3" s="187"/>
      <c r="DJ3" s="187"/>
      <c r="DK3" s="187"/>
      <c r="DL3" s="187"/>
      <c r="DM3" s="187"/>
      <c r="DN3" s="187"/>
      <c r="DO3" s="187"/>
      <c r="DP3" s="187"/>
      <c r="DQ3" s="187"/>
      <c r="DR3" s="187"/>
      <c r="DS3" s="187"/>
      <c r="DT3" s="187"/>
      <c r="DU3" s="187"/>
      <c r="DV3" s="187"/>
      <c r="DW3" s="187"/>
      <c r="DX3" s="187"/>
      <c r="DY3" s="187"/>
      <c r="DZ3" s="187"/>
      <c r="EA3" s="187"/>
      <c r="EB3" s="187"/>
      <c r="EC3" s="187"/>
      <c r="ED3" s="187"/>
      <c r="EE3" s="187"/>
      <c r="EF3" s="187"/>
      <c r="EG3" s="187"/>
      <c r="EH3" s="187"/>
      <c r="EI3" s="187"/>
      <c r="EJ3" s="187"/>
      <c r="EK3" s="187"/>
      <c r="EL3" s="187"/>
      <c r="EM3" s="187"/>
      <c r="EN3" s="187"/>
      <c r="EO3" s="187"/>
      <c r="EP3" s="187"/>
      <c r="EQ3" s="187"/>
      <c r="ER3" s="187"/>
      <c r="ES3" s="187"/>
      <c r="ET3" s="187"/>
      <c r="EU3" s="187"/>
      <c r="EV3" s="187"/>
      <c r="EW3" s="187"/>
      <c r="EX3" s="187"/>
      <c r="EY3" s="187"/>
      <c r="EZ3" s="187"/>
      <c r="FA3" s="187"/>
      <c r="FB3" s="187"/>
      <c r="FC3" s="187"/>
      <c r="FD3" s="187"/>
      <c r="FE3" s="187"/>
      <c r="FF3" s="187"/>
      <c r="FG3" s="187"/>
      <c r="FH3" s="187"/>
      <c r="FI3" s="187"/>
      <c r="FJ3" s="187"/>
      <c r="FK3" s="187"/>
      <c r="FL3" s="187"/>
      <c r="FM3" s="187"/>
      <c r="FN3" s="187"/>
      <c r="FO3" s="187"/>
      <c r="FP3" s="187"/>
      <c r="FQ3" s="187"/>
      <c r="FR3" s="187"/>
      <c r="FS3" s="187"/>
      <c r="FT3" s="187"/>
      <c r="FU3" s="187"/>
      <c r="FV3" s="187"/>
      <c r="FW3" s="187"/>
      <c r="FX3" s="187"/>
      <c r="FY3" s="187"/>
      <c r="FZ3" s="187"/>
      <c r="GA3" s="187"/>
      <c r="GB3" s="187"/>
      <c r="GC3" s="187"/>
      <c r="GD3" s="187"/>
      <c r="GE3" s="187"/>
      <c r="GF3" s="187"/>
      <c r="GG3" s="187"/>
      <c r="GH3" s="187"/>
      <c r="GI3" s="187"/>
      <c r="GJ3" s="187"/>
      <c r="GK3" s="187"/>
      <c r="GL3" s="187"/>
      <c r="GM3" s="187"/>
      <c r="GN3" s="187"/>
      <c r="GO3" s="187"/>
      <c r="GP3" s="187"/>
      <c r="GQ3" s="187"/>
      <c r="GR3" s="187"/>
      <c r="GS3" s="187"/>
      <c r="GT3" s="187"/>
      <c r="GU3" s="187"/>
      <c r="GV3" s="187"/>
      <c r="GW3" s="187"/>
      <c r="GX3" s="187"/>
      <c r="GY3" s="187"/>
      <c r="GZ3" s="187"/>
      <c r="HA3" s="187"/>
      <c r="HB3" s="187"/>
      <c r="HC3" s="187"/>
      <c r="HD3" s="187"/>
      <c r="HE3" s="187"/>
      <c r="HF3" s="187"/>
      <c r="HG3" s="187"/>
      <c r="HH3" s="187"/>
      <c r="HI3" s="187"/>
      <c r="HJ3" s="187"/>
      <c r="HK3" s="187"/>
      <c r="HL3" s="187"/>
      <c r="HM3" s="187"/>
      <c r="HN3" s="187"/>
      <c r="HO3" s="187"/>
      <c r="HP3" s="187"/>
      <c r="HQ3" s="187"/>
      <c r="HR3" s="187"/>
      <c r="HS3" s="187"/>
      <c r="HT3" s="187"/>
      <c r="HU3" s="187"/>
      <c r="HV3" s="187"/>
      <c r="HW3" s="187"/>
      <c r="HX3" s="187"/>
      <c r="HY3" s="187"/>
      <c r="HZ3" s="187"/>
      <c r="IA3" s="187"/>
      <c r="IB3" s="187"/>
      <c r="IC3" s="187"/>
      <c r="ID3" s="187"/>
      <c r="IE3" s="187"/>
      <c r="IF3" s="187"/>
      <c r="IG3" s="187"/>
      <c r="IH3" s="187"/>
      <c r="II3" s="187"/>
      <c r="IJ3" s="187"/>
      <c r="IK3" s="187"/>
      <c r="IL3" s="187"/>
      <c r="IM3" s="187"/>
      <c r="IN3" s="187"/>
      <c r="IO3" s="187"/>
      <c r="IP3" s="187"/>
      <c r="IQ3" s="187"/>
      <c r="IR3" s="187"/>
      <c r="IS3" s="187"/>
      <c r="IT3" s="187"/>
    </row>
    <row r="4" s="186" customFormat="1" ht="50.1" customHeight="1" spans="1:254">
      <c r="A4" s="169" t="s">
        <v>56</v>
      </c>
      <c r="B4" s="170" t="s">
        <v>432</v>
      </c>
      <c r="C4" s="136" t="s">
        <v>351</v>
      </c>
      <c r="D4" s="169" t="s">
        <v>464</v>
      </c>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95"/>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87"/>
      <c r="CN4" s="187"/>
      <c r="CO4" s="187"/>
      <c r="CP4" s="187"/>
      <c r="CQ4" s="187"/>
      <c r="CR4" s="187"/>
      <c r="CS4" s="187"/>
      <c r="CT4" s="187"/>
      <c r="CU4" s="187"/>
      <c r="CV4" s="187"/>
      <c r="CW4" s="187"/>
      <c r="CX4" s="187"/>
      <c r="CY4" s="187"/>
      <c r="CZ4" s="187"/>
      <c r="DA4" s="187"/>
      <c r="DB4" s="187"/>
      <c r="DC4" s="187"/>
      <c r="DD4" s="187"/>
      <c r="DE4" s="187"/>
      <c r="DF4" s="187"/>
      <c r="DG4" s="187"/>
      <c r="DH4" s="187"/>
      <c r="DI4" s="187"/>
      <c r="DJ4" s="187"/>
      <c r="DK4" s="187"/>
      <c r="DL4" s="187"/>
      <c r="DM4" s="187"/>
      <c r="DN4" s="187"/>
      <c r="DO4" s="187"/>
      <c r="DP4" s="187"/>
      <c r="DQ4" s="187"/>
      <c r="DR4" s="187"/>
      <c r="DS4" s="187"/>
      <c r="DT4" s="187"/>
      <c r="DU4" s="187"/>
      <c r="DV4" s="187"/>
      <c r="DW4" s="187"/>
      <c r="DX4" s="187"/>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87"/>
      <c r="FA4" s="187"/>
      <c r="FB4" s="187"/>
      <c r="FC4" s="187"/>
      <c r="FD4" s="187"/>
      <c r="FE4" s="187"/>
      <c r="FF4" s="187"/>
      <c r="FG4" s="187"/>
      <c r="FH4" s="187"/>
      <c r="FI4" s="187"/>
      <c r="FJ4" s="187"/>
      <c r="FK4" s="187"/>
      <c r="FL4" s="187"/>
      <c r="FM4" s="187"/>
      <c r="FN4" s="187"/>
      <c r="FO4" s="187"/>
      <c r="FP4" s="187"/>
      <c r="FQ4" s="187"/>
      <c r="FR4" s="187"/>
      <c r="FS4" s="187"/>
      <c r="FT4" s="187"/>
      <c r="FU4" s="187"/>
      <c r="FV4" s="187"/>
      <c r="FW4" s="187"/>
      <c r="FX4" s="187"/>
      <c r="FY4" s="187"/>
      <c r="FZ4" s="187"/>
      <c r="GA4" s="187"/>
      <c r="GB4" s="187"/>
      <c r="GC4" s="187"/>
      <c r="GD4" s="187"/>
      <c r="GE4" s="187"/>
      <c r="GF4" s="187"/>
      <c r="GG4" s="187"/>
      <c r="GH4" s="187"/>
      <c r="GI4" s="187"/>
      <c r="GJ4" s="187"/>
      <c r="GK4" s="187"/>
      <c r="GL4" s="187"/>
      <c r="GM4" s="187"/>
      <c r="GN4" s="187"/>
      <c r="GO4" s="187"/>
      <c r="GP4" s="187"/>
      <c r="GQ4" s="187"/>
      <c r="GR4" s="187"/>
      <c r="GS4" s="187"/>
      <c r="GT4" s="187"/>
      <c r="GU4" s="187"/>
      <c r="GV4" s="187"/>
      <c r="GW4" s="187"/>
      <c r="GX4" s="187"/>
      <c r="GY4" s="187"/>
      <c r="GZ4" s="187"/>
      <c r="HA4" s="187"/>
      <c r="HB4" s="187"/>
      <c r="HC4" s="187"/>
      <c r="HD4" s="187"/>
      <c r="HE4" s="187"/>
      <c r="HF4" s="187"/>
      <c r="HG4" s="187"/>
      <c r="HH4" s="187"/>
      <c r="HI4" s="187"/>
      <c r="HJ4" s="187"/>
      <c r="HK4" s="187"/>
      <c r="HL4" s="187"/>
      <c r="HM4" s="187"/>
      <c r="HN4" s="187"/>
      <c r="HO4" s="187"/>
      <c r="HP4" s="187"/>
      <c r="HQ4" s="187"/>
      <c r="HR4" s="187"/>
      <c r="HS4" s="187"/>
      <c r="HT4" s="187"/>
      <c r="HU4" s="187"/>
      <c r="HV4" s="187"/>
      <c r="HW4" s="187"/>
      <c r="HX4" s="187"/>
      <c r="HY4" s="187"/>
      <c r="HZ4" s="187"/>
      <c r="IA4" s="187"/>
      <c r="IB4" s="187"/>
      <c r="IC4" s="187"/>
      <c r="ID4" s="187"/>
      <c r="IE4" s="187"/>
      <c r="IF4" s="187"/>
      <c r="IG4" s="187"/>
      <c r="IH4" s="187"/>
      <c r="II4" s="187"/>
      <c r="IJ4" s="187"/>
      <c r="IK4" s="187"/>
      <c r="IL4" s="187"/>
      <c r="IM4" s="187"/>
      <c r="IN4" s="187"/>
      <c r="IO4" s="187"/>
      <c r="IP4" s="187"/>
      <c r="IQ4" s="187"/>
      <c r="IR4" s="187"/>
      <c r="IS4" s="187"/>
      <c r="IT4" s="187"/>
    </row>
    <row r="5" s="187" customFormat="1" ht="24.95" customHeight="1" spans="1:4">
      <c r="A5" s="191" t="s">
        <v>465</v>
      </c>
      <c r="B5" s="192"/>
      <c r="C5" s="192"/>
      <c r="D5" s="193"/>
    </row>
    <row r="6" s="187" customFormat="1" ht="24.95" customHeight="1" spans="1:4">
      <c r="A6" s="191" t="s">
        <v>466</v>
      </c>
      <c r="B6" s="192"/>
      <c r="C6" s="192"/>
      <c r="D6" s="193"/>
    </row>
    <row r="7" s="187" customFormat="1" ht="24.95" customHeight="1" spans="1:4">
      <c r="A7" s="191" t="s">
        <v>234</v>
      </c>
      <c r="B7" s="192"/>
      <c r="C7" s="192"/>
      <c r="D7" s="193"/>
    </row>
    <row r="8" s="187" customFormat="1" ht="24.95" customHeight="1" spans="1:4">
      <c r="A8" s="191" t="s">
        <v>467</v>
      </c>
      <c r="B8" s="192"/>
      <c r="C8" s="192"/>
      <c r="D8" s="193"/>
    </row>
    <row r="9" s="187" customFormat="1" ht="24.95" customHeight="1" spans="1:4">
      <c r="A9" s="191" t="s">
        <v>235</v>
      </c>
      <c r="B9" s="192"/>
      <c r="C9" s="192"/>
      <c r="D9" s="193"/>
    </row>
    <row r="10" s="187" customFormat="1" ht="24.95" customHeight="1" spans="1:4">
      <c r="A10" s="191" t="s">
        <v>236</v>
      </c>
      <c r="B10" s="192"/>
      <c r="C10" s="192"/>
      <c r="D10" s="193"/>
    </row>
    <row r="11" s="187" customFormat="1" ht="24.95" customHeight="1" spans="1:4">
      <c r="A11" s="191" t="s">
        <v>468</v>
      </c>
      <c r="B11" s="192"/>
      <c r="C11" s="192"/>
      <c r="D11" s="193"/>
    </row>
    <row r="12" s="187" customFormat="1" ht="24.95" customHeight="1" spans="1:4">
      <c r="A12" s="191" t="s">
        <v>469</v>
      </c>
      <c r="B12" s="192"/>
      <c r="C12" s="192"/>
      <c r="D12" s="193"/>
    </row>
    <row r="13" s="187" customFormat="1" ht="24.95" customHeight="1" spans="1:4">
      <c r="A13" s="194" t="s">
        <v>461</v>
      </c>
      <c r="B13" s="192">
        <v>0</v>
      </c>
      <c r="C13" s="192"/>
      <c r="D13" s="193"/>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fitToHeight="2" orientation="portrait"/>
  <headerFooter alignWithMargins="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W9"/>
  <sheetViews>
    <sheetView showGridLines="0" showZeros="0" view="pageBreakPreview" zoomScaleNormal="100" workbookViewId="0">
      <selection activeCell="C20" sqref="C20"/>
    </sheetView>
  </sheetViews>
  <sheetFormatPr defaultColWidth="6.75" defaultRowHeight="11.25"/>
  <cols>
    <col min="1" max="1" width="35.625" style="78" customWidth="1"/>
    <col min="2" max="4" width="15.625" style="78" customWidth="1"/>
    <col min="5" max="11" width="9" style="78" customWidth="1"/>
    <col min="12" max="12" width="6.25" style="78" customWidth="1"/>
    <col min="13" max="49" width="9" style="78" customWidth="1"/>
    <col min="50" max="16384" width="6.75" style="78"/>
  </cols>
  <sheetData>
    <row r="1" ht="19.5" customHeight="1" spans="1:1">
      <c r="A1" s="4" t="s">
        <v>470</v>
      </c>
    </row>
    <row r="2" ht="34.5" customHeight="1" spans="1:49">
      <c r="A2" s="79" t="s">
        <v>471</v>
      </c>
      <c r="B2" s="79"/>
      <c r="C2" s="79"/>
      <c r="D2" s="79"/>
      <c r="E2" s="80"/>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row>
    <row r="3" ht="19.5" customHeight="1" spans="1:49">
      <c r="A3" s="82"/>
      <c r="B3" s="83"/>
      <c r="C3" s="84" t="s">
        <v>54</v>
      </c>
      <c r="D3" s="85" t="s">
        <v>55</v>
      </c>
      <c r="E3" s="86"/>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row>
    <row r="4" s="76" customFormat="1" ht="50.1" customHeight="1" spans="1:49">
      <c r="A4" s="170" t="s">
        <v>56</v>
      </c>
      <c r="B4" s="170" t="s">
        <v>58</v>
      </c>
      <c r="C4" s="136" t="s">
        <v>351</v>
      </c>
      <c r="D4" s="169" t="s">
        <v>417</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106"/>
    </row>
    <row r="5" s="76" customFormat="1" ht="24.95" customHeight="1" spans="1:49">
      <c r="A5" s="170" t="s">
        <v>60</v>
      </c>
      <c r="B5" s="171">
        <f>SUM(B6:B9)</f>
        <v>21896</v>
      </c>
      <c r="C5" s="171">
        <f>SUM(C6:C9)</f>
        <v>10698</v>
      </c>
      <c r="D5" s="182">
        <f>C5/B5*100</f>
        <v>48.858238947753</v>
      </c>
      <c r="E5" s="89"/>
      <c r="F5" s="89"/>
      <c r="G5" s="89"/>
      <c r="H5" s="89"/>
      <c r="I5" s="89"/>
      <c r="J5" s="89"/>
      <c r="K5" s="89"/>
      <c r="L5" s="96"/>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106"/>
    </row>
    <row r="6" s="77" customFormat="1" ht="24.95" customHeight="1" spans="1:49">
      <c r="A6" s="173" t="s">
        <v>472</v>
      </c>
      <c r="B6" s="183">
        <f>'13-2021全区国资收入'!C6</f>
        <v>10000</v>
      </c>
      <c r="C6" s="183">
        <v>10698</v>
      </c>
      <c r="D6" s="175">
        <f>C6/B6*100</f>
        <v>106.98</v>
      </c>
      <c r="E6" s="96"/>
      <c r="F6" s="96"/>
      <c r="G6" s="96"/>
      <c r="H6" s="96"/>
      <c r="I6" s="96"/>
      <c r="J6" s="96"/>
      <c r="K6" s="96"/>
      <c r="L6" s="105"/>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ht="24.95" customHeight="1" spans="1:4">
      <c r="A7" s="173" t="s">
        <v>473</v>
      </c>
      <c r="B7" s="183">
        <f>'13-2021全区国资收入'!C7</f>
        <v>0</v>
      </c>
      <c r="C7" s="140"/>
      <c r="D7" s="182"/>
    </row>
    <row r="8" ht="24.95" customHeight="1" spans="1:4">
      <c r="A8" s="173" t="s">
        <v>474</v>
      </c>
      <c r="B8" s="183">
        <f>'13-2021全区国资收入'!C8</f>
        <v>11896</v>
      </c>
      <c r="C8" s="140"/>
      <c r="D8" s="182">
        <f>C8/B8*100</f>
        <v>0</v>
      </c>
    </row>
    <row r="9" ht="24.95" customHeight="1" spans="1:4">
      <c r="A9" s="173" t="s">
        <v>475</v>
      </c>
      <c r="B9" s="140">
        <f>'13-2021全区国资收入'!C9</f>
        <v>0</v>
      </c>
      <c r="C9" s="140"/>
      <c r="D9" s="178"/>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S9"/>
  <sheetViews>
    <sheetView showGridLines="0" showZeros="0" view="pageBreakPreview" zoomScaleNormal="100" workbookViewId="0">
      <selection activeCell="B15" sqref="B15"/>
    </sheetView>
  </sheetViews>
  <sheetFormatPr defaultColWidth="6.75" defaultRowHeight="11.25"/>
  <cols>
    <col min="1" max="1" width="35.625" style="54" customWidth="1"/>
    <col min="2" max="4" width="15.625" style="54" customWidth="1"/>
    <col min="5" max="45" width="9" style="54" customWidth="1"/>
    <col min="46" max="16384" width="6.75" style="54"/>
  </cols>
  <sheetData>
    <row r="1" ht="19.5" customHeight="1" spans="1:1">
      <c r="A1" s="4" t="s">
        <v>476</v>
      </c>
    </row>
    <row r="2" ht="31.5" customHeight="1" spans="1:45">
      <c r="A2" s="43" t="s">
        <v>477</v>
      </c>
      <c r="B2" s="43"/>
      <c r="C2" s="43"/>
      <c r="D2" s="43"/>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4" customFormat="1" ht="19.5" customHeight="1" spans="1:45">
      <c r="A3" s="56"/>
      <c r="B3" s="57"/>
      <c r="C3" s="57"/>
      <c r="D3" s="58" t="s">
        <v>55</v>
      </c>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row>
    <row r="4" s="4" customFormat="1" ht="50.1" customHeight="1" spans="1:45">
      <c r="A4" s="167" t="s">
        <v>56</v>
      </c>
      <c r="B4" s="167" t="s">
        <v>432</v>
      </c>
      <c r="C4" s="168" t="s">
        <v>351</v>
      </c>
      <c r="D4" s="169" t="s">
        <v>464</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75"/>
    </row>
    <row r="5" s="4" customFormat="1" ht="24.95" customHeight="1" spans="1:4">
      <c r="A5" s="156" t="s">
        <v>86</v>
      </c>
      <c r="B5" s="157">
        <f>SUM(B6:B9)</f>
        <v>16982</v>
      </c>
      <c r="C5" s="157">
        <f>SUM(C6:C9)</f>
        <v>704</v>
      </c>
      <c r="D5" s="158">
        <f>C5/B5*100</f>
        <v>4.14556589329879</v>
      </c>
    </row>
    <row r="6" s="4" customFormat="1" ht="24.95" customHeight="1" spans="1:45">
      <c r="A6" s="181" t="s">
        <v>478</v>
      </c>
      <c r="B6" s="153"/>
      <c r="C6" s="160">
        <v>300</v>
      </c>
      <c r="D6" s="161"/>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row>
    <row r="7" s="4" customFormat="1" ht="24.95" customHeight="1" spans="1:45">
      <c r="A7" s="181" t="s">
        <v>479</v>
      </c>
      <c r="B7" s="153"/>
      <c r="C7" s="160"/>
      <c r="D7" s="161"/>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row>
    <row r="8" s="4" customFormat="1" ht="24.95" customHeight="1" spans="1:45">
      <c r="A8" s="181" t="s">
        <v>480</v>
      </c>
      <c r="B8" s="153"/>
      <c r="C8" s="160"/>
      <c r="D8" s="161"/>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row>
    <row r="9" s="4" customFormat="1" ht="24.95" customHeight="1" spans="1:45">
      <c r="A9" s="181" t="s">
        <v>481</v>
      </c>
      <c r="B9" s="162">
        <v>16982</v>
      </c>
      <c r="C9" s="160">
        <f>206+198</f>
        <v>404</v>
      </c>
      <c r="D9" s="161">
        <f>C9/B9*100</f>
        <v>2.37898951831351</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W10"/>
  <sheetViews>
    <sheetView showGridLines="0" showZeros="0" view="pageBreakPreview" zoomScaleNormal="100" workbookViewId="0">
      <selection activeCell="C6" sqref="C6"/>
    </sheetView>
  </sheetViews>
  <sheetFormatPr defaultColWidth="6.75" defaultRowHeight="11.25"/>
  <cols>
    <col min="1" max="1" width="35.625" style="54" customWidth="1"/>
    <col min="2" max="4" width="15.625" style="54" customWidth="1"/>
    <col min="5" max="6" width="9" style="54" customWidth="1"/>
    <col min="7" max="10" width="6" style="54" customWidth="1"/>
    <col min="11" max="11" width="9" style="54" customWidth="1"/>
    <col min="12" max="12" width="6.25" style="54" customWidth="1"/>
    <col min="13" max="49" width="9" style="54" customWidth="1"/>
    <col min="50" max="16384" width="6.75" style="54"/>
  </cols>
  <sheetData>
    <row r="1" ht="19.5" customHeight="1" spans="1:1">
      <c r="A1" s="4" t="s">
        <v>482</v>
      </c>
    </row>
    <row r="2" ht="26.25" customHeight="1" spans="1:49">
      <c r="A2" s="43" t="s">
        <v>483</v>
      </c>
      <c r="B2" s="43"/>
      <c r="C2" s="43"/>
      <c r="D2" s="43"/>
      <c r="E2" s="55"/>
      <c r="F2" s="55"/>
      <c r="G2" s="55"/>
      <c r="H2" s="55"/>
      <c r="I2" s="55"/>
      <c r="J2" s="55"/>
      <c r="K2" s="55"/>
      <c r="L2" s="111"/>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ht="19.5" customHeight="1" spans="1:49">
      <c r="A3" s="56"/>
      <c r="B3" s="163"/>
      <c r="C3" s="164" t="s">
        <v>54</v>
      </c>
      <c r="D3" s="165" t="s">
        <v>55</v>
      </c>
      <c r="E3" s="166"/>
      <c r="F3" s="166"/>
      <c r="G3" s="166"/>
      <c r="H3" s="166"/>
      <c r="I3" s="166"/>
      <c r="J3" s="166"/>
      <c r="K3" s="166"/>
      <c r="L3" s="180"/>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row>
    <row r="4" s="4" customFormat="1" ht="50.1" customHeight="1" spans="1:49">
      <c r="A4" s="167" t="s">
        <v>56</v>
      </c>
      <c r="B4" s="167" t="s">
        <v>58</v>
      </c>
      <c r="C4" s="168" t="s">
        <v>351</v>
      </c>
      <c r="D4" s="169" t="s">
        <v>417</v>
      </c>
      <c r="E4" s="59"/>
      <c r="F4" s="59"/>
      <c r="G4" s="59"/>
      <c r="H4" s="59"/>
      <c r="I4" s="59"/>
      <c r="J4" s="59"/>
      <c r="K4" s="59"/>
      <c r="L4" s="115"/>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7"/>
    </row>
    <row r="5" s="76" customFormat="1" ht="24.95" customHeight="1" spans="1:49">
      <c r="A5" s="170" t="s">
        <v>60</v>
      </c>
      <c r="B5" s="171">
        <f>SUM(B6:B9)</f>
        <v>21896</v>
      </c>
      <c r="C5" s="171">
        <f>SUM(C6:C9)</f>
        <v>10698</v>
      </c>
      <c r="D5" s="172">
        <f>C5/B5*100</f>
        <v>48.858238947753</v>
      </c>
      <c r="E5" s="89"/>
      <c r="F5" s="89"/>
      <c r="G5" s="89"/>
      <c r="H5" s="89"/>
      <c r="I5" s="89"/>
      <c r="J5" s="89"/>
      <c r="K5" s="89"/>
      <c r="L5" s="96"/>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106"/>
    </row>
    <row r="6" s="77" customFormat="1" ht="24.95" customHeight="1" spans="1:49">
      <c r="A6" s="173" t="s">
        <v>472</v>
      </c>
      <c r="B6" s="174">
        <f>'15-2021区级国资收入'!C6</f>
        <v>10000</v>
      </c>
      <c r="C6" s="174">
        <v>10698</v>
      </c>
      <c r="D6" s="175">
        <f>C6/B6*100</f>
        <v>106.98</v>
      </c>
      <c r="E6" s="96"/>
      <c r="F6" s="96"/>
      <c r="G6" s="96"/>
      <c r="H6" s="96"/>
      <c r="I6" s="96"/>
      <c r="J6" s="96"/>
      <c r="K6" s="96"/>
      <c r="L6" s="105"/>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s="78" customFormat="1" ht="24.95" customHeight="1" spans="1:4">
      <c r="A7" s="173" t="s">
        <v>473</v>
      </c>
      <c r="B7" s="174">
        <f>'15-2021区级国资收入'!C7</f>
        <v>0</v>
      </c>
      <c r="C7" s="176"/>
      <c r="D7" s="177"/>
    </row>
    <row r="8" s="78" customFormat="1" ht="24.95" customHeight="1" spans="1:4">
      <c r="A8" s="173" t="s">
        <v>474</v>
      </c>
      <c r="B8" s="174">
        <f>'15-2021区级国资收入'!C8</f>
        <v>11896</v>
      </c>
      <c r="C8" s="176"/>
      <c r="D8" s="177"/>
    </row>
    <row r="9" s="78" customFormat="1" ht="24.95" customHeight="1" spans="1:4">
      <c r="A9" s="173" t="s">
        <v>475</v>
      </c>
      <c r="B9" s="140">
        <f>'15-2021区级国资收入'!C9</f>
        <v>0</v>
      </c>
      <c r="C9" s="178"/>
      <c r="D9" s="177"/>
    </row>
    <row r="10" s="78" customFormat="1" ht="37.5" customHeight="1" spans="1:4">
      <c r="A10" s="179"/>
      <c r="B10" s="179"/>
      <c r="C10" s="179"/>
      <c r="D10" s="179"/>
    </row>
  </sheetData>
  <sheetProtection formatCells="0" formatColumns="0" formatRows="0"/>
  <mergeCells count="2">
    <mergeCell ref="A2:D2"/>
    <mergeCell ref="A10:D10"/>
  </mergeCells>
  <printOptions horizontalCentered="1"/>
  <pageMargins left="0.707638888888889" right="0.707638888888889" top="0.55" bottom="0.354166666666667" header="0.313888888888889" footer="0.313888888888889"/>
  <pageSetup paperSize="9" orientation="portrait"/>
  <headerFooter alignWithMargins="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E11" sqref="E11"/>
    </sheetView>
  </sheetViews>
  <sheetFormatPr defaultColWidth="9" defaultRowHeight="13.5" outlineLevelCol="3"/>
  <cols>
    <col min="1" max="3" width="22.125" style="50" customWidth="1"/>
    <col min="4" max="4" width="27" style="50" customWidth="1"/>
    <col min="5" max="5" width="28.875" style="50" customWidth="1"/>
    <col min="6" max="16384" width="9" style="50"/>
  </cols>
  <sheetData>
    <row r="1" ht="65.25" customHeight="1" spans="1:4">
      <c r="A1" s="107" t="s">
        <v>484</v>
      </c>
      <c r="B1" s="51"/>
      <c r="C1" s="51"/>
      <c r="D1" s="51"/>
    </row>
    <row r="2" ht="14.25" customHeight="1" spans="1:4">
      <c r="A2" s="108" t="s">
        <v>485</v>
      </c>
      <c r="B2" s="108"/>
      <c r="C2" s="108"/>
      <c r="D2" s="108"/>
    </row>
    <row r="3" ht="14.25" customHeight="1" spans="1:4">
      <c r="A3" s="108"/>
      <c r="B3" s="108"/>
      <c r="C3" s="108"/>
      <c r="D3" s="108"/>
    </row>
    <row r="4" ht="14.25" customHeight="1" spans="1:4">
      <c r="A4" s="108"/>
      <c r="B4" s="108"/>
      <c r="C4" s="108"/>
      <c r="D4" s="108"/>
    </row>
    <row r="5" ht="14.25" customHeight="1" spans="1:4">
      <c r="A5" s="108"/>
      <c r="B5" s="108"/>
      <c r="C5" s="108"/>
      <c r="D5" s="108"/>
    </row>
    <row r="6" ht="14.25" customHeight="1" spans="1:4">
      <c r="A6" s="108"/>
      <c r="B6" s="108"/>
      <c r="C6" s="108"/>
      <c r="D6" s="108"/>
    </row>
    <row r="7" ht="14.25" customHeight="1" spans="1:4">
      <c r="A7" s="108"/>
      <c r="B7" s="108"/>
      <c r="C7" s="108"/>
      <c r="D7" s="108"/>
    </row>
    <row r="8" ht="14.25" customHeight="1" spans="1:4">
      <c r="A8" s="108"/>
      <c r="B8" s="108"/>
      <c r="C8" s="108"/>
      <c r="D8" s="108"/>
    </row>
    <row r="9" ht="14.25" customHeight="1" spans="1:4">
      <c r="A9" s="108"/>
      <c r="B9" s="108"/>
      <c r="C9" s="108"/>
      <c r="D9" s="108"/>
    </row>
    <row r="10" ht="14.25" customHeight="1" spans="1:4">
      <c r="A10" s="108"/>
      <c r="B10" s="108"/>
      <c r="C10" s="108"/>
      <c r="D10" s="108"/>
    </row>
    <row r="11" ht="14.25" customHeight="1" spans="1:4">
      <c r="A11" s="108"/>
      <c r="B11" s="108"/>
      <c r="C11" s="108"/>
      <c r="D11" s="108"/>
    </row>
    <row r="12" spans="1:4">
      <c r="A12" s="108"/>
      <c r="B12" s="108"/>
      <c r="C12" s="108"/>
      <c r="D12" s="108"/>
    </row>
    <row r="13" spans="1:4">
      <c r="A13" s="108"/>
      <c r="B13" s="108"/>
      <c r="C13" s="108"/>
      <c r="D13" s="108"/>
    </row>
    <row r="14" spans="1:4">
      <c r="A14" s="108"/>
      <c r="B14" s="108"/>
      <c r="C14" s="108"/>
      <c r="D14" s="108"/>
    </row>
    <row r="15" spans="1:4">
      <c r="A15" s="108"/>
      <c r="B15" s="108"/>
      <c r="C15" s="108"/>
      <c r="D15" s="108"/>
    </row>
  </sheetData>
  <mergeCells count="2">
    <mergeCell ref="A1:D1"/>
    <mergeCell ref="A2:D15"/>
  </mergeCells>
  <pageMargins left="0.699305555555556" right="0.699305555555556" top="0.75" bottom="0.75" header="0.3" footer="0.3"/>
  <pageSetup paperSize="9" scale="9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S27"/>
  <sheetViews>
    <sheetView showGridLines="0" showZeros="0" view="pageBreakPreview" zoomScaleNormal="100" topLeftCell="A11" workbookViewId="0">
      <selection activeCell="A32" sqref="A32"/>
    </sheetView>
  </sheetViews>
  <sheetFormatPr defaultColWidth="6.75" defaultRowHeight="12"/>
  <cols>
    <col min="1" max="1" width="35.625" style="54" customWidth="1"/>
    <col min="2" max="3" width="15.625" style="54" customWidth="1"/>
    <col min="4" max="4" width="15.625" style="148" customWidth="1"/>
    <col min="5" max="6" width="6" style="54" customWidth="1"/>
    <col min="7" max="7" width="9" style="54" customWidth="1"/>
    <col min="8" max="8" width="6.25" style="54" customWidth="1"/>
    <col min="9" max="45" width="9" style="54" customWidth="1"/>
    <col min="46" max="16384" width="6.75" style="54"/>
  </cols>
  <sheetData>
    <row r="1" ht="19.5" customHeight="1" spans="1:1">
      <c r="A1" s="4" t="s">
        <v>111</v>
      </c>
    </row>
    <row r="2" ht="26.25" customHeight="1" spans="1:45">
      <c r="A2" s="43" t="s">
        <v>112</v>
      </c>
      <c r="B2" s="43"/>
      <c r="C2" s="43"/>
      <c r="D2" s="149"/>
      <c r="E2" s="55"/>
      <c r="F2" s="55"/>
      <c r="G2" s="55"/>
      <c r="H2" s="111"/>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ht="19.5" customHeight="1" spans="1:45">
      <c r="A3" s="56"/>
      <c r="B3" s="163"/>
      <c r="C3" s="164" t="s">
        <v>54</v>
      </c>
      <c r="D3" s="265" t="s">
        <v>113</v>
      </c>
      <c r="E3" s="166"/>
      <c r="F3" s="166"/>
      <c r="G3" s="166"/>
      <c r="H3" s="180"/>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row>
    <row r="4" s="4" customFormat="1" ht="50.1" customHeight="1" spans="1:45">
      <c r="A4" s="167" t="s">
        <v>56</v>
      </c>
      <c r="B4" s="167" t="s">
        <v>57</v>
      </c>
      <c r="C4" s="168" t="s">
        <v>58</v>
      </c>
      <c r="D4" s="155" t="s">
        <v>114</v>
      </c>
      <c r="E4" s="59"/>
      <c r="F4" s="59"/>
      <c r="G4" s="59"/>
      <c r="H4" s="115"/>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7"/>
    </row>
    <row r="5" s="76" customFormat="1" ht="24.95" customHeight="1" spans="1:45">
      <c r="A5" s="170" t="s">
        <v>60</v>
      </c>
      <c r="B5" s="350">
        <f>B6+B20</f>
        <v>279398</v>
      </c>
      <c r="C5" s="350">
        <f>C6+C20</f>
        <v>285559</v>
      </c>
      <c r="D5" s="182">
        <f>C5/B5*100</f>
        <v>102.20509810378</v>
      </c>
      <c r="E5" s="347"/>
      <c r="F5" s="89"/>
      <c r="G5" s="89"/>
      <c r="H5" s="96"/>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106"/>
    </row>
    <row r="6" s="77" customFormat="1" ht="24.95" customHeight="1" spans="1:45">
      <c r="A6" s="267" t="s">
        <v>61</v>
      </c>
      <c r="B6" s="350">
        <f>SUM(B7:B19)</f>
        <v>234374</v>
      </c>
      <c r="C6" s="350">
        <v>234957</v>
      </c>
      <c r="D6" s="182">
        <f>C6/B6*100</f>
        <v>100.24874772799</v>
      </c>
      <c r="E6" s="96"/>
      <c r="F6" s="96"/>
      <c r="G6" s="96"/>
      <c r="H6" s="105"/>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row>
    <row r="7" s="78" customFormat="1" ht="24.95" customHeight="1" spans="1:4">
      <c r="A7" s="173" t="s">
        <v>62</v>
      </c>
      <c r="B7" s="351">
        <v>42171</v>
      </c>
      <c r="C7" s="351">
        <v>48455</v>
      </c>
      <c r="D7" s="175">
        <f t="shared" ref="D7:D27" si="0">C7/B7*100</f>
        <v>114.90123544616</v>
      </c>
    </row>
    <row r="8" s="78" customFormat="1" ht="24.95" customHeight="1" spans="1:4">
      <c r="A8" s="173" t="s">
        <v>63</v>
      </c>
      <c r="B8" s="351">
        <v>16670</v>
      </c>
      <c r="C8" s="351">
        <v>19185</v>
      </c>
      <c r="D8" s="175">
        <f t="shared" si="0"/>
        <v>115.086982603479</v>
      </c>
    </row>
    <row r="9" s="78" customFormat="1" ht="24.95" customHeight="1" spans="1:4">
      <c r="A9" s="173" t="s">
        <v>64</v>
      </c>
      <c r="B9" s="351">
        <v>6949</v>
      </c>
      <c r="C9" s="351">
        <v>8267</v>
      </c>
      <c r="D9" s="175">
        <f t="shared" si="0"/>
        <v>118.966757806879</v>
      </c>
    </row>
    <row r="10" s="78" customFormat="1" ht="24.95" customHeight="1" spans="1:4">
      <c r="A10" s="173" t="s">
        <v>65</v>
      </c>
      <c r="B10" s="351">
        <v>121</v>
      </c>
      <c r="C10" s="351">
        <v>82</v>
      </c>
      <c r="D10" s="175">
        <f t="shared" si="0"/>
        <v>67.7685950413223</v>
      </c>
    </row>
    <row r="11" s="78" customFormat="1" ht="24.95" customHeight="1" spans="1:4">
      <c r="A11" s="173" t="s">
        <v>66</v>
      </c>
      <c r="B11" s="351">
        <v>7570</v>
      </c>
      <c r="C11" s="351">
        <v>8915</v>
      </c>
      <c r="D11" s="175">
        <f t="shared" si="0"/>
        <v>117.76750330251</v>
      </c>
    </row>
    <row r="12" s="78" customFormat="1" ht="24.95" customHeight="1" spans="1:4">
      <c r="A12" s="173" t="s">
        <v>67</v>
      </c>
      <c r="B12" s="351">
        <v>4258</v>
      </c>
      <c r="C12" s="351">
        <v>5874</v>
      </c>
      <c r="D12" s="175">
        <f t="shared" si="0"/>
        <v>137.952090183185</v>
      </c>
    </row>
    <row r="13" s="78" customFormat="1" ht="24.95" customHeight="1" spans="1:4">
      <c r="A13" s="173" t="s">
        <v>68</v>
      </c>
      <c r="B13" s="351">
        <v>5563</v>
      </c>
      <c r="C13" s="351">
        <v>5825</v>
      </c>
      <c r="D13" s="175">
        <f t="shared" si="0"/>
        <v>104.709689016718</v>
      </c>
    </row>
    <row r="14" s="78" customFormat="1" ht="24.95" customHeight="1" spans="1:4">
      <c r="A14" s="173" t="s">
        <v>69</v>
      </c>
      <c r="B14" s="351">
        <v>14064</v>
      </c>
      <c r="C14" s="351">
        <v>18688</v>
      </c>
      <c r="D14" s="175">
        <f t="shared" si="0"/>
        <v>132.87827076223</v>
      </c>
    </row>
    <row r="15" s="78" customFormat="1" ht="24.95" customHeight="1" spans="1:4">
      <c r="A15" s="173" t="s">
        <v>115</v>
      </c>
      <c r="B15" s="351">
        <v>38323</v>
      </c>
      <c r="C15" s="351">
        <v>36037</v>
      </c>
      <c r="D15" s="175">
        <f t="shared" si="0"/>
        <v>94.0349137593612</v>
      </c>
    </row>
    <row r="16" s="78" customFormat="1" ht="24.95" customHeight="1" spans="1:4">
      <c r="A16" s="173" t="s">
        <v>116</v>
      </c>
      <c r="B16" s="351">
        <v>14762</v>
      </c>
      <c r="C16" s="351">
        <v>4230</v>
      </c>
      <c r="D16" s="175">
        <f t="shared" si="0"/>
        <v>28.654653840943</v>
      </c>
    </row>
    <row r="17" s="78" customFormat="1" ht="24.95" customHeight="1" spans="1:4">
      <c r="A17" s="173" t="s">
        <v>117</v>
      </c>
      <c r="B17" s="351">
        <v>83803</v>
      </c>
      <c r="C17" s="351">
        <v>79103</v>
      </c>
      <c r="D17" s="175">
        <f t="shared" si="0"/>
        <v>94.3916088922831</v>
      </c>
    </row>
    <row r="18" s="78" customFormat="1" ht="24.95" customHeight="1" spans="1:4">
      <c r="A18" s="173" t="s">
        <v>73</v>
      </c>
      <c r="B18" s="351">
        <v>116</v>
      </c>
      <c r="C18" s="351">
        <v>194</v>
      </c>
      <c r="D18" s="175">
        <f t="shared" si="0"/>
        <v>167.241379310345</v>
      </c>
    </row>
    <row r="19" s="78" customFormat="1" ht="24.95" customHeight="1" spans="1:4">
      <c r="A19" s="173" t="s">
        <v>74</v>
      </c>
      <c r="B19" s="351">
        <v>4</v>
      </c>
      <c r="C19" s="351">
        <v>102</v>
      </c>
      <c r="D19" s="175">
        <f t="shared" si="0"/>
        <v>2550</v>
      </c>
    </row>
    <row r="20" s="78" customFormat="1" ht="24.95" customHeight="1" spans="1:4">
      <c r="A20" s="267" t="s">
        <v>75</v>
      </c>
      <c r="B20" s="350">
        <f>SUM(B21:B27)</f>
        <v>45024</v>
      </c>
      <c r="C20" s="350">
        <v>50602</v>
      </c>
      <c r="D20" s="182">
        <f t="shared" si="0"/>
        <v>112.38894811656</v>
      </c>
    </row>
    <row r="21" s="78" customFormat="1" ht="24.95" customHeight="1" spans="1:4">
      <c r="A21" s="173" t="s">
        <v>76</v>
      </c>
      <c r="B21" s="351">
        <v>8196</v>
      </c>
      <c r="C21" s="351">
        <v>9433</v>
      </c>
      <c r="D21" s="175">
        <f t="shared" si="0"/>
        <v>115.092728160078</v>
      </c>
    </row>
    <row r="22" s="78" customFormat="1" ht="24.95" customHeight="1" spans="1:4">
      <c r="A22" s="173" t="s">
        <v>77</v>
      </c>
      <c r="B22" s="351">
        <v>1184</v>
      </c>
      <c r="C22" s="351">
        <v>1403</v>
      </c>
      <c r="D22" s="175">
        <f t="shared" si="0"/>
        <v>118.496621621622</v>
      </c>
    </row>
    <row r="23" s="78" customFormat="1" ht="24.95" customHeight="1" spans="1:4">
      <c r="A23" s="173" t="s">
        <v>78</v>
      </c>
      <c r="B23" s="351">
        <v>6799</v>
      </c>
      <c r="C23" s="351">
        <v>13344</v>
      </c>
      <c r="D23" s="175">
        <f t="shared" si="0"/>
        <v>196.264156493602</v>
      </c>
    </row>
    <row r="24" s="78" customFormat="1" ht="24.95" customHeight="1" spans="1:4">
      <c r="A24" s="173" t="s">
        <v>79</v>
      </c>
      <c r="B24" s="351">
        <v>27832</v>
      </c>
      <c r="C24" s="351">
        <v>23624</v>
      </c>
      <c r="D24" s="175">
        <f t="shared" si="0"/>
        <v>84.8807128485197</v>
      </c>
    </row>
    <row r="25" s="78" customFormat="1" ht="24.95" customHeight="1" spans="1:4">
      <c r="A25" s="173" t="s">
        <v>80</v>
      </c>
      <c r="B25" s="351"/>
      <c r="C25" s="351">
        <v>0</v>
      </c>
      <c r="D25" s="175"/>
    </row>
    <row r="26" s="78" customFormat="1" ht="24.95" customHeight="1" spans="1:4">
      <c r="A26" s="173" t="s">
        <v>81</v>
      </c>
      <c r="B26" s="351">
        <v>153</v>
      </c>
      <c r="C26" s="351">
        <v>172</v>
      </c>
      <c r="D26" s="175">
        <f t="shared" si="0"/>
        <v>112.418300653595</v>
      </c>
    </row>
    <row r="27" s="78" customFormat="1" ht="24.95" customHeight="1" spans="1:4">
      <c r="A27" s="173" t="s">
        <v>82</v>
      </c>
      <c r="B27" s="351">
        <v>860</v>
      </c>
      <c r="C27" s="351">
        <v>2626</v>
      </c>
      <c r="D27" s="175">
        <f t="shared" si="0"/>
        <v>305.348837209302</v>
      </c>
    </row>
  </sheetData>
  <sheetProtection formatCells="0" formatColumns="0" formatRows="0"/>
  <mergeCells count="1">
    <mergeCell ref="A2:D2"/>
  </mergeCells>
  <printOptions horizontalCentered="1"/>
  <pageMargins left="0.707638888888889" right="0.707638888888889" top="0.55" bottom="0.354166666666667" header="0.313888888888889" footer="0.313888888888889"/>
  <pageSetup paperSize="9" fitToHeight="0" orientation="portrait"/>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S9"/>
  <sheetViews>
    <sheetView showGridLines="0" showZeros="0" view="pageBreakPreview" zoomScaleNormal="100" workbookViewId="0">
      <selection activeCell="A5" sqref="A5:D5"/>
    </sheetView>
  </sheetViews>
  <sheetFormatPr defaultColWidth="6.75" defaultRowHeight="11.25"/>
  <cols>
    <col min="1" max="1" width="35.625" style="54" customWidth="1"/>
    <col min="2" max="4" width="15.625" style="54" customWidth="1"/>
    <col min="5" max="45" width="9" style="54" customWidth="1"/>
    <col min="46" max="16384" width="6.75" style="54"/>
  </cols>
  <sheetData>
    <row r="1" ht="19.5" customHeight="1" spans="1:4">
      <c r="A1" s="4" t="s">
        <v>486</v>
      </c>
      <c r="B1" s="148"/>
      <c r="C1" s="148"/>
      <c r="D1" s="148"/>
    </row>
    <row r="2" ht="30.75" customHeight="1" spans="1:45">
      <c r="A2" s="149" t="s">
        <v>487</v>
      </c>
      <c r="B2" s="149"/>
      <c r="C2" s="149"/>
      <c r="D2" s="149"/>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4" customFormat="1" ht="19.5" customHeight="1" spans="1:45">
      <c r="A3" s="150"/>
      <c r="B3" s="151"/>
      <c r="C3" s="151"/>
      <c r="D3" s="152" t="s">
        <v>113</v>
      </c>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row>
    <row r="4" s="4" customFormat="1" ht="50.1" customHeight="1" spans="1:45">
      <c r="A4" s="153" t="s">
        <v>173</v>
      </c>
      <c r="B4" s="153" t="s">
        <v>322</v>
      </c>
      <c r="C4" s="154" t="s">
        <v>298</v>
      </c>
      <c r="D4" s="155" t="s">
        <v>323</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75"/>
    </row>
    <row r="5" s="4" customFormat="1" ht="24.95" customHeight="1" spans="1:4">
      <c r="A5" s="156" t="s">
        <v>86</v>
      </c>
      <c r="B5" s="157">
        <f>SUM(B6:B9)</f>
        <v>16982</v>
      </c>
      <c r="C5" s="157">
        <f>SUM(C6:C9)</f>
        <v>704</v>
      </c>
      <c r="D5" s="158">
        <f>C5/B5*100</f>
        <v>4.14556589329879</v>
      </c>
    </row>
    <row r="6" s="4" customFormat="1" ht="24.95" customHeight="1" spans="1:45">
      <c r="A6" s="159" t="s">
        <v>250</v>
      </c>
      <c r="B6" s="153"/>
      <c r="C6" s="160">
        <v>300</v>
      </c>
      <c r="D6" s="161"/>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row>
    <row r="7" s="4" customFormat="1" ht="24.95" customHeight="1" spans="1:45">
      <c r="A7" s="159" t="s">
        <v>251</v>
      </c>
      <c r="B7" s="153"/>
      <c r="C7" s="160"/>
      <c r="D7" s="161"/>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row>
    <row r="8" s="4" customFormat="1" ht="24.95" customHeight="1" spans="1:45">
      <c r="A8" s="159" t="s">
        <v>252</v>
      </c>
      <c r="B8" s="153"/>
      <c r="C8" s="160"/>
      <c r="D8" s="161"/>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row>
    <row r="9" s="4" customFormat="1" ht="24.95" customHeight="1" spans="1:45">
      <c r="A9" s="159" t="s">
        <v>253</v>
      </c>
      <c r="B9" s="162">
        <v>16982</v>
      </c>
      <c r="C9" s="160">
        <v>404</v>
      </c>
      <c r="D9" s="161">
        <f>C9/B9*100</f>
        <v>2.37898951831351</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row>
  </sheetData>
  <sheetProtection formatCells="0" formatColumns="0" formatRows="0"/>
  <mergeCells count="1">
    <mergeCell ref="A2:D2"/>
  </mergeCells>
  <printOptions horizontalCentered="1"/>
  <pageMargins left="0.707638888888889" right="0.707638888888889" top="0.747916666666667" bottom="0.55" header="0.313888888888889" footer="0.313888888888889"/>
  <pageSetup paperSize="9" orientation="portrait"/>
  <headerFooter alignWithMargins="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view="pageBreakPreview" zoomScaleNormal="100" topLeftCell="A25" workbookViewId="0">
      <selection activeCell="A38" sqref="$A38:$XFD38"/>
    </sheetView>
  </sheetViews>
  <sheetFormatPr defaultColWidth="9" defaultRowHeight="13.5"/>
  <cols>
    <col min="1" max="1" width="38.125" style="109" customWidth="1"/>
    <col min="2" max="4" width="15.625" style="109" customWidth="1"/>
    <col min="5" max="11" width="9" style="109" customWidth="1"/>
    <col min="12" max="12" width="6.25" style="109" customWidth="1"/>
    <col min="13" max="49" width="9" style="109" customWidth="1"/>
    <col min="50" max="16384" width="6.75" style="109"/>
  </cols>
  <sheetData>
    <row r="1" s="109" customFormat="1" ht="19.5" customHeight="1" spans="1:1">
      <c r="A1" s="110" t="s">
        <v>488</v>
      </c>
    </row>
    <row r="2" s="109" customFormat="1" ht="34.5" customHeight="1" spans="1:49">
      <c r="A2" s="79" t="s">
        <v>489</v>
      </c>
      <c r="B2" s="79"/>
      <c r="C2" s="79"/>
      <c r="D2" s="79"/>
      <c r="E2" s="128"/>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row>
    <row r="3" s="109" customFormat="1" ht="19.5" customHeight="1" spans="1:49">
      <c r="A3" s="130"/>
      <c r="B3" s="131"/>
      <c r="C3" s="132" t="s">
        <v>54</v>
      </c>
      <c r="D3" s="133" t="s">
        <v>55</v>
      </c>
      <c r="E3" s="134"/>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row>
    <row r="4" s="77" customFormat="1" ht="50.1" customHeight="1" spans="1:49">
      <c r="A4" s="136" t="s">
        <v>56</v>
      </c>
      <c r="B4" s="136" t="s">
        <v>58</v>
      </c>
      <c r="C4" s="136" t="s">
        <v>351</v>
      </c>
      <c r="D4" s="137" t="s">
        <v>490</v>
      </c>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147"/>
    </row>
    <row r="5" s="77" customFormat="1" ht="20.1" customHeight="1" spans="1:49">
      <c r="A5" s="138" t="s">
        <v>266</v>
      </c>
      <c r="B5" s="136"/>
      <c r="C5" s="136"/>
      <c r="D5" s="137"/>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147"/>
    </row>
    <row r="6" s="77" customFormat="1" ht="20.1" customHeight="1" spans="1:49">
      <c r="A6" s="139" t="s">
        <v>267</v>
      </c>
      <c r="B6" s="140"/>
      <c r="C6" s="140"/>
      <c r="D6" s="141"/>
      <c r="E6" s="96"/>
      <c r="F6" s="96"/>
      <c r="G6" s="96"/>
      <c r="H6" s="96"/>
      <c r="I6" s="96"/>
      <c r="J6" s="96"/>
      <c r="K6" s="96"/>
      <c r="L6" s="105"/>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s="77" customFormat="1" ht="20.1" customHeight="1" spans="1:49">
      <c r="A7" s="139" t="s">
        <v>268</v>
      </c>
      <c r="B7" s="140"/>
      <c r="C7" s="140"/>
      <c r="D7" s="141"/>
      <c r="E7" s="96"/>
      <c r="F7" s="96"/>
      <c r="G7" s="96"/>
      <c r="H7" s="96"/>
      <c r="I7" s="96"/>
      <c r="J7" s="96"/>
      <c r="K7" s="96"/>
      <c r="L7" s="105"/>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row>
    <row r="8" s="77" customFormat="1" ht="20.1" customHeight="1" spans="1:49">
      <c r="A8" s="139" t="s">
        <v>269</v>
      </c>
      <c r="B8" s="140"/>
      <c r="C8" s="140"/>
      <c r="D8" s="141"/>
      <c r="E8" s="96"/>
      <c r="F8" s="96"/>
      <c r="G8" s="96"/>
      <c r="H8" s="96"/>
      <c r="I8" s="96"/>
      <c r="J8" s="96"/>
      <c r="K8" s="96"/>
      <c r="L8" s="105"/>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row>
    <row r="9" s="77" customFormat="1" ht="20.1" customHeight="1" spans="1:49">
      <c r="A9" s="142" t="s">
        <v>270</v>
      </c>
      <c r="B9" s="140"/>
      <c r="C9" s="140"/>
      <c r="D9" s="141"/>
      <c r="E9" s="96"/>
      <c r="F9" s="96"/>
      <c r="G9" s="96"/>
      <c r="H9" s="96"/>
      <c r="I9" s="96"/>
      <c r="J9" s="96"/>
      <c r="K9" s="96"/>
      <c r="L9" s="105"/>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row>
    <row r="10" s="77" customFormat="1" ht="20.1" customHeight="1" spans="1:4">
      <c r="A10" s="139" t="s">
        <v>267</v>
      </c>
      <c r="B10" s="143"/>
      <c r="C10" s="143"/>
      <c r="D10" s="143"/>
    </row>
    <row r="11" s="109" customFormat="1" ht="20.1" customHeight="1" spans="1:4">
      <c r="A11" s="139" t="s">
        <v>268</v>
      </c>
      <c r="B11" s="144"/>
      <c r="C11" s="144"/>
      <c r="D11" s="144"/>
    </row>
    <row r="12" s="109" customFormat="1" ht="20.1" customHeight="1" spans="1:4">
      <c r="A12" s="139" t="s">
        <v>269</v>
      </c>
      <c r="B12" s="144"/>
      <c r="C12" s="144"/>
      <c r="D12" s="144"/>
    </row>
    <row r="13" s="109" customFormat="1" ht="20.1" customHeight="1" spans="1:4">
      <c r="A13" s="138" t="s">
        <v>271</v>
      </c>
      <c r="B13" s="144"/>
      <c r="C13" s="144"/>
      <c r="D13" s="144"/>
    </row>
    <row r="14" s="109" customFormat="1" ht="20.1" customHeight="1" spans="1:4">
      <c r="A14" s="139" t="s">
        <v>267</v>
      </c>
      <c r="B14" s="144"/>
      <c r="C14" s="144"/>
      <c r="D14" s="144"/>
    </row>
    <row r="15" s="109" customFormat="1" ht="20.1" customHeight="1" spans="1:4">
      <c r="A15" s="139" t="s">
        <v>268</v>
      </c>
      <c r="B15" s="144"/>
      <c r="C15" s="144"/>
      <c r="D15" s="144"/>
    </row>
    <row r="16" s="109" customFormat="1" ht="20.1" customHeight="1" spans="1:4">
      <c r="A16" s="139" t="s">
        <v>269</v>
      </c>
      <c r="B16" s="144"/>
      <c r="C16" s="144"/>
      <c r="D16" s="144"/>
    </row>
    <row r="17" s="109" customFormat="1" ht="20.1" customHeight="1" spans="1:4">
      <c r="A17" s="138" t="s">
        <v>272</v>
      </c>
      <c r="B17" s="144"/>
      <c r="C17" s="144"/>
      <c r="D17" s="144"/>
    </row>
    <row r="18" s="109" customFormat="1" ht="20.1" customHeight="1" spans="1:4">
      <c r="A18" s="139" t="s">
        <v>267</v>
      </c>
      <c r="B18" s="144"/>
      <c r="C18" s="144"/>
      <c r="D18" s="144"/>
    </row>
    <row r="19" s="109" customFormat="1" ht="20.1" customHeight="1" spans="1:4">
      <c r="A19" s="139" t="s">
        <v>268</v>
      </c>
      <c r="B19" s="144"/>
      <c r="C19" s="144"/>
      <c r="D19" s="144"/>
    </row>
    <row r="20" s="109" customFormat="1" ht="20.1" customHeight="1" spans="1:4">
      <c r="A20" s="139" t="s">
        <v>269</v>
      </c>
      <c r="B20" s="144"/>
      <c r="C20" s="144"/>
      <c r="D20" s="144"/>
    </row>
    <row r="21" s="109" customFormat="1" ht="20.1" customHeight="1" spans="1:4">
      <c r="A21" s="138" t="s">
        <v>273</v>
      </c>
      <c r="B21" s="144"/>
      <c r="C21" s="144"/>
      <c r="D21" s="144"/>
    </row>
    <row r="22" s="109" customFormat="1" ht="20.1" customHeight="1" spans="1:4">
      <c r="A22" s="139" t="s">
        <v>267</v>
      </c>
      <c r="B22" s="144"/>
      <c r="C22" s="144"/>
      <c r="D22" s="144"/>
    </row>
    <row r="23" s="109" customFormat="1" ht="20.1" customHeight="1" spans="1:4">
      <c r="A23" s="139" t="s">
        <v>268</v>
      </c>
      <c r="B23" s="144"/>
      <c r="C23" s="144"/>
      <c r="D23" s="144"/>
    </row>
    <row r="24" s="109" customFormat="1" ht="20.1" customHeight="1" spans="1:4">
      <c r="A24" s="139" t="s">
        <v>269</v>
      </c>
      <c r="B24" s="144"/>
      <c r="C24" s="144"/>
      <c r="D24" s="144"/>
    </row>
    <row r="25" s="109" customFormat="1" ht="20.1" customHeight="1" spans="1:4">
      <c r="A25" s="138" t="s">
        <v>274</v>
      </c>
      <c r="B25" s="144"/>
      <c r="C25" s="144"/>
      <c r="D25" s="144"/>
    </row>
    <row r="26" s="109" customFormat="1" ht="20.1" customHeight="1" spans="1:4">
      <c r="A26" s="139" t="s">
        <v>267</v>
      </c>
      <c r="B26" s="144"/>
      <c r="C26" s="144"/>
      <c r="D26" s="144"/>
    </row>
    <row r="27" s="109" customFormat="1" ht="20.1" customHeight="1" spans="1:4">
      <c r="A27" s="139" t="s">
        <v>268</v>
      </c>
      <c r="B27" s="144"/>
      <c r="C27" s="144"/>
      <c r="D27" s="144"/>
    </row>
    <row r="28" s="109" customFormat="1" ht="20.1" customHeight="1" spans="1:4">
      <c r="A28" s="139" t="s">
        <v>269</v>
      </c>
      <c r="B28" s="144"/>
      <c r="C28" s="144"/>
      <c r="D28" s="144"/>
    </row>
    <row r="29" s="109" customFormat="1" ht="20.1" customHeight="1" spans="1:4">
      <c r="A29" s="138" t="s">
        <v>275</v>
      </c>
      <c r="B29" s="144"/>
      <c r="C29" s="144"/>
      <c r="D29" s="144"/>
    </row>
    <row r="30" s="109" customFormat="1" ht="20.1" customHeight="1" spans="1:4">
      <c r="A30" s="139" t="s">
        <v>267</v>
      </c>
      <c r="B30" s="144"/>
      <c r="C30" s="144"/>
      <c r="D30" s="144"/>
    </row>
    <row r="31" s="109" customFormat="1" ht="20.1" customHeight="1" spans="1:4">
      <c r="A31" s="139" t="s">
        <v>268</v>
      </c>
      <c r="B31" s="144"/>
      <c r="C31" s="144"/>
      <c r="D31" s="144"/>
    </row>
    <row r="32" s="109" customFormat="1" ht="20.1" customHeight="1" spans="1:4">
      <c r="A32" s="139" t="s">
        <v>269</v>
      </c>
      <c r="B32" s="144"/>
      <c r="C32" s="144"/>
      <c r="D32" s="144"/>
    </row>
    <row r="33" s="109" customFormat="1" ht="20.1" customHeight="1" spans="1:4">
      <c r="A33" s="145"/>
      <c r="B33" s="144"/>
      <c r="C33" s="144"/>
      <c r="D33" s="144"/>
    </row>
    <row r="34" s="109" customFormat="1" ht="20.1" customHeight="1" spans="1:4">
      <c r="A34" s="146" t="s">
        <v>276</v>
      </c>
      <c r="B34" s="144"/>
      <c r="C34" s="144"/>
      <c r="D34" s="144"/>
    </row>
    <row r="35" s="109" customFormat="1" ht="20.1" customHeight="1" spans="1:4">
      <c r="A35" s="139" t="s">
        <v>267</v>
      </c>
      <c r="B35" s="144"/>
      <c r="C35" s="144"/>
      <c r="D35" s="144"/>
    </row>
    <row r="36" s="109" customFormat="1" ht="20.1" customHeight="1" spans="1:4">
      <c r="A36" s="139" t="s">
        <v>268</v>
      </c>
      <c r="B36" s="144"/>
      <c r="C36" s="144"/>
      <c r="D36" s="144"/>
    </row>
    <row r="37" s="109" customFormat="1" ht="20.1" customHeight="1" spans="1:4">
      <c r="A37" s="139" t="s">
        <v>269</v>
      </c>
      <c r="B37" s="144"/>
      <c r="C37" s="144"/>
      <c r="D37" s="144"/>
    </row>
    <row r="38" s="109" customFormat="1" ht="24.95" customHeight="1" spans="1:1">
      <c r="A38" s="77" t="s">
        <v>295</v>
      </c>
    </row>
  </sheetData>
  <mergeCells count="1">
    <mergeCell ref="A2:D2"/>
  </mergeCells>
  <printOptions horizontalCentered="1"/>
  <pageMargins left="0.751388888888889" right="0.751388888888889" top="1" bottom="1" header="0.5" footer="0.5"/>
  <pageSetup paperSize="9" orientation="portrait" horizontalDpi="600"/>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view="pageBreakPreview" zoomScaleNormal="100" topLeftCell="A8" workbookViewId="0">
      <selection activeCell="F19" sqref="F19"/>
    </sheetView>
  </sheetViews>
  <sheetFormatPr defaultColWidth="9" defaultRowHeight="13.5"/>
  <cols>
    <col min="1" max="1" width="36.25" style="109" customWidth="1"/>
    <col min="2" max="4" width="14.625" style="109" customWidth="1"/>
    <col min="5" max="45" width="9" style="109" customWidth="1"/>
    <col min="46" max="16384" width="6.75" style="109"/>
  </cols>
  <sheetData>
    <row r="1" s="109" customFormat="1" ht="19.5" customHeight="1" spans="1:1">
      <c r="A1" s="110" t="s">
        <v>491</v>
      </c>
    </row>
    <row r="2" s="109" customFormat="1" ht="31.5" customHeight="1" spans="1:45">
      <c r="A2" s="43" t="s">
        <v>492</v>
      </c>
      <c r="B2" s="43"/>
      <c r="C2" s="43"/>
      <c r="D2" s="43"/>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row>
    <row r="3" s="110" customFormat="1" ht="19.5" customHeight="1" spans="1:45">
      <c r="A3" s="112"/>
      <c r="B3" s="113"/>
      <c r="C3" s="113"/>
      <c r="D3" s="114" t="s">
        <v>55</v>
      </c>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row>
    <row r="4" s="110" customFormat="1" ht="50.1" customHeight="1" spans="1:45">
      <c r="A4" s="116" t="s">
        <v>56</v>
      </c>
      <c r="B4" s="62" t="s">
        <v>58</v>
      </c>
      <c r="C4" s="62" t="s">
        <v>351</v>
      </c>
      <c r="D4" s="117" t="s">
        <v>490</v>
      </c>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27"/>
    </row>
    <row r="5" s="109" customFormat="1" ht="24.95" customHeight="1" spans="1:4">
      <c r="A5" s="118" t="s">
        <v>280</v>
      </c>
      <c r="B5" s="65"/>
      <c r="C5" s="65"/>
      <c r="D5" s="66"/>
    </row>
    <row r="6" s="109" customFormat="1" ht="24.95" customHeight="1" spans="1:4">
      <c r="A6" s="119" t="s">
        <v>281</v>
      </c>
      <c r="B6" s="120"/>
      <c r="C6" s="65"/>
      <c r="D6" s="66"/>
    </row>
    <row r="7" s="109" customFormat="1" ht="24.95" customHeight="1" spans="1:4">
      <c r="A7" s="118" t="s">
        <v>282</v>
      </c>
      <c r="B7" s="120"/>
      <c r="C7" s="65"/>
      <c r="D7" s="66"/>
    </row>
    <row r="8" s="109" customFormat="1" ht="24.95" customHeight="1" spans="1:4">
      <c r="A8" s="119" t="s">
        <v>281</v>
      </c>
      <c r="B8" s="120"/>
      <c r="C8" s="65"/>
      <c r="D8" s="66"/>
    </row>
    <row r="9" s="109" customFormat="1" ht="24.95" customHeight="1" spans="1:4">
      <c r="A9" s="118" t="s">
        <v>283</v>
      </c>
      <c r="B9" s="120"/>
      <c r="C9" s="65"/>
      <c r="D9" s="66"/>
    </row>
    <row r="10" s="109" customFormat="1" ht="24.95" customHeight="1" spans="1:4">
      <c r="A10" s="119" t="s">
        <v>281</v>
      </c>
      <c r="B10" s="121"/>
      <c r="C10" s="121"/>
      <c r="D10" s="122"/>
    </row>
    <row r="11" s="109" customFormat="1" ht="24.95" customHeight="1" spans="1:4">
      <c r="A11" s="118" t="s">
        <v>284</v>
      </c>
      <c r="B11" s="121"/>
      <c r="C11" s="121"/>
      <c r="D11" s="122"/>
    </row>
    <row r="12" s="109" customFormat="1" ht="24.95" customHeight="1" spans="1:4">
      <c r="A12" s="119" t="s">
        <v>285</v>
      </c>
      <c r="B12" s="121"/>
      <c r="C12" s="121"/>
      <c r="D12" s="122"/>
    </row>
    <row r="13" s="109" customFormat="1" ht="24.95" customHeight="1" spans="1:4">
      <c r="A13" s="118" t="s">
        <v>286</v>
      </c>
      <c r="B13" s="121"/>
      <c r="C13" s="121"/>
      <c r="D13" s="122"/>
    </row>
    <row r="14" s="109" customFormat="1" ht="24.95" customHeight="1" spans="1:4">
      <c r="A14" s="119" t="s">
        <v>285</v>
      </c>
      <c r="B14" s="121"/>
      <c r="C14" s="121"/>
      <c r="D14" s="122"/>
    </row>
    <row r="15" s="109" customFormat="1" ht="24.95" customHeight="1" spans="1:4">
      <c r="A15" s="118" t="s">
        <v>287</v>
      </c>
      <c r="B15" s="121"/>
      <c r="C15" s="121"/>
      <c r="D15" s="122"/>
    </row>
    <row r="16" s="109" customFormat="1" ht="24.95" customHeight="1" spans="1:4">
      <c r="A16" s="119" t="s">
        <v>288</v>
      </c>
      <c r="B16" s="121"/>
      <c r="C16" s="121"/>
      <c r="D16" s="122"/>
    </row>
    <row r="17" s="109" customFormat="1" ht="24.95" customHeight="1" spans="1:4">
      <c r="A17" s="118" t="s">
        <v>289</v>
      </c>
      <c r="B17" s="121"/>
      <c r="C17" s="121"/>
      <c r="D17" s="122"/>
    </row>
    <row r="18" s="109" customFormat="1" ht="24.95" customHeight="1" spans="1:4">
      <c r="A18" s="119" t="s">
        <v>290</v>
      </c>
      <c r="B18" s="121"/>
      <c r="C18" s="121"/>
      <c r="D18" s="122"/>
    </row>
    <row r="19" s="109" customFormat="1" ht="24.95" customHeight="1" spans="1:4">
      <c r="A19" s="123" t="s">
        <v>291</v>
      </c>
      <c r="B19" s="121"/>
      <c r="C19" s="121"/>
      <c r="D19" s="122"/>
    </row>
    <row r="20" s="109" customFormat="1" ht="24.95" customHeight="1" spans="1:4">
      <c r="A20" s="124" t="s">
        <v>292</v>
      </c>
      <c r="B20" s="125"/>
      <c r="C20" s="125"/>
      <c r="D20" s="126"/>
    </row>
    <row r="21" s="109" customFormat="1" ht="24.95" customHeight="1" spans="1:1">
      <c r="A21" s="77" t="s">
        <v>295</v>
      </c>
    </row>
  </sheetData>
  <mergeCells count="1">
    <mergeCell ref="A2:D2"/>
  </mergeCells>
  <pageMargins left="0.75" right="0.75" top="1" bottom="1" header="0.5" footer="0.5"/>
  <pageSetup paperSize="9" orientation="portrait"/>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E8" sqref="E8"/>
    </sheetView>
  </sheetViews>
  <sheetFormatPr defaultColWidth="9" defaultRowHeight="13.5" outlineLevelCol="3"/>
  <cols>
    <col min="1" max="3" width="22.125" style="50" customWidth="1"/>
    <col min="4" max="4" width="27" style="50" customWidth="1"/>
    <col min="5" max="5" width="28.875" style="50" customWidth="1"/>
    <col min="6" max="16384" width="9" style="50"/>
  </cols>
  <sheetData>
    <row r="1" ht="73.5" customHeight="1" spans="1:4">
      <c r="A1" s="107" t="s">
        <v>493</v>
      </c>
      <c r="B1" s="51"/>
      <c r="C1" s="51"/>
      <c r="D1" s="51"/>
    </row>
    <row r="2" ht="14.25" customHeight="1" spans="1:4">
      <c r="A2" s="108" t="s">
        <v>494</v>
      </c>
      <c r="B2" s="108"/>
      <c r="C2" s="108"/>
      <c r="D2" s="108"/>
    </row>
    <row r="3" ht="14.25" customHeight="1" spans="1:4">
      <c r="A3" s="108"/>
      <c r="B3" s="108"/>
      <c r="C3" s="108"/>
      <c r="D3" s="108"/>
    </row>
    <row r="4" ht="14.25" customHeight="1" spans="1:4">
      <c r="A4" s="108"/>
      <c r="B4" s="108"/>
      <c r="C4" s="108"/>
      <c r="D4" s="108"/>
    </row>
    <row r="5" ht="14.25" customHeight="1" spans="1:4">
      <c r="A5" s="108"/>
      <c r="B5" s="108"/>
      <c r="C5" s="108"/>
      <c r="D5" s="108"/>
    </row>
    <row r="6" ht="14.25" customHeight="1" spans="1:4">
      <c r="A6" s="108"/>
      <c r="B6" s="108"/>
      <c r="C6" s="108"/>
      <c r="D6" s="108"/>
    </row>
    <row r="7" ht="14.25" customHeight="1" spans="1:4">
      <c r="A7" s="108"/>
      <c r="B7" s="108"/>
      <c r="C7" s="108"/>
      <c r="D7" s="108"/>
    </row>
    <row r="8" ht="14.25" customHeight="1" spans="1:4">
      <c r="A8" s="108"/>
      <c r="B8" s="108"/>
      <c r="C8" s="108"/>
      <c r="D8" s="108"/>
    </row>
    <row r="9" ht="14.25" customHeight="1" spans="1:4">
      <c r="A9" s="108"/>
      <c r="B9" s="108"/>
      <c r="C9" s="108"/>
      <c r="D9" s="108"/>
    </row>
    <row r="10" ht="14.25" customHeight="1" spans="1:4">
      <c r="A10" s="108"/>
      <c r="B10" s="108"/>
      <c r="C10" s="108"/>
      <c r="D10" s="108"/>
    </row>
    <row r="11" ht="14.25" customHeight="1" spans="1:4">
      <c r="A11" s="108"/>
      <c r="B11" s="108"/>
      <c r="C11" s="108"/>
      <c r="D11" s="108"/>
    </row>
    <row r="12" spans="1:4">
      <c r="A12" s="108"/>
      <c r="B12" s="108"/>
      <c r="C12" s="108"/>
      <c r="D12" s="108"/>
    </row>
    <row r="13" spans="1:4">
      <c r="A13" s="108"/>
      <c r="B13" s="108"/>
      <c r="C13" s="108"/>
      <c r="D13" s="108"/>
    </row>
  </sheetData>
  <mergeCells count="2">
    <mergeCell ref="A1:D1"/>
    <mergeCell ref="A2:D13"/>
  </mergeCells>
  <pageMargins left="0.699305555555556" right="0.699305555555556" top="0.75" bottom="0.75" header="0.3" footer="0.3"/>
  <pageSetup paperSize="9" scale="92" orientation="portrait"/>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workbookViewId="0">
      <selection activeCell="D11" sqref="D11"/>
    </sheetView>
  </sheetViews>
  <sheetFormatPr defaultColWidth="6.75" defaultRowHeight="11.25"/>
  <cols>
    <col min="1" max="1" width="38.125" style="78" customWidth="1"/>
    <col min="2" max="4" width="15.625" style="78" customWidth="1"/>
    <col min="5" max="11" width="9" style="78" customWidth="1"/>
    <col min="12" max="12" width="6.25" style="78" customWidth="1"/>
    <col min="13" max="49" width="9" style="78" customWidth="1"/>
    <col min="50" max="16384" width="6.75" style="78"/>
  </cols>
  <sheetData>
    <row r="1" ht="19.5" customHeight="1" spans="1:1">
      <c r="A1" s="4" t="s">
        <v>488</v>
      </c>
    </row>
    <row r="2" ht="34.5" customHeight="1" spans="1:49">
      <c r="A2" s="79" t="s">
        <v>495</v>
      </c>
      <c r="B2" s="79"/>
      <c r="C2" s="79"/>
      <c r="D2" s="79"/>
      <c r="E2" s="80"/>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row>
    <row r="3" ht="19.5" customHeight="1" spans="1:49">
      <c r="A3" s="82"/>
      <c r="B3" s="83"/>
      <c r="C3" s="84" t="s">
        <v>54</v>
      </c>
      <c r="D3" s="85" t="s">
        <v>55</v>
      </c>
      <c r="E3" s="86"/>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row>
    <row r="4" s="76" customFormat="1" ht="50.1" customHeight="1" spans="1:49">
      <c r="A4" s="88" t="s">
        <v>56</v>
      </c>
      <c r="B4" s="61" t="s">
        <v>58</v>
      </c>
      <c r="C4" s="62" t="s">
        <v>351</v>
      </c>
      <c r="D4" s="63" t="s">
        <v>490</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106"/>
    </row>
    <row r="5" s="76" customFormat="1" ht="20.1" customHeight="1" spans="1:49">
      <c r="A5" s="64" t="s">
        <v>266</v>
      </c>
      <c r="B5" s="90"/>
      <c r="C5" s="91"/>
      <c r="D5" s="92"/>
      <c r="E5" s="89"/>
      <c r="F5" s="89"/>
      <c r="G5" s="89"/>
      <c r="H5" s="89"/>
      <c r="I5" s="89"/>
      <c r="J5" s="89"/>
      <c r="K5" s="89"/>
      <c r="L5" s="96"/>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106"/>
    </row>
    <row r="6" s="77" customFormat="1" ht="20.1" customHeight="1" spans="1:49">
      <c r="A6" s="93" t="s">
        <v>267</v>
      </c>
      <c r="B6" s="94"/>
      <c r="C6" s="94"/>
      <c r="D6" s="95"/>
      <c r="E6" s="96"/>
      <c r="F6" s="96"/>
      <c r="G6" s="96"/>
      <c r="H6" s="96"/>
      <c r="I6" s="96"/>
      <c r="J6" s="96"/>
      <c r="K6" s="96"/>
      <c r="L6" s="105"/>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row>
    <row r="7" s="77" customFormat="1" ht="20.1" customHeight="1" spans="1:49">
      <c r="A7" s="93" t="s">
        <v>268</v>
      </c>
      <c r="B7" s="94"/>
      <c r="C7" s="94"/>
      <c r="D7" s="95"/>
      <c r="E7" s="96"/>
      <c r="F7" s="96"/>
      <c r="G7" s="96"/>
      <c r="H7" s="96"/>
      <c r="I7" s="96"/>
      <c r="J7" s="96"/>
      <c r="K7" s="96"/>
      <c r="L7" s="105"/>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row>
    <row r="8" s="77" customFormat="1" ht="20.1" customHeight="1" spans="1:49">
      <c r="A8" s="93" t="s">
        <v>269</v>
      </c>
      <c r="B8" s="94"/>
      <c r="C8" s="94"/>
      <c r="D8" s="95"/>
      <c r="E8" s="96"/>
      <c r="F8" s="96"/>
      <c r="G8" s="96"/>
      <c r="H8" s="96"/>
      <c r="I8" s="96"/>
      <c r="J8" s="96"/>
      <c r="K8" s="96"/>
      <c r="L8" s="105"/>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row>
    <row r="9" s="77" customFormat="1" ht="20.1" customHeight="1" spans="1:49">
      <c r="A9" s="97" t="s">
        <v>270</v>
      </c>
      <c r="B9" s="94"/>
      <c r="C9" s="94"/>
      <c r="D9" s="95"/>
      <c r="E9" s="96"/>
      <c r="F9" s="96"/>
      <c r="G9" s="96"/>
      <c r="H9" s="96"/>
      <c r="I9" s="96"/>
      <c r="J9" s="96"/>
      <c r="K9" s="96"/>
      <c r="L9" s="105"/>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row>
    <row r="10" s="76" customFormat="1" ht="20.1" customHeight="1" spans="1:4">
      <c r="A10" s="93" t="s">
        <v>267</v>
      </c>
      <c r="B10" s="98"/>
      <c r="C10" s="98"/>
      <c r="D10" s="99"/>
    </row>
    <row r="11" ht="20.1" customHeight="1" spans="1:4">
      <c r="A11" s="93" t="s">
        <v>268</v>
      </c>
      <c r="B11" s="100"/>
      <c r="C11" s="100"/>
      <c r="D11" s="101"/>
    </row>
    <row r="12" ht="20.1" customHeight="1" spans="1:4">
      <c r="A12" s="93" t="s">
        <v>269</v>
      </c>
      <c r="B12" s="100"/>
      <c r="C12" s="100"/>
      <c r="D12" s="101"/>
    </row>
    <row r="13" ht="20.1" customHeight="1" spans="1:4">
      <c r="A13" s="64" t="s">
        <v>271</v>
      </c>
      <c r="B13" s="100"/>
      <c r="C13" s="100"/>
      <c r="D13" s="101"/>
    </row>
    <row r="14" ht="20.1" customHeight="1" spans="1:4">
      <c r="A14" s="93" t="s">
        <v>267</v>
      </c>
      <c r="B14" s="100"/>
      <c r="C14" s="100"/>
      <c r="D14" s="101"/>
    </row>
    <row r="15" ht="20.1" customHeight="1" spans="1:4">
      <c r="A15" s="93" t="s">
        <v>268</v>
      </c>
      <c r="B15" s="100"/>
      <c r="C15" s="100"/>
      <c r="D15" s="101"/>
    </row>
    <row r="16" ht="20.1" customHeight="1" spans="1:4">
      <c r="A16" s="93" t="s">
        <v>269</v>
      </c>
      <c r="B16" s="100"/>
      <c r="C16" s="100"/>
      <c r="D16" s="101"/>
    </row>
    <row r="17" ht="20.1" customHeight="1" spans="1:4">
      <c r="A17" s="64" t="s">
        <v>272</v>
      </c>
      <c r="B17" s="100"/>
      <c r="C17" s="100"/>
      <c r="D17" s="101"/>
    </row>
    <row r="18" ht="20.1" customHeight="1" spans="1:4">
      <c r="A18" s="93" t="s">
        <v>267</v>
      </c>
      <c r="B18" s="100"/>
      <c r="C18" s="100"/>
      <c r="D18" s="101"/>
    </row>
    <row r="19" ht="20.1" customHeight="1" spans="1:4">
      <c r="A19" s="93" t="s">
        <v>268</v>
      </c>
      <c r="B19" s="100"/>
      <c r="C19" s="100"/>
      <c r="D19" s="101"/>
    </row>
    <row r="20" ht="20.1" customHeight="1" spans="1:4">
      <c r="A20" s="93" t="s">
        <v>269</v>
      </c>
      <c r="B20" s="100"/>
      <c r="C20" s="100"/>
      <c r="D20" s="101"/>
    </row>
    <row r="21" ht="20.1" customHeight="1" spans="1:4">
      <c r="A21" s="64" t="s">
        <v>273</v>
      </c>
      <c r="B21" s="100"/>
      <c r="C21" s="100"/>
      <c r="D21" s="101"/>
    </row>
    <row r="22" ht="20.1" customHeight="1" spans="1:4">
      <c r="A22" s="93" t="s">
        <v>267</v>
      </c>
      <c r="B22" s="100"/>
      <c r="C22" s="100"/>
      <c r="D22" s="101"/>
    </row>
    <row r="23" ht="20.1" customHeight="1" spans="1:4">
      <c r="A23" s="93" t="s">
        <v>268</v>
      </c>
      <c r="B23" s="100"/>
      <c r="C23" s="100"/>
      <c r="D23" s="101"/>
    </row>
    <row r="24" ht="20.1" customHeight="1" spans="1:4">
      <c r="A24" s="93" t="s">
        <v>269</v>
      </c>
      <c r="B24" s="100"/>
      <c r="C24" s="100"/>
      <c r="D24" s="101"/>
    </row>
    <row r="25" ht="20.1" customHeight="1" spans="1:4">
      <c r="A25" s="64" t="s">
        <v>274</v>
      </c>
      <c r="B25" s="100"/>
      <c r="C25" s="100"/>
      <c r="D25" s="101"/>
    </row>
    <row r="26" ht="20.1" customHeight="1" spans="1:4">
      <c r="A26" s="93" t="s">
        <v>267</v>
      </c>
      <c r="B26" s="100"/>
      <c r="C26" s="100"/>
      <c r="D26" s="101"/>
    </row>
    <row r="27" ht="20.1" customHeight="1" spans="1:4">
      <c r="A27" s="93" t="s">
        <v>268</v>
      </c>
      <c r="B27" s="100"/>
      <c r="C27" s="100"/>
      <c r="D27" s="101"/>
    </row>
    <row r="28" ht="20.1" customHeight="1" spans="1:4">
      <c r="A28" s="93" t="s">
        <v>269</v>
      </c>
      <c r="B28" s="100"/>
      <c r="C28" s="100"/>
      <c r="D28" s="101"/>
    </row>
    <row r="29" ht="20.1" customHeight="1" spans="1:4">
      <c r="A29" s="64" t="s">
        <v>275</v>
      </c>
      <c r="B29" s="100"/>
      <c r="C29" s="100"/>
      <c r="D29" s="101"/>
    </row>
    <row r="30" ht="20.1" customHeight="1" spans="1:4">
      <c r="A30" s="93" t="s">
        <v>267</v>
      </c>
      <c r="B30" s="100"/>
      <c r="C30" s="100"/>
      <c r="D30" s="101"/>
    </row>
    <row r="31" ht="20.1" customHeight="1" spans="1:4">
      <c r="A31" s="93" t="s">
        <v>268</v>
      </c>
      <c r="B31" s="100"/>
      <c r="C31" s="100"/>
      <c r="D31" s="101"/>
    </row>
    <row r="32" ht="20.1" customHeight="1" spans="1:4">
      <c r="A32" s="93" t="s">
        <v>269</v>
      </c>
      <c r="B32" s="100"/>
      <c r="C32" s="100"/>
      <c r="D32" s="101"/>
    </row>
    <row r="33" ht="20.1" customHeight="1" spans="1:4">
      <c r="A33" s="67"/>
      <c r="B33" s="100"/>
      <c r="C33" s="100"/>
      <c r="D33" s="101"/>
    </row>
    <row r="34" ht="20.1" customHeight="1" spans="1:4">
      <c r="A34" s="71" t="s">
        <v>276</v>
      </c>
      <c r="B34" s="100"/>
      <c r="C34" s="100"/>
      <c r="D34" s="101"/>
    </row>
    <row r="35" ht="20.1" customHeight="1" spans="1:4">
      <c r="A35" s="93" t="s">
        <v>267</v>
      </c>
      <c r="B35" s="100"/>
      <c r="C35" s="100"/>
      <c r="D35" s="101"/>
    </row>
    <row r="36" ht="20.1" customHeight="1" spans="1:4">
      <c r="A36" s="93" t="s">
        <v>268</v>
      </c>
      <c r="B36" s="100"/>
      <c r="C36" s="100"/>
      <c r="D36" s="101"/>
    </row>
    <row r="37" ht="20.1" customHeight="1" spans="1:4">
      <c r="A37" s="102" t="s">
        <v>269</v>
      </c>
      <c r="B37" s="103"/>
      <c r="C37" s="103"/>
      <c r="D37" s="104"/>
    </row>
    <row r="38" ht="22.5" customHeight="1" spans="1:1">
      <c r="A38" s="76" t="s">
        <v>277</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workbookViewId="0">
      <selection activeCell="H17" sqref="H17"/>
    </sheetView>
  </sheetViews>
  <sheetFormatPr defaultColWidth="6.75" defaultRowHeight="11.25"/>
  <cols>
    <col min="1" max="1" width="36.25" style="54" customWidth="1"/>
    <col min="2" max="4" width="14.625" style="54" customWidth="1"/>
    <col min="5" max="45" width="9" style="54" customWidth="1"/>
    <col min="46" max="16384" width="6.75" style="54"/>
  </cols>
  <sheetData>
    <row r="1" ht="19.5" customHeight="1" spans="1:1">
      <c r="A1" s="4" t="s">
        <v>491</v>
      </c>
    </row>
    <row r="2" ht="31.5" customHeight="1" spans="1:45">
      <c r="A2" s="43" t="s">
        <v>496</v>
      </c>
      <c r="B2" s="43"/>
      <c r="C2" s="43"/>
      <c r="D2" s="43"/>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4" customFormat="1" ht="19.5" customHeight="1" spans="1:45">
      <c r="A3" s="56"/>
      <c r="B3" s="57"/>
      <c r="C3" s="57"/>
      <c r="D3" s="58" t="s">
        <v>55</v>
      </c>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row>
    <row r="4" s="4" customFormat="1" ht="50.1" customHeight="1" spans="1:45">
      <c r="A4" s="60" t="s">
        <v>56</v>
      </c>
      <c r="B4" s="61" t="s">
        <v>58</v>
      </c>
      <c r="C4" s="62" t="s">
        <v>351</v>
      </c>
      <c r="D4" s="63" t="s">
        <v>490</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75"/>
    </row>
    <row r="5" ht="24.95" customHeight="1" spans="1:4">
      <c r="A5" s="64" t="s">
        <v>280</v>
      </c>
      <c r="B5" s="65"/>
      <c r="C5" s="65"/>
      <c r="D5" s="66"/>
    </row>
    <row r="6" ht="24.95" customHeight="1" spans="1:4">
      <c r="A6" s="67" t="s">
        <v>281</v>
      </c>
      <c r="B6" s="68"/>
      <c r="C6" s="65"/>
      <c r="D6" s="66"/>
    </row>
    <row r="7" ht="24.95" customHeight="1" spans="1:4">
      <c r="A7" s="64" t="s">
        <v>282</v>
      </c>
      <c r="B7" s="68"/>
      <c r="C7" s="65"/>
      <c r="D7" s="66"/>
    </row>
    <row r="8" ht="24.95" customHeight="1" spans="1:4">
      <c r="A8" s="67" t="s">
        <v>281</v>
      </c>
      <c r="B8" s="68"/>
      <c r="C8" s="65"/>
      <c r="D8" s="66"/>
    </row>
    <row r="9" ht="24.95" customHeight="1" spans="1:4">
      <c r="A9" s="64" t="s">
        <v>283</v>
      </c>
      <c r="B9" s="68"/>
      <c r="C9" s="65"/>
      <c r="D9" s="66"/>
    </row>
    <row r="10" ht="24.95" customHeight="1" spans="1:4">
      <c r="A10" s="67" t="s">
        <v>281</v>
      </c>
      <c r="B10" s="69"/>
      <c r="C10" s="69"/>
      <c r="D10" s="70"/>
    </row>
    <row r="11" ht="24.95" customHeight="1" spans="1:4">
      <c r="A11" s="64" t="s">
        <v>284</v>
      </c>
      <c r="B11" s="69"/>
      <c r="C11" s="69"/>
      <c r="D11" s="70"/>
    </row>
    <row r="12" ht="24.95" customHeight="1" spans="1:4">
      <c r="A12" s="67" t="s">
        <v>285</v>
      </c>
      <c r="B12" s="69"/>
      <c r="C12" s="69"/>
      <c r="D12" s="70"/>
    </row>
    <row r="13" ht="24.95" customHeight="1" spans="1:4">
      <c r="A13" s="64" t="s">
        <v>286</v>
      </c>
      <c r="B13" s="69"/>
      <c r="C13" s="69"/>
      <c r="D13" s="70"/>
    </row>
    <row r="14" ht="24.95" customHeight="1" spans="1:4">
      <c r="A14" s="67" t="s">
        <v>285</v>
      </c>
      <c r="B14" s="69"/>
      <c r="C14" s="69"/>
      <c r="D14" s="70"/>
    </row>
    <row r="15" ht="24.95" customHeight="1" spans="1:4">
      <c r="A15" s="64" t="s">
        <v>287</v>
      </c>
      <c r="B15" s="69"/>
      <c r="C15" s="69"/>
      <c r="D15" s="70"/>
    </row>
    <row r="16" ht="24.95" customHeight="1" spans="1:4">
      <c r="A16" s="67" t="s">
        <v>288</v>
      </c>
      <c r="B16" s="69"/>
      <c r="C16" s="69"/>
      <c r="D16" s="70"/>
    </row>
    <row r="17" ht="24.95" customHeight="1" spans="1:4">
      <c r="A17" s="64" t="s">
        <v>289</v>
      </c>
      <c r="B17" s="69"/>
      <c r="C17" s="69"/>
      <c r="D17" s="70"/>
    </row>
    <row r="18" ht="24.95" customHeight="1" spans="1:4">
      <c r="A18" s="67" t="s">
        <v>290</v>
      </c>
      <c r="B18" s="69"/>
      <c r="C18" s="69"/>
      <c r="D18" s="70"/>
    </row>
    <row r="19" ht="24.95" customHeight="1" spans="1:4">
      <c r="A19" s="67"/>
      <c r="B19" s="69"/>
      <c r="C19" s="69"/>
      <c r="D19" s="70"/>
    </row>
    <row r="20" ht="24.95" customHeight="1" spans="1:4">
      <c r="A20" s="71" t="s">
        <v>291</v>
      </c>
      <c r="B20" s="69"/>
      <c r="C20" s="69"/>
      <c r="D20" s="70"/>
    </row>
    <row r="21" ht="24.95" customHeight="1" spans="1:4">
      <c r="A21" s="72" t="s">
        <v>292</v>
      </c>
      <c r="B21" s="73"/>
      <c r="C21" s="73"/>
      <c r="D21" s="74"/>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2" workbookViewId="0">
      <selection activeCell="G38" sqref="G38"/>
    </sheetView>
  </sheetViews>
  <sheetFormatPr defaultColWidth="9" defaultRowHeight="13.5" outlineLevelCol="3"/>
  <cols>
    <col min="1" max="4" width="23.625" style="50" customWidth="1"/>
    <col min="5" max="5" width="28.875" style="50" customWidth="1"/>
    <col min="6" max="16384" width="9" style="50"/>
  </cols>
  <sheetData>
    <row r="1" ht="63.75" customHeight="1" spans="1:4">
      <c r="A1" s="51" t="s">
        <v>497</v>
      </c>
      <c r="B1" s="51"/>
      <c r="C1" s="51"/>
      <c r="D1" s="51"/>
    </row>
    <row r="2" spans="1:4">
      <c r="A2" s="52" t="s">
        <v>498</v>
      </c>
      <c r="B2" s="53"/>
      <c r="C2" s="53"/>
      <c r="D2" s="53"/>
    </row>
    <row r="3" spans="1:4">
      <c r="A3" s="53"/>
      <c r="B3" s="53"/>
      <c r="C3" s="53"/>
      <c r="D3" s="53"/>
    </row>
    <row r="4" spans="1:4">
      <c r="A4" s="53"/>
      <c r="B4" s="53"/>
      <c r="C4" s="53"/>
      <c r="D4" s="53"/>
    </row>
    <row r="5" spans="1:4">
      <c r="A5" s="53"/>
      <c r="B5" s="53"/>
      <c r="C5" s="53"/>
      <c r="D5" s="53"/>
    </row>
    <row r="6" spans="1:4">
      <c r="A6" s="53"/>
      <c r="B6" s="53"/>
      <c r="C6" s="53"/>
      <c r="D6" s="53"/>
    </row>
    <row r="7" spans="1:4">
      <c r="A7" s="53"/>
      <c r="B7" s="53"/>
      <c r="C7" s="53"/>
      <c r="D7" s="53"/>
    </row>
    <row r="8" spans="1:4">
      <c r="A8" s="53"/>
      <c r="B8" s="53"/>
      <c r="C8" s="53"/>
      <c r="D8" s="53"/>
    </row>
    <row r="9" spans="1:4">
      <c r="A9" s="53"/>
      <c r="B9" s="53"/>
      <c r="C9" s="53"/>
      <c r="D9" s="53"/>
    </row>
    <row r="10" spans="1:4">
      <c r="A10" s="53"/>
      <c r="B10" s="53"/>
      <c r="C10" s="53"/>
      <c r="D10" s="53"/>
    </row>
    <row r="11" spans="1:4">
      <c r="A11" s="53"/>
      <c r="B11" s="53"/>
      <c r="C11" s="53"/>
      <c r="D11" s="53"/>
    </row>
    <row r="12" spans="1:4">
      <c r="A12" s="53"/>
      <c r="B12" s="53"/>
      <c r="C12" s="53"/>
      <c r="D12" s="53"/>
    </row>
    <row r="13" spans="1:4">
      <c r="A13" s="53"/>
      <c r="B13" s="53"/>
      <c r="C13" s="53"/>
      <c r="D13" s="53"/>
    </row>
    <row r="14" spans="1:4">
      <c r="A14" s="53"/>
      <c r="B14" s="53"/>
      <c r="C14" s="53"/>
      <c r="D14" s="53"/>
    </row>
    <row r="15" spans="1:4">
      <c r="A15" s="53"/>
      <c r="B15" s="53"/>
      <c r="C15" s="53"/>
      <c r="D15" s="53"/>
    </row>
    <row r="16" spans="1:4">
      <c r="A16" s="53"/>
      <c r="B16" s="53"/>
      <c r="C16" s="53"/>
      <c r="D16" s="53"/>
    </row>
    <row r="17" spans="1:4">
      <c r="A17" s="53"/>
      <c r="B17" s="53"/>
      <c r="C17" s="53"/>
      <c r="D17" s="53"/>
    </row>
    <row r="18" spans="1:4">
      <c r="A18" s="53"/>
      <c r="B18" s="53"/>
      <c r="C18" s="53"/>
      <c r="D18" s="53"/>
    </row>
    <row r="19" spans="1:4">
      <c r="A19" s="53"/>
      <c r="B19" s="53"/>
      <c r="C19" s="53"/>
      <c r="D19" s="53"/>
    </row>
    <row r="20" spans="1:4">
      <c r="A20" s="53"/>
      <c r="B20" s="53"/>
      <c r="C20" s="53"/>
      <c r="D20" s="53"/>
    </row>
    <row r="21" spans="1:4">
      <c r="A21" s="53"/>
      <c r="B21" s="53"/>
      <c r="C21" s="53"/>
      <c r="D21" s="53"/>
    </row>
    <row r="22" spans="1:4">
      <c r="A22" s="53"/>
      <c r="B22" s="53"/>
      <c r="C22" s="53"/>
      <c r="D22" s="53"/>
    </row>
    <row r="23" spans="1:4">
      <c r="A23" s="53"/>
      <c r="B23" s="53"/>
      <c r="C23" s="53"/>
      <c r="D23" s="53"/>
    </row>
    <row r="24" spans="1:4">
      <c r="A24" s="53"/>
      <c r="B24" s="53"/>
      <c r="C24" s="53"/>
      <c r="D24" s="53"/>
    </row>
    <row r="25" spans="1:4">
      <c r="A25" s="53"/>
      <c r="B25" s="53"/>
      <c r="C25" s="53"/>
      <c r="D25" s="53"/>
    </row>
    <row r="26" spans="1:4">
      <c r="A26" s="53"/>
      <c r="B26" s="53"/>
      <c r="C26" s="53"/>
      <c r="D26" s="53"/>
    </row>
    <row r="27" spans="1:4">
      <c r="A27" s="53"/>
      <c r="B27" s="53"/>
      <c r="C27" s="53"/>
      <c r="D27" s="53"/>
    </row>
    <row r="28" spans="1:4">
      <c r="A28" s="53"/>
      <c r="B28" s="53"/>
      <c r="C28" s="53"/>
      <c r="D28" s="53"/>
    </row>
    <row r="29" spans="1:4">
      <c r="A29" s="53"/>
      <c r="B29" s="53"/>
      <c r="C29" s="53"/>
      <c r="D29" s="53"/>
    </row>
    <row r="30" spans="1:4">
      <c r="A30" s="53"/>
      <c r="B30" s="53"/>
      <c r="C30" s="53"/>
      <c r="D30" s="53"/>
    </row>
    <row r="31" spans="1:4">
      <c r="A31" s="53"/>
      <c r="B31" s="53"/>
      <c r="C31" s="53"/>
      <c r="D31" s="53"/>
    </row>
    <row r="32" spans="1:4">
      <c r="A32" s="53"/>
      <c r="B32" s="53"/>
      <c r="C32" s="53"/>
      <c r="D32" s="53"/>
    </row>
    <row r="33" spans="1:4">
      <c r="A33" s="53"/>
      <c r="B33" s="53"/>
      <c r="C33" s="53"/>
      <c r="D33" s="53"/>
    </row>
    <row r="34" spans="1:4">
      <c r="A34" s="53"/>
      <c r="B34" s="53"/>
      <c r="C34" s="53"/>
      <c r="D34" s="53"/>
    </row>
    <row r="35" spans="1:4">
      <c r="A35" s="53"/>
      <c r="B35" s="53"/>
      <c r="C35" s="53"/>
      <c r="D35" s="53"/>
    </row>
  </sheetData>
  <mergeCells count="2">
    <mergeCell ref="A1:D1"/>
    <mergeCell ref="A2:D35"/>
  </mergeCells>
  <pageMargins left="0.699305555555556" right="0.699305555555556" top="0.75" bottom="0.75" header="0.3" footer="0.3"/>
  <pageSetup paperSize="9" scale="89" orientation="portrait"/>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9"/>
  <sheetViews>
    <sheetView view="pageBreakPreview" zoomScaleNormal="100" workbookViewId="0">
      <pane ySplit="6" topLeftCell="A7" activePane="bottomLeft" state="frozen"/>
      <selection/>
      <selection pane="bottomLeft" activeCell="G7" sqref="G7"/>
    </sheetView>
  </sheetViews>
  <sheetFormatPr defaultColWidth="10" defaultRowHeight="15" outlineLevelCol="6"/>
  <cols>
    <col min="1" max="1" width="26.125" style="40" customWidth="1"/>
    <col min="2" max="7" width="10.875" style="40" customWidth="1"/>
    <col min="8" max="9" width="9.75" style="40" customWidth="1"/>
    <col min="10" max="16384" width="10" style="40"/>
  </cols>
  <sheetData>
    <row r="1" s="40" customFormat="1" ht="27.2" customHeight="1" spans="1:2">
      <c r="A1" s="4" t="s">
        <v>499</v>
      </c>
      <c r="B1" s="42"/>
    </row>
    <row r="2" s="41" customFormat="1" ht="28.7" customHeight="1" spans="1:7">
      <c r="A2" s="43" t="s">
        <v>500</v>
      </c>
      <c r="B2" s="43"/>
      <c r="C2" s="43"/>
      <c r="D2" s="43"/>
      <c r="E2" s="43"/>
      <c r="F2" s="43"/>
      <c r="G2" s="43"/>
    </row>
    <row r="3" ht="14.25" customHeight="1" spans="1:7">
      <c r="A3" s="44"/>
      <c r="B3" s="44"/>
      <c r="G3" s="45" t="s">
        <v>501</v>
      </c>
    </row>
    <row r="4" ht="14.25" customHeight="1" spans="1:7">
      <c r="A4" s="46" t="s">
        <v>502</v>
      </c>
      <c r="B4" s="46" t="s">
        <v>503</v>
      </c>
      <c r="C4" s="46"/>
      <c r="D4" s="46"/>
      <c r="E4" s="46" t="s">
        <v>504</v>
      </c>
      <c r="F4" s="46"/>
      <c r="G4" s="46"/>
    </row>
    <row r="5" ht="14.25" customHeight="1" spans="1:7">
      <c r="A5" s="46"/>
      <c r="B5" s="47"/>
      <c r="C5" s="46" t="s">
        <v>505</v>
      </c>
      <c r="D5" s="46" t="s">
        <v>506</v>
      </c>
      <c r="E5" s="47"/>
      <c r="F5" s="46" t="s">
        <v>505</v>
      </c>
      <c r="G5" s="46" t="s">
        <v>506</v>
      </c>
    </row>
    <row r="6" ht="13.5" customHeight="1" spans="1:7">
      <c r="A6" s="46" t="s">
        <v>507</v>
      </c>
      <c r="B6" s="46" t="s">
        <v>508</v>
      </c>
      <c r="C6" s="46" t="s">
        <v>509</v>
      </c>
      <c r="D6" s="46" t="s">
        <v>510</v>
      </c>
      <c r="E6" s="46" t="s">
        <v>511</v>
      </c>
      <c r="F6" s="46" t="s">
        <v>512</v>
      </c>
      <c r="G6" s="46" t="s">
        <v>513</v>
      </c>
    </row>
    <row r="7" ht="13.5" customHeight="1" spans="1:7">
      <c r="A7" s="48" t="s">
        <v>514</v>
      </c>
      <c r="B7" s="49">
        <f>SUM(C7:D7)</f>
        <v>140.1</v>
      </c>
      <c r="C7" s="49">
        <v>54.4</v>
      </c>
      <c r="D7" s="49">
        <v>85.7</v>
      </c>
      <c r="E7" s="49">
        <f>SUM(F7:G7)</f>
        <v>139</v>
      </c>
      <c r="F7" s="49">
        <v>53.3</v>
      </c>
      <c r="G7" s="49">
        <v>85.7</v>
      </c>
    </row>
    <row r="8" ht="13.5" spans="1:7">
      <c r="A8" s="44" t="s">
        <v>515</v>
      </c>
      <c r="B8" s="44"/>
      <c r="C8" s="44"/>
      <c r="D8" s="44"/>
      <c r="E8" s="44"/>
      <c r="F8" s="44"/>
      <c r="G8" s="44"/>
    </row>
    <row r="9" ht="13.5" spans="1:7">
      <c r="A9" s="44" t="s">
        <v>516</v>
      </c>
      <c r="B9" s="44"/>
      <c r="C9" s="44"/>
      <c r="D9" s="44"/>
      <c r="E9" s="44"/>
      <c r="F9" s="44"/>
      <c r="G9" s="44"/>
    </row>
  </sheetData>
  <mergeCells count="6">
    <mergeCell ref="A2:G2"/>
    <mergeCell ref="B4:D4"/>
    <mergeCell ref="E4:G4"/>
    <mergeCell ref="A8:G8"/>
    <mergeCell ref="A9:G9"/>
    <mergeCell ref="A4:A5"/>
  </mergeCells>
  <printOptions horizontalCentered="1"/>
  <pageMargins left="0.393055555555556" right="0.393055555555556" top="0.393055555555556" bottom="0.393055555555556" header="0" footer="0"/>
  <pageSetup paperSize="9" orientation="portrait"/>
  <headerFooter>
    <oddFooter>&amp;C&amp;P</oddFooter>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C14"/>
  <sheetViews>
    <sheetView view="pageBreakPreview" zoomScaleNormal="100" topLeftCell="A8" workbookViewId="0">
      <selection activeCell="B11" sqref="B11"/>
    </sheetView>
  </sheetViews>
  <sheetFormatPr defaultColWidth="10" defaultRowHeight="13.5" outlineLevelCol="2"/>
  <cols>
    <col min="1" max="1" width="49.25" style="26" customWidth="1"/>
    <col min="2" max="3" width="19.75" style="26" customWidth="1"/>
    <col min="4" max="16384" width="10" style="26"/>
  </cols>
  <sheetData>
    <row r="1" s="39" customFormat="1" ht="26.25" customHeight="1" spans="1:2">
      <c r="A1" s="4" t="s">
        <v>517</v>
      </c>
      <c r="B1" s="4"/>
    </row>
    <row r="2" s="25" customFormat="1" ht="28.7" customHeight="1" spans="1:3">
      <c r="A2" s="27" t="s">
        <v>518</v>
      </c>
      <c r="B2" s="27"/>
      <c r="C2" s="27"/>
    </row>
    <row r="3" ht="25.5" customHeight="1" spans="1:3">
      <c r="A3" s="34"/>
      <c r="B3" s="34"/>
      <c r="C3" s="35" t="s">
        <v>519</v>
      </c>
    </row>
    <row r="4" ht="46.5" customHeight="1" spans="1:3">
      <c r="A4" s="29" t="s">
        <v>56</v>
      </c>
      <c r="B4" s="29" t="s">
        <v>520</v>
      </c>
      <c r="C4" s="29" t="s">
        <v>521</v>
      </c>
    </row>
    <row r="5" ht="56.25" customHeight="1" spans="1:3">
      <c r="A5" s="36" t="s">
        <v>522</v>
      </c>
      <c r="B5" s="37">
        <v>52.3</v>
      </c>
      <c r="C5" s="37">
        <v>52.3</v>
      </c>
    </row>
    <row r="6" ht="56.25" customHeight="1" spans="1:3">
      <c r="A6" s="36" t="s">
        <v>523</v>
      </c>
      <c r="B6" s="37">
        <v>54.4</v>
      </c>
      <c r="C6" s="37">
        <v>54.4</v>
      </c>
    </row>
    <row r="7" ht="56.25" customHeight="1" spans="1:3">
      <c r="A7" s="36" t="s">
        <v>524</v>
      </c>
      <c r="B7" s="37">
        <f>7.6+2</f>
        <v>9.6</v>
      </c>
      <c r="C7" s="37">
        <v>9.6</v>
      </c>
    </row>
    <row r="8" ht="56.25" customHeight="1" spans="1:3">
      <c r="A8" s="36" t="s">
        <v>525</v>
      </c>
      <c r="B8" s="37"/>
      <c r="C8" s="37"/>
    </row>
    <row r="9" ht="56.25" customHeight="1" spans="1:3">
      <c r="A9" s="36" t="s">
        <v>526</v>
      </c>
      <c r="B9" s="37">
        <f>7.6+2</f>
        <v>9.6</v>
      </c>
      <c r="C9" s="37">
        <v>9.6</v>
      </c>
    </row>
    <row r="10" ht="56.25" customHeight="1" spans="1:3">
      <c r="A10" s="36" t="s">
        <v>527</v>
      </c>
      <c r="B10" s="37">
        <v>8.6</v>
      </c>
      <c r="C10" s="37">
        <v>8.6</v>
      </c>
    </row>
    <row r="11" ht="56.25" customHeight="1" spans="1:3">
      <c r="A11" s="36" t="s">
        <v>528</v>
      </c>
      <c r="B11" s="37">
        <f>B5+B7-B10</f>
        <v>53.3</v>
      </c>
      <c r="C11" s="37">
        <f>C5+C7-C10</f>
        <v>53.3</v>
      </c>
    </row>
    <row r="12" ht="56.25" customHeight="1" spans="1:3">
      <c r="A12" s="36" t="s">
        <v>529</v>
      </c>
      <c r="B12" s="38"/>
      <c r="C12" s="38"/>
    </row>
    <row r="13" ht="56.25" customHeight="1" spans="1:3">
      <c r="A13" s="36" t="s">
        <v>530</v>
      </c>
      <c r="B13" s="38"/>
      <c r="C13" s="38"/>
    </row>
    <row r="14" ht="38.25" customHeight="1" spans="1:3">
      <c r="A14" s="34" t="s">
        <v>531</v>
      </c>
      <c r="B14" s="34"/>
      <c r="C14" s="34"/>
    </row>
  </sheetData>
  <mergeCells count="2">
    <mergeCell ref="A2:C2"/>
    <mergeCell ref="A14:C14"/>
  </mergeCells>
  <printOptions horizontalCentered="1"/>
  <pageMargins left="0.393055555555556" right="0.393055555555556" top="0.511805555555556" bottom="0.393055555555556" header="0" footer="0"/>
  <pageSetup paperSize="9" orientation="portrait"/>
  <headerFooter>
    <oddFooter>&amp;C&amp;P</oddFooter>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C12"/>
  <sheetViews>
    <sheetView view="pageBreakPreview" zoomScaleNormal="100" topLeftCell="A6" workbookViewId="0">
      <selection activeCell="B6" sqref="B6"/>
    </sheetView>
  </sheetViews>
  <sheetFormatPr defaultColWidth="10" defaultRowHeight="13.5" outlineLevelCol="2"/>
  <cols>
    <col min="1" max="1" width="46" style="26" customWidth="1"/>
    <col min="2" max="3" width="21.5" style="26" customWidth="1"/>
    <col min="4" max="4" width="9.75" style="26" customWidth="1"/>
    <col min="5" max="16384" width="10" style="26"/>
  </cols>
  <sheetData>
    <row r="1" s="24" customFormat="1" ht="18" customHeight="1" spans="1:1">
      <c r="A1" s="4" t="s">
        <v>532</v>
      </c>
    </row>
    <row r="2" s="25" customFormat="1" ht="48" customHeight="1" spans="1:3">
      <c r="A2" s="27" t="s">
        <v>533</v>
      </c>
      <c r="B2" s="27"/>
      <c r="C2" s="27"/>
    </row>
    <row r="3" ht="33" customHeight="1" spans="1:3">
      <c r="A3" s="34"/>
      <c r="B3" s="34"/>
      <c r="C3" s="35" t="s">
        <v>519</v>
      </c>
    </row>
    <row r="4" ht="66.75" customHeight="1" spans="1:3">
      <c r="A4" s="29" t="s">
        <v>56</v>
      </c>
      <c r="B4" s="29" t="s">
        <v>520</v>
      </c>
      <c r="C4" s="29" t="s">
        <v>521</v>
      </c>
    </row>
    <row r="5" ht="58.5" customHeight="1" spans="1:3">
      <c r="A5" s="36" t="s">
        <v>534</v>
      </c>
      <c r="B5" s="37">
        <v>74.7</v>
      </c>
      <c r="C5" s="37">
        <v>74.7</v>
      </c>
    </row>
    <row r="6" ht="58.5" customHeight="1" spans="1:3">
      <c r="A6" s="36" t="s">
        <v>535</v>
      </c>
      <c r="B6" s="37">
        <v>85.7</v>
      </c>
      <c r="C6" s="37">
        <v>85.7</v>
      </c>
    </row>
    <row r="7" ht="58.5" customHeight="1" spans="1:3">
      <c r="A7" s="36" t="s">
        <v>536</v>
      </c>
      <c r="B7" s="37">
        <v>19.9</v>
      </c>
      <c r="C7" s="37">
        <v>19.9</v>
      </c>
    </row>
    <row r="8" ht="58.5" customHeight="1" spans="1:3">
      <c r="A8" s="36" t="s">
        <v>537</v>
      </c>
      <c r="B8" s="37">
        <v>8.9</v>
      </c>
      <c r="C8" s="37">
        <v>8.9</v>
      </c>
    </row>
    <row r="9" ht="58.5" customHeight="1" spans="1:3">
      <c r="A9" s="36" t="s">
        <v>538</v>
      </c>
      <c r="B9" s="37">
        <v>85.7</v>
      </c>
      <c r="C9" s="37">
        <v>85.7</v>
      </c>
    </row>
    <row r="10" ht="58.5" customHeight="1" spans="1:3">
      <c r="A10" s="36" t="s">
        <v>539</v>
      </c>
      <c r="B10" s="38"/>
      <c r="C10" s="38"/>
    </row>
    <row r="11" ht="58.5" customHeight="1" spans="1:3">
      <c r="A11" s="36" t="s">
        <v>540</v>
      </c>
      <c r="B11" s="38"/>
      <c r="C11" s="38"/>
    </row>
    <row r="12" ht="45" customHeight="1" spans="1:3">
      <c r="A12" s="34" t="s">
        <v>541</v>
      </c>
      <c r="B12" s="34"/>
      <c r="C12" s="34"/>
    </row>
  </sheetData>
  <mergeCells count="2">
    <mergeCell ref="A2:C2"/>
    <mergeCell ref="A12:C12"/>
  </mergeCells>
  <printOptions horizontalCentered="1"/>
  <pageMargins left="0.393055555555556" right="0.393055555555556" top="0.511805555555556" bottom="0.393055555555556" header="0" footer="0"/>
  <pageSetup paperSize="9" orientation="portrait"/>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workbookViewId="0">
      <selection activeCell="E12" sqref="E12"/>
    </sheetView>
  </sheetViews>
  <sheetFormatPr defaultColWidth="9" defaultRowHeight="13.5" outlineLevelCol="3"/>
  <cols>
    <col min="1" max="3" width="20.625" style="50" customWidth="1"/>
    <col min="4" max="4" width="24.875" style="50" customWidth="1"/>
    <col min="5" max="5" width="28.875" style="50" customWidth="1"/>
    <col min="6" max="16384" width="9" style="50"/>
  </cols>
  <sheetData>
    <row r="1" ht="87" customHeight="1" spans="1:4">
      <c r="A1" s="107" t="s">
        <v>118</v>
      </c>
      <c r="B1" s="51"/>
      <c r="C1" s="51"/>
      <c r="D1" s="51"/>
    </row>
    <row r="2" spans="1:4">
      <c r="A2" s="349" t="s">
        <v>119</v>
      </c>
      <c r="B2" s="349"/>
      <c r="C2" s="349"/>
      <c r="D2" s="349"/>
    </row>
    <row r="3" spans="1:4">
      <c r="A3" s="349"/>
      <c r="B3" s="349"/>
      <c r="C3" s="349"/>
      <c r="D3" s="349"/>
    </row>
    <row r="4" spans="1:4">
      <c r="A4" s="349"/>
      <c r="B4" s="349"/>
      <c r="C4" s="349"/>
      <c r="D4" s="349"/>
    </row>
    <row r="5" spans="1:4">
      <c r="A5" s="349"/>
      <c r="B5" s="349"/>
      <c r="C5" s="349"/>
      <c r="D5" s="349"/>
    </row>
    <row r="6" spans="1:4">
      <c r="A6" s="349"/>
      <c r="B6" s="349"/>
      <c r="C6" s="349"/>
      <c r="D6" s="349"/>
    </row>
    <row r="7" spans="1:4">
      <c r="A7" s="349"/>
      <c r="B7" s="349"/>
      <c r="C7" s="349"/>
      <c r="D7" s="349"/>
    </row>
    <row r="8" spans="1:4">
      <c r="A8" s="349"/>
      <c r="B8" s="349"/>
      <c r="C8" s="349"/>
      <c r="D8" s="349"/>
    </row>
    <row r="9" spans="1:4">
      <c r="A9" s="349"/>
      <c r="B9" s="349"/>
      <c r="C9" s="349"/>
      <c r="D9" s="349"/>
    </row>
    <row r="10" spans="1:4">
      <c r="A10" s="349"/>
      <c r="B10" s="349"/>
      <c r="C10" s="349"/>
      <c r="D10" s="349"/>
    </row>
    <row r="11" spans="1:4">
      <c r="A11" s="349"/>
      <c r="B11" s="349"/>
      <c r="C11" s="349"/>
      <c r="D11" s="349"/>
    </row>
    <row r="12" ht="114" customHeight="1" spans="1:4">
      <c r="A12" s="349"/>
      <c r="B12" s="349"/>
      <c r="C12" s="349"/>
      <c r="D12" s="349"/>
    </row>
  </sheetData>
  <mergeCells count="2">
    <mergeCell ref="A1:D1"/>
    <mergeCell ref="A2:D12"/>
  </mergeCells>
  <pageMargins left="0.699305555555556" right="0.699305555555556" top="0.75" bottom="0.75" header="0.3" footer="0.3"/>
  <pageSetup paperSize="9" orientation="portrait"/>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26"/>
  <sheetViews>
    <sheetView view="pageBreakPreview" zoomScaleNormal="100" workbookViewId="0">
      <pane ySplit="4" topLeftCell="A17" activePane="bottomLeft" state="frozen"/>
      <selection/>
      <selection pane="bottomLeft" activeCell="F24" sqref="F24"/>
    </sheetView>
  </sheetViews>
  <sheetFormatPr defaultColWidth="10" defaultRowHeight="13.5" outlineLevelCol="3"/>
  <cols>
    <col min="1" max="1" width="33.375" style="26" customWidth="1"/>
    <col min="2" max="2" width="16.75" style="26" customWidth="1"/>
    <col min="3" max="4" width="21" style="26" customWidth="1"/>
    <col min="5" max="5" width="9.75" style="26" customWidth="1"/>
    <col min="6" max="16384" width="10" style="26"/>
  </cols>
  <sheetData>
    <row r="1" s="24" customFormat="1" ht="24" customHeight="1" spans="1:1">
      <c r="A1" s="4" t="s">
        <v>542</v>
      </c>
    </row>
    <row r="2" s="25" customFormat="1" ht="28.7" customHeight="1" spans="1:4">
      <c r="A2" s="27" t="s">
        <v>543</v>
      </c>
      <c r="B2" s="27"/>
      <c r="C2" s="27"/>
      <c r="D2" s="27"/>
    </row>
    <row r="3" ht="24" customHeight="1" spans="4:4">
      <c r="D3" s="28" t="s">
        <v>519</v>
      </c>
    </row>
    <row r="4" ht="28.5" customHeight="1" spans="1:4">
      <c r="A4" s="29" t="s">
        <v>56</v>
      </c>
      <c r="B4" s="29" t="s">
        <v>544</v>
      </c>
      <c r="C4" s="29" t="s">
        <v>545</v>
      </c>
      <c r="D4" s="29" t="s">
        <v>546</v>
      </c>
    </row>
    <row r="5" ht="28.5" customHeight="1" spans="1:4">
      <c r="A5" s="30" t="s">
        <v>547</v>
      </c>
      <c r="B5" s="31" t="s">
        <v>548</v>
      </c>
      <c r="C5" s="32">
        <f>C6+C8</f>
        <v>29.5</v>
      </c>
      <c r="D5" s="32">
        <f>D6+D8</f>
        <v>29.5</v>
      </c>
    </row>
    <row r="6" ht="28.5" customHeight="1" spans="1:4">
      <c r="A6" s="30" t="s">
        <v>549</v>
      </c>
      <c r="B6" s="31" t="s">
        <v>509</v>
      </c>
      <c r="C6" s="32">
        <v>9.6</v>
      </c>
      <c r="D6" s="32">
        <v>9.6</v>
      </c>
    </row>
    <row r="7" ht="28.5" customHeight="1" spans="1:4">
      <c r="A7" s="30" t="s">
        <v>550</v>
      </c>
      <c r="B7" s="31" t="s">
        <v>510</v>
      </c>
      <c r="C7" s="32">
        <v>7.6</v>
      </c>
      <c r="D7" s="32">
        <v>7.6</v>
      </c>
    </row>
    <row r="8" ht="28.5" customHeight="1" spans="1:4">
      <c r="A8" s="30" t="s">
        <v>551</v>
      </c>
      <c r="B8" s="31" t="s">
        <v>552</v>
      </c>
      <c r="C8" s="32">
        <v>19.9</v>
      </c>
      <c r="D8" s="32">
        <v>19.9</v>
      </c>
    </row>
    <row r="9" ht="28.5" customHeight="1" spans="1:4">
      <c r="A9" s="30" t="s">
        <v>550</v>
      </c>
      <c r="B9" s="31" t="s">
        <v>512</v>
      </c>
      <c r="C9" s="32">
        <v>8.9</v>
      </c>
      <c r="D9" s="32">
        <v>8.9</v>
      </c>
    </row>
    <row r="10" ht="28.5" customHeight="1" spans="1:4">
      <c r="A10" s="30" t="s">
        <v>553</v>
      </c>
      <c r="B10" s="31" t="s">
        <v>554</v>
      </c>
      <c r="C10" s="32">
        <f>SUM(C11:C12)</f>
        <v>17.5</v>
      </c>
      <c r="D10" s="32">
        <f>SUM(D11:D12)</f>
        <v>17.5</v>
      </c>
    </row>
    <row r="11" ht="28.5" customHeight="1" spans="1:4">
      <c r="A11" s="30" t="s">
        <v>549</v>
      </c>
      <c r="B11" s="31" t="s">
        <v>555</v>
      </c>
      <c r="C11" s="32">
        <v>8.6</v>
      </c>
      <c r="D11" s="32">
        <v>8.6</v>
      </c>
    </row>
    <row r="12" ht="28.5" customHeight="1" spans="1:4">
      <c r="A12" s="30" t="s">
        <v>551</v>
      </c>
      <c r="B12" s="31" t="s">
        <v>556</v>
      </c>
      <c r="C12" s="32">
        <v>8.9</v>
      </c>
      <c r="D12" s="32">
        <v>8.9</v>
      </c>
    </row>
    <row r="13" ht="28.5" customHeight="1" spans="1:4">
      <c r="A13" s="30" t="s">
        <v>557</v>
      </c>
      <c r="B13" s="31" t="s">
        <v>558</v>
      </c>
      <c r="C13" s="32">
        <f>SUM(C14:C15)</f>
        <v>4.7</v>
      </c>
      <c r="D13" s="32">
        <f>SUM(D14:D15)</f>
        <v>4.7</v>
      </c>
    </row>
    <row r="14" ht="28.5" customHeight="1" spans="1:4">
      <c r="A14" s="30" t="s">
        <v>549</v>
      </c>
      <c r="B14" s="31" t="s">
        <v>559</v>
      </c>
      <c r="C14" s="32">
        <v>1.81</v>
      </c>
      <c r="D14" s="32">
        <v>1.81</v>
      </c>
    </row>
    <row r="15" ht="28.5" customHeight="1" spans="1:4">
      <c r="A15" s="30" t="s">
        <v>551</v>
      </c>
      <c r="B15" s="31" t="s">
        <v>560</v>
      </c>
      <c r="C15" s="32">
        <v>2.89</v>
      </c>
      <c r="D15" s="32">
        <v>2.89</v>
      </c>
    </row>
    <row r="16" ht="28.5" customHeight="1" spans="1:4">
      <c r="A16" s="30" t="s">
        <v>561</v>
      </c>
      <c r="B16" s="31" t="s">
        <v>562</v>
      </c>
      <c r="C16" s="32">
        <f>C17+C20</f>
        <v>6.9</v>
      </c>
      <c r="D16" s="32">
        <f>D17+D20</f>
        <v>6.9</v>
      </c>
    </row>
    <row r="17" ht="28.5" customHeight="1" spans="1:4">
      <c r="A17" s="30" t="s">
        <v>549</v>
      </c>
      <c r="B17" s="31" t="s">
        <v>563</v>
      </c>
      <c r="C17" s="32">
        <v>3.27</v>
      </c>
      <c r="D17" s="32">
        <v>3.27</v>
      </c>
    </row>
    <row r="18" ht="28.5" customHeight="1" spans="1:4">
      <c r="A18" s="30" t="s">
        <v>564</v>
      </c>
      <c r="B18" s="31"/>
      <c r="C18" s="32">
        <v>3.27</v>
      </c>
      <c r="D18" s="32">
        <v>3.27</v>
      </c>
    </row>
    <row r="19" ht="28.5" customHeight="1" spans="1:4">
      <c r="A19" s="30" t="s">
        <v>565</v>
      </c>
      <c r="B19" s="31" t="s">
        <v>566</v>
      </c>
      <c r="C19" s="32"/>
      <c r="D19" s="32"/>
    </row>
    <row r="20" ht="28.5" customHeight="1" spans="1:4">
      <c r="A20" s="30" t="s">
        <v>551</v>
      </c>
      <c r="B20" s="31" t="s">
        <v>567</v>
      </c>
      <c r="C20" s="32">
        <v>3.63</v>
      </c>
      <c r="D20" s="32">
        <v>3.63</v>
      </c>
    </row>
    <row r="21" ht="28.5" customHeight="1" spans="1:4">
      <c r="A21" s="30" t="s">
        <v>564</v>
      </c>
      <c r="B21" s="31"/>
      <c r="C21" s="32">
        <v>3.63</v>
      </c>
      <c r="D21" s="32">
        <v>3.63</v>
      </c>
    </row>
    <row r="22" ht="28.5" customHeight="1" spans="1:4">
      <c r="A22" s="30" t="s">
        <v>568</v>
      </c>
      <c r="B22" s="31" t="s">
        <v>569</v>
      </c>
      <c r="C22" s="32"/>
      <c r="D22" s="32"/>
    </row>
    <row r="23" ht="28.5" customHeight="1" spans="1:4">
      <c r="A23" s="30" t="s">
        <v>570</v>
      </c>
      <c r="B23" s="31" t="s">
        <v>571</v>
      </c>
      <c r="C23" s="32">
        <f>SUM(C24:C25)</f>
        <v>5.32</v>
      </c>
      <c r="D23" s="32">
        <f>SUM(D24:D25)</f>
        <v>5.32</v>
      </c>
    </row>
    <row r="24" ht="28.5" customHeight="1" spans="1:4">
      <c r="A24" s="30" t="s">
        <v>549</v>
      </c>
      <c r="B24" s="31" t="s">
        <v>572</v>
      </c>
      <c r="C24" s="32">
        <v>1.8</v>
      </c>
      <c r="D24" s="32">
        <v>1.8</v>
      </c>
    </row>
    <row r="25" ht="28.5" customHeight="1" spans="1:4">
      <c r="A25" s="33" t="s">
        <v>573</v>
      </c>
      <c r="B25" s="31" t="s">
        <v>574</v>
      </c>
      <c r="C25" s="32">
        <v>3.52</v>
      </c>
      <c r="D25" s="32">
        <v>3.52</v>
      </c>
    </row>
    <row r="26" ht="43.5" customHeight="1" spans="1:4">
      <c r="A26" s="34" t="s">
        <v>575</v>
      </c>
      <c r="B26" s="34"/>
      <c r="C26" s="34"/>
      <c r="D26" s="34"/>
    </row>
  </sheetData>
  <mergeCells count="2">
    <mergeCell ref="A2:D2"/>
    <mergeCell ref="A26:D26"/>
  </mergeCells>
  <printOptions horizontalCentered="1"/>
  <pageMargins left="0.393055555555556" right="0.393055555555556" top="0.511805555555556" bottom="0.393055555555556" header="0" footer="0"/>
  <pageSetup paperSize="9" orientation="portrait"/>
  <headerFooter>
    <oddFooter>&amp;C&amp;P</oddFooter>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11"/>
  <sheetViews>
    <sheetView tabSelected="1" view="pageBreakPreview" zoomScaleNormal="100" workbookViewId="0">
      <selection activeCell="I5" sqref="I5"/>
    </sheetView>
  </sheetViews>
  <sheetFormatPr defaultColWidth="10" defaultRowHeight="13.5" outlineLevelCol="4"/>
  <cols>
    <col min="1" max="1" width="35" style="15" customWidth="1"/>
    <col min="2" max="5" width="13.375" style="15" customWidth="1"/>
    <col min="6" max="6" width="9.75" style="15" customWidth="1"/>
    <col min="7" max="16384" width="10" style="15"/>
  </cols>
  <sheetData>
    <row r="1" s="13" customFormat="1" ht="21" customHeight="1" spans="1:4">
      <c r="A1" s="4" t="s">
        <v>576</v>
      </c>
      <c r="B1" s="16"/>
      <c r="C1" s="16"/>
      <c r="D1" s="16"/>
    </row>
    <row r="2" s="14" customFormat="1" ht="28.7" customHeight="1" spans="1:5">
      <c r="A2" s="17" t="s">
        <v>577</v>
      </c>
      <c r="B2" s="17"/>
      <c r="C2" s="17"/>
      <c r="D2" s="17"/>
      <c r="E2" s="17"/>
    </row>
    <row r="3" ht="22.5" customHeight="1" spans="2:5">
      <c r="B3" s="18"/>
      <c r="C3" s="18"/>
      <c r="D3" s="18"/>
      <c r="E3" s="19" t="s">
        <v>519</v>
      </c>
    </row>
    <row r="4" ht="57.75" customHeight="1" spans="1:5">
      <c r="A4" s="20" t="s">
        <v>578</v>
      </c>
      <c r="B4" s="20" t="s">
        <v>544</v>
      </c>
      <c r="C4" s="20" t="s">
        <v>545</v>
      </c>
      <c r="D4" s="20" t="s">
        <v>546</v>
      </c>
      <c r="E4" s="20" t="s">
        <v>579</v>
      </c>
    </row>
    <row r="5" ht="57.75" customHeight="1" spans="1:5">
      <c r="A5" s="21" t="s">
        <v>580</v>
      </c>
      <c r="B5" s="22" t="s">
        <v>508</v>
      </c>
      <c r="C5" s="21">
        <f>SUM(C6:C7)</f>
        <v>140.1</v>
      </c>
      <c r="D5" s="21">
        <f>SUM(D6:D7)</f>
        <v>140.1</v>
      </c>
      <c r="E5" s="22"/>
    </row>
    <row r="6" ht="57.75" customHeight="1" spans="1:5">
      <c r="A6" s="21" t="s">
        <v>581</v>
      </c>
      <c r="B6" s="22" t="s">
        <v>509</v>
      </c>
      <c r="C6" s="21">
        <v>54.4</v>
      </c>
      <c r="D6" s="21">
        <v>54.4</v>
      </c>
      <c r="E6" s="22"/>
    </row>
    <row r="7" ht="57.75" customHeight="1" spans="1:5">
      <c r="A7" s="21" t="s">
        <v>582</v>
      </c>
      <c r="B7" s="22" t="s">
        <v>510</v>
      </c>
      <c r="C7" s="21">
        <v>85.7</v>
      </c>
      <c r="D7" s="21">
        <v>85.7</v>
      </c>
      <c r="E7" s="22"/>
    </row>
    <row r="8" ht="57.75" customHeight="1" spans="1:5">
      <c r="A8" s="21" t="s">
        <v>583</v>
      </c>
      <c r="B8" s="22" t="s">
        <v>511</v>
      </c>
      <c r="C8" s="23"/>
      <c r="D8" s="23"/>
      <c r="E8" s="22"/>
    </row>
    <row r="9" ht="57.75" customHeight="1" spans="1:5">
      <c r="A9" s="21" t="s">
        <v>581</v>
      </c>
      <c r="B9" s="22" t="s">
        <v>512</v>
      </c>
      <c r="C9" s="23"/>
      <c r="D9" s="23"/>
      <c r="E9" s="22"/>
    </row>
    <row r="10" ht="57.75" customHeight="1" spans="1:5">
      <c r="A10" s="21" t="s">
        <v>582</v>
      </c>
      <c r="B10" s="22" t="s">
        <v>513</v>
      </c>
      <c r="C10" s="23"/>
      <c r="D10" s="23"/>
      <c r="E10" s="22"/>
    </row>
    <row r="11" ht="41.45" customHeight="1" spans="1:5">
      <c r="A11" s="18" t="s">
        <v>584</v>
      </c>
      <c r="B11" s="18"/>
      <c r="C11" s="18"/>
      <c r="D11" s="18"/>
      <c r="E11" s="18"/>
    </row>
  </sheetData>
  <mergeCells count="2">
    <mergeCell ref="A2:E2"/>
    <mergeCell ref="A11:E11"/>
  </mergeCells>
  <printOptions horizontalCentered="1"/>
  <pageMargins left="0.393055555555556" right="0.393055555555556" top="0.393055555555556" bottom="0.393055555555556" header="0" footer="0"/>
  <pageSetup paperSize="9" orientation="portrait"/>
  <headerFooter>
    <oddFooter>&amp;C&amp;P</oddFooter>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view="pageBreakPreview" zoomScaleNormal="100" workbookViewId="0">
      <pane ySplit="4" topLeftCell="A5" activePane="bottomLeft" state="frozen"/>
      <selection/>
      <selection pane="bottomLeft" activeCell="I6" sqref="I6"/>
    </sheetView>
  </sheetViews>
  <sheetFormatPr defaultColWidth="10" defaultRowHeight="13.5" outlineLevelRow="7" outlineLevelCol="5"/>
  <cols>
    <col min="1" max="1" width="5.875" style="3" customWidth="1"/>
    <col min="2" max="2" width="10.25" style="3" customWidth="1"/>
    <col min="3" max="3" width="33.125" style="3" customWidth="1"/>
    <col min="4" max="6" width="14.625" style="3" customWidth="1"/>
    <col min="7" max="7" width="9.75" style="3" customWidth="1"/>
    <col min="8" max="16384" width="10" style="3"/>
  </cols>
  <sheetData>
    <row r="1" s="1" customFormat="1" ht="19.5" customHeight="1" spans="1:2">
      <c r="A1" s="4" t="s">
        <v>585</v>
      </c>
      <c r="B1" s="4"/>
    </row>
    <row r="2" s="2" customFormat="1" ht="28.7" customHeight="1" spans="1:6">
      <c r="A2" s="5" t="s">
        <v>586</v>
      </c>
      <c r="B2" s="5"/>
      <c r="C2" s="5"/>
      <c r="D2" s="5"/>
      <c r="E2" s="5"/>
      <c r="F2" s="5"/>
    </row>
    <row r="3" ht="14.25" customHeight="1" spans="1:6">
      <c r="A3" s="6" t="s">
        <v>519</v>
      </c>
      <c r="B3" s="6"/>
      <c r="C3" s="6"/>
      <c r="D3" s="6"/>
      <c r="E3" s="6"/>
      <c r="F3" s="6"/>
    </row>
    <row r="4" ht="62.25" customHeight="1" spans="1:6">
      <c r="A4" s="7" t="s">
        <v>587</v>
      </c>
      <c r="B4" s="7" t="s">
        <v>588</v>
      </c>
      <c r="C4" s="7" t="s">
        <v>589</v>
      </c>
      <c r="D4" s="7" t="s">
        <v>590</v>
      </c>
      <c r="E4" s="7" t="s">
        <v>591</v>
      </c>
      <c r="F4" s="7" t="s">
        <v>592</v>
      </c>
    </row>
    <row r="5" ht="62.25" customHeight="1" spans="1:6">
      <c r="A5" s="8">
        <v>1</v>
      </c>
      <c r="B5" s="7"/>
      <c r="C5" s="9"/>
      <c r="D5" s="7"/>
      <c r="E5" s="8"/>
      <c r="F5" s="7"/>
    </row>
    <row r="6" ht="62.25" customHeight="1" spans="1:6">
      <c r="A6" s="8">
        <v>2</v>
      </c>
      <c r="B6" s="7"/>
      <c r="C6" s="9"/>
      <c r="D6" s="7"/>
      <c r="E6" s="8"/>
      <c r="F6" s="7"/>
    </row>
    <row r="7" ht="62.25" customHeight="1" spans="1:6">
      <c r="A7" s="8">
        <v>3</v>
      </c>
      <c r="B7" s="10"/>
      <c r="C7" s="10"/>
      <c r="D7" s="10"/>
      <c r="E7" s="10"/>
      <c r="F7" s="11"/>
    </row>
    <row r="8" ht="33" customHeight="1" spans="1:6">
      <c r="A8" s="12" t="s">
        <v>593</v>
      </c>
      <c r="B8" s="12"/>
      <c r="C8" s="12"/>
      <c r="D8" s="12"/>
      <c r="E8" s="12"/>
      <c r="F8" s="12"/>
    </row>
  </sheetData>
  <mergeCells count="3">
    <mergeCell ref="A2:F2"/>
    <mergeCell ref="A3:F3"/>
    <mergeCell ref="A8:F8"/>
  </mergeCells>
  <printOptions horizontalCentered="1"/>
  <pageMargins left="0.393055555555556" right="0.393055555555556" top="0.511805555555556" bottom="0.393055555555556" header="0" footer="0"/>
  <pageSetup paperSize="9" orientation="portrait"/>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N29"/>
  <sheetViews>
    <sheetView showGridLines="0" showZeros="0" view="pageBreakPreview" zoomScaleNormal="100" topLeftCell="A2" workbookViewId="0">
      <selection activeCell="F7" sqref="F7"/>
    </sheetView>
  </sheetViews>
  <sheetFormatPr defaultColWidth="6.75" defaultRowHeight="11.25"/>
  <cols>
    <col min="1" max="1" width="35.625" style="54" customWidth="1"/>
    <col min="2" max="2" width="15.625" style="54" customWidth="1"/>
    <col min="3" max="3" width="15.625" style="345" customWidth="1"/>
    <col min="4" max="4" width="15.625" style="54" customWidth="1"/>
    <col min="5" max="40" width="9" style="54" customWidth="1"/>
    <col min="41" max="16384" width="6.75" style="54"/>
  </cols>
  <sheetData>
    <row r="1" ht="19.5" customHeight="1" spans="1:1">
      <c r="A1" s="4" t="s">
        <v>120</v>
      </c>
    </row>
    <row r="2" ht="30.75" customHeight="1" spans="1:40">
      <c r="A2" s="43" t="s">
        <v>121</v>
      </c>
      <c r="B2" s="43"/>
      <c r="C2" s="43"/>
      <c r="D2" s="43"/>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row>
    <row r="3" s="4" customFormat="1" ht="19.5" customHeight="1" spans="1:40">
      <c r="A3" s="56"/>
      <c r="B3" s="57"/>
      <c r="C3" s="113"/>
      <c r="D3" s="58" t="s">
        <v>55</v>
      </c>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row>
    <row r="4" s="4" customFormat="1" ht="50.1" customHeight="1" spans="1:40">
      <c r="A4" s="167" t="s">
        <v>56</v>
      </c>
      <c r="B4" s="167" t="s">
        <v>57</v>
      </c>
      <c r="C4" s="168" t="s">
        <v>58</v>
      </c>
      <c r="D4" s="169" t="s">
        <v>59</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75"/>
    </row>
    <row r="5" s="4" customFormat="1" ht="24.95" customHeight="1" spans="1:5">
      <c r="A5" s="156" t="s">
        <v>86</v>
      </c>
      <c r="B5" s="346">
        <f>SUM(B6:B29)</f>
        <v>607394</v>
      </c>
      <c r="C5" s="346">
        <f>SUM(C6:C29)</f>
        <v>586836</v>
      </c>
      <c r="D5" s="158">
        <f>C5/B5*100</f>
        <v>96.61537651014</v>
      </c>
      <c r="E5" s="347"/>
    </row>
    <row r="6" s="4" customFormat="1" ht="24.95" customHeight="1" spans="1:40">
      <c r="A6" s="181" t="s">
        <v>87</v>
      </c>
      <c r="B6" s="162">
        <v>36653</v>
      </c>
      <c r="C6" s="348">
        <v>49467</v>
      </c>
      <c r="D6" s="161">
        <f t="shared" ref="D6:D29" si="0">C6/B6*100</f>
        <v>134.960303385807</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row>
    <row r="7" s="4" customFormat="1" ht="24.95" customHeight="1" spans="1:40">
      <c r="A7" s="181" t="s">
        <v>88</v>
      </c>
      <c r="B7" s="162"/>
      <c r="C7" s="348">
        <v>0</v>
      </c>
      <c r="D7" s="161"/>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row>
    <row r="8" s="4" customFormat="1" ht="24.95" customHeight="1" spans="1:40">
      <c r="A8" s="181" t="s">
        <v>89</v>
      </c>
      <c r="B8" s="162">
        <v>2110</v>
      </c>
      <c r="C8" s="348">
        <v>621</v>
      </c>
      <c r="D8" s="161">
        <f t="shared" si="0"/>
        <v>29.4312796208531</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row>
    <row r="9" s="4" customFormat="1" ht="24.95" customHeight="1" spans="1:40">
      <c r="A9" s="181" t="s">
        <v>90</v>
      </c>
      <c r="B9" s="162">
        <v>49069</v>
      </c>
      <c r="C9" s="348">
        <v>52717</v>
      </c>
      <c r="D9" s="161">
        <f t="shared" si="0"/>
        <v>107.43442906927</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4" customFormat="1" ht="24.95" customHeight="1" spans="1:40">
      <c r="A10" s="181" t="s">
        <v>91</v>
      </c>
      <c r="B10" s="162">
        <v>132872</v>
      </c>
      <c r="C10" s="348">
        <v>134126</v>
      </c>
      <c r="D10" s="161">
        <f t="shared" si="0"/>
        <v>100.943765428382</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4" customFormat="1" ht="24.95" customHeight="1" spans="1:40">
      <c r="A11" s="181" t="s">
        <v>92</v>
      </c>
      <c r="B11" s="162">
        <v>6276</v>
      </c>
      <c r="C11" s="348">
        <v>6281</v>
      </c>
      <c r="D11" s="161">
        <f t="shared" si="0"/>
        <v>100.079668578713</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row>
    <row r="12" s="4" customFormat="1" ht="24.95" customHeight="1" spans="1:40">
      <c r="A12" s="181" t="s">
        <v>93</v>
      </c>
      <c r="B12" s="162">
        <v>9657</v>
      </c>
      <c r="C12" s="348">
        <v>12690</v>
      </c>
      <c r="D12" s="161">
        <f t="shared" si="0"/>
        <v>131.407269338304</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row>
    <row r="13" s="4" customFormat="1" ht="24.95" customHeight="1" spans="1:40">
      <c r="A13" s="181" t="s">
        <v>94</v>
      </c>
      <c r="B13" s="162">
        <v>57089</v>
      </c>
      <c r="C13" s="348">
        <v>76304</v>
      </c>
      <c r="D13" s="161">
        <f t="shared" si="0"/>
        <v>133.657972639212</v>
      </c>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row>
    <row r="14" s="4" customFormat="1" ht="24.95" customHeight="1" spans="1:40">
      <c r="A14" s="181" t="s">
        <v>95</v>
      </c>
      <c r="B14" s="162">
        <v>72687</v>
      </c>
      <c r="C14" s="348">
        <v>58045</v>
      </c>
      <c r="D14" s="161">
        <f t="shared" si="0"/>
        <v>79.8560953127794</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row>
    <row r="15" s="4" customFormat="1" ht="24.95" customHeight="1" spans="1:40">
      <c r="A15" s="181" t="s">
        <v>96</v>
      </c>
      <c r="B15" s="162">
        <v>21761</v>
      </c>
      <c r="C15" s="348">
        <v>22376</v>
      </c>
      <c r="D15" s="161">
        <f t="shared" si="0"/>
        <v>102.826156886173</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row>
    <row r="16" s="4" customFormat="1" ht="24.95" customHeight="1" spans="1:40">
      <c r="A16" s="181" t="s">
        <v>97</v>
      </c>
      <c r="B16" s="162">
        <v>67690</v>
      </c>
      <c r="C16" s="348">
        <v>30620</v>
      </c>
      <c r="D16" s="161">
        <f t="shared" si="0"/>
        <v>45.2356330329443</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row>
    <row r="17" s="4" customFormat="1" ht="24.95" customHeight="1" spans="1:40">
      <c r="A17" s="181" t="s">
        <v>98</v>
      </c>
      <c r="B17" s="162">
        <v>31517</v>
      </c>
      <c r="C17" s="348">
        <v>39520</v>
      </c>
      <c r="D17" s="161">
        <f t="shared" si="0"/>
        <v>125.392645239077</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row>
    <row r="18" s="4" customFormat="1" ht="24.95" customHeight="1" spans="1:40">
      <c r="A18" s="181" t="s">
        <v>99</v>
      </c>
      <c r="B18" s="162">
        <v>30238</v>
      </c>
      <c r="C18" s="348">
        <v>9382</v>
      </c>
      <c r="D18" s="161">
        <f t="shared" si="0"/>
        <v>31.0271843375885</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row>
    <row r="19" s="4" customFormat="1" ht="24.95" customHeight="1" spans="1:40">
      <c r="A19" s="181" t="s">
        <v>100</v>
      </c>
      <c r="B19" s="162">
        <v>10737</v>
      </c>
      <c r="C19" s="348">
        <v>24008</v>
      </c>
      <c r="D19" s="161">
        <f t="shared" si="0"/>
        <v>223.60063332402</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row>
    <row r="20" s="4" customFormat="1" ht="24.95" customHeight="1" spans="1:40">
      <c r="A20" s="181" t="s">
        <v>101</v>
      </c>
      <c r="B20" s="162">
        <v>2720</v>
      </c>
      <c r="C20" s="348">
        <v>3270</v>
      </c>
      <c r="D20" s="161">
        <f t="shared" si="0"/>
        <v>120.220588235294</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row>
    <row r="21" s="4" customFormat="1" ht="24.95" customHeight="1" spans="1:40">
      <c r="A21" s="181" t="s">
        <v>102</v>
      </c>
      <c r="B21" s="162">
        <v>5809</v>
      </c>
      <c r="C21" s="348">
        <v>0</v>
      </c>
      <c r="D21" s="161">
        <f t="shared" si="0"/>
        <v>0</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row>
    <row r="22" s="4" customFormat="1" ht="24.95" customHeight="1" spans="1:40">
      <c r="A22" s="181" t="s">
        <v>103</v>
      </c>
      <c r="B22" s="162"/>
      <c r="C22" s="348">
        <v>0</v>
      </c>
      <c r="D22" s="161"/>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row>
    <row r="23" s="4" customFormat="1" ht="24.95" customHeight="1" spans="1:40">
      <c r="A23" s="181" t="s">
        <v>104</v>
      </c>
      <c r="B23" s="162">
        <v>19504</v>
      </c>
      <c r="C23" s="348">
        <v>7254</v>
      </c>
      <c r="D23" s="161">
        <f t="shared" si="0"/>
        <v>37.1923707957342</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row>
    <row r="24" s="4" customFormat="1" ht="24.95" customHeight="1" spans="1:40">
      <c r="A24" s="181" t="s">
        <v>105</v>
      </c>
      <c r="B24" s="162">
        <v>22655</v>
      </c>
      <c r="C24" s="348">
        <v>34075</v>
      </c>
      <c r="D24" s="161">
        <f t="shared" si="0"/>
        <v>150.408298388877</v>
      </c>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row>
    <row r="25" s="4" customFormat="1" ht="24.95" customHeight="1" spans="1:40">
      <c r="A25" s="181" t="s">
        <v>106</v>
      </c>
      <c r="B25" s="162">
        <v>504</v>
      </c>
      <c r="C25" s="348">
        <v>0</v>
      </c>
      <c r="D25" s="161">
        <f t="shared" si="0"/>
        <v>0</v>
      </c>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row>
    <row r="26" s="4" customFormat="1" ht="24.95" customHeight="1" spans="1:40">
      <c r="A26" s="181" t="s">
        <v>107</v>
      </c>
      <c r="B26" s="162">
        <v>5328</v>
      </c>
      <c r="C26" s="348">
        <v>7985</v>
      </c>
      <c r="D26" s="161">
        <f t="shared" si="0"/>
        <v>149.868618618619</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4" customFormat="1" ht="24.95" customHeight="1" spans="1:40">
      <c r="A27" s="181" t="s">
        <v>108</v>
      </c>
      <c r="B27" s="162">
        <v>4843</v>
      </c>
      <c r="C27" s="348">
        <v>7</v>
      </c>
      <c r="D27" s="161">
        <f t="shared" si="0"/>
        <v>0.14453850918852</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4" customFormat="1" ht="24.95" customHeight="1" spans="1:40">
      <c r="A28" s="181" t="s">
        <v>109</v>
      </c>
      <c r="B28" s="162">
        <v>17665</v>
      </c>
      <c r="C28" s="348">
        <v>18083</v>
      </c>
      <c r="D28" s="161">
        <f t="shared" si="0"/>
        <v>102.366260968016</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4" customFormat="1" ht="24.95" customHeight="1" spans="1:40">
      <c r="A29" s="181" t="s">
        <v>110</v>
      </c>
      <c r="B29" s="162">
        <v>10</v>
      </c>
      <c r="C29" s="348">
        <v>5</v>
      </c>
      <c r="D29" s="161">
        <f t="shared" si="0"/>
        <v>50</v>
      </c>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sheetData>
  <sheetProtection formatCells="0" formatColumns="0" formatRows="0"/>
  <mergeCells count="1">
    <mergeCell ref="A2:D2"/>
  </mergeCells>
  <printOptions horizontalCentered="1"/>
  <pageMargins left="0.707638888888889" right="0.707638888888889" top="0.747916666666667" bottom="0.55" header="0.313888888888889" footer="0.313888888888889"/>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topLeftCell="A12" workbookViewId="0">
      <selection activeCell="G13" sqref="G13"/>
    </sheetView>
  </sheetViews>
  <sheetFormatPr defaultColWidth="9" defaultRowHeight="13.5" outlineLevelCol="3"/>
  <cols>
    <col min="1" max="3" width="20.625" style="50" customWidth="1"/>
    <col min="4" max="4" width="24.875" style="50" customWidth="1"/>
    <col min="5" max="5" width="28.875" style="50" customWidth="1"/>
    <col min="6" max="16384" width="9" style="50"/>
  </cols>
  <sheetData>
    <row r="1" ht="86.25" customHeight="1" spans="1:4">
      <c r="A1" s="107" t="s">
        <v>122</v>
      </c>
      <c r="B1" s="51"/>
      <c r="C1" s="51"/>
      <c r="D1" s="51"/>
    </row>
    <row r="2" spans="1:4">
      <c r="A2" s="257" t="s">
        <v>123</v>
      </c>
      <c r="B2" s="258"/>
      <c r="C2" s="258"/>
      <c r="D2" s="258"/>
    </row>
    <row r="3" spans="1:4">
      <c r="A3" s="258"/>
      <c r="B3" s="258"/>
      <c r="C3" s="258"/>
      <c r="D3" s="258"/>
    </row>
    <row r="4" spans="1:4">
      <c r="A4" s="258"/>
      <c r="B4" s="258"/>
      <c r="C4" s="258"/>
      <c r="D4" s="258"/>
    </row>
    <row r="5" spans="1:4">
      <c r="A5" s="258"/>
      <c r="B5" s="258"/>
      <c r="C5" s="258"/>
      <c r="D5" s="258"/>
    </row>
    <row r="6" spans="1:4">
      <c r="A6" s="258"/>
      <c r="B6" s="258"/>
      <c r="C6" s="258"/>
      <c r="D6" s="258"/>
    </row>
    <row r="7" spans="1:4">
      <c r="A7" s="258"/>
      <c r="B7" s="258"/>
      <c r="C7" s="258"/>
      <c r="D7" s="258"/>
    </row>
    <row r="8" spans="1:4">
      <c r="A8" s="258"/>
      <c r="B8" s="258"/>
      <c r="C8" s="258"/>
      <c r="D8" s="258"/>
    </row>
    <row r="9" spans="1:4">
      <c r="A9" s="258"/>
      <c r="B9" s="258"/>
      <c r="C9" s="258"/>
      <c r="D9" s="258"/>
    </row>
    <row r="10" spans="1:4">
      <c r="A10" s="258"/>
      <c r="B10" s="258"/>
      <c r="C10" s="258"/>
      <c r="D10" s="258"/>
    </row>
    <row r="11" spans="1:4">
      <c r="A11" s="258"/>
      <c r="B11" s="258"/>
      <c r="C11" s="258"/>
      <c r="D11" s="258"/>
    </row>
    <row r="12" ht="165" customHeight="1" spans="1:4">
      <c r="A12" s="258"/>
      <c r="B12" s="258"/>
      <c r="C12" s="258"/>
      <c r="D12" s="258"/>
    </row>
    <row r="13" ht="409" customHeight="1" spans="1:4">
      <c r="A13" s="258"/>
      <c r="B13" s="258"/>
      <c r="C13" s="258"/>
      <c r="D13" s="258"/>
    </row>
  </sheetData>
  <mergeCells count="2">
    <mergeCell ref="A1:D1"/>
    <mergeCell ref="A2:D13"/>
  </mergeCells>
  <pageMargins left="0.699305555555556" right="0.699305555555556" top="0.75" bottom="0.75" header="0.3" footer="0.3"/>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Q48"/>
  <sheetViews>
    <sheetView showGridLines="0" showZeros="0" view="pageBreakPreview" zoomScaleNormal="115" workbookViewId="0">
      <selection activeCell="C31" sqref="C31"/>
    </sheetView>
  </sheetViews>
  <sheetFormatPr defaultColWidth="6.75" defaultRowHeight="11.25"/>
  <cols>
    <col min="1" max="1" width="35.625" style="54" customWidth="1"/>
    <col min="2" max="4" width="15.625" style="54" customWidth="1"/>
    <col min="5" max="5" width="5.625" style="54" customWidth="1"/>
    <col min="6" max="6" width="0.75" style="54" customWidth="1"/>
    <col min="7" max="7" width="10.125" style="54" customWidth="1"/>
    <col min="8" max="8" width="5.875" style="54" customWidth="1"/>
    <col min="9" max="16384" width="6.75" style="54"/>
  </cols>
  <sheetData>
    <row r="1" ht="19.5" customHeight="1" spans="1:1">
      <c r="A1" s="4" t="s">
        <v>124</v>
      </c>
    </row>
    <row r="2" s="184" customFormat="1" ht="33" customHeight="1" spans="1:251">
      <c r="A2" s="188" t="s">
        <v>125</v>
      </c>
      <c r="B2" s="188"/>
      <c r="C2" s="188"/>
      <c r="D2" s="18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row>
    <row r="3" s="185" customFormat="1" ht="19.5" customHeight="1" spans="1:251">
      <c r="A3" s="189"/>
      <c r="B3" s="57"/>
      <c r="C3" s="57"/>
      <c r="D3" s="190" t="s">
        <v>55</v>
      </c>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c r="BT3" s="187"/>
      <c r="BU3" s="187"/>
      <c r="BV3" s="187"/>
      <c r="BW3" s="187"/>
      <c r="BX3" s="187"/>
      <c r="BY3" s="187"/>
      <c r="BZ3" s="187"/>
      <c r="CA3" s="187"/>
      <c r="CB3" s="187"/>
      <c r="CC3" s="187"/>
      <c r="CD3" s="187"/>
      <c r="CE3" s="187"/>
      <c r="CF3" s="187"/>
      <c r="CG3" s="187"/>
      <c r="CH3" s="187"/>
      <c r="CI3" s="187"/>
      <c r="CJ3" s="187"/>
      <c r="CK3" s="187"/>
      <c r="CL3" s="187"/>
      <c r="CM3" s="187"/>
      <c r="CN3" s="187"/>
      <c r="CO3" s="187"/>
      <c r="CP3" s="187"/>
      <c r="CQ3" s="187"/>
      <c r="CR3" s="187"/>
      <c r="CS3" s="187"/>
      <c r="CT3" s="187"/>
      <c r="CU3" s="187"/>
      <c r="CV3" s="187"/>
      <c r="CW3" s="187"/>
      <c r="CX3" s="187"/>
      <c r="CY3" s="187"/>
      <c r="CZ3" s="187"/>
      <c r="DA3" s="187"/>
      <c r="DB3" s="187"/>
      <c r="DC3" s="187"/>
      <c r="DD3" s="187"/>
      <c r="DE3" s="187"/>
      <c r="DF3" s="187"/>
      <c r="DG3" s="187"/>
      <c r="DH3" s="187"/>
      <c r="DI3" s="187"/>
      <c r="DJ3" s="187"/>
      <c r="DK3" s="187"/>
      <c r="DL3" s="187"/>
      <c r="DM3" s="187"/>
      <c r="DN3" s="187"/>
      <c r="DO3" s="187"/>
      <c r="DP3" s="187"/>
      <c r="DQ3" s="187"/>
      <c r="DR3" s="187"/>
      <c r="DS3" s="187"/>
      <c r="DT3" s="187"/>
      <c r="DU3" s="187"/>
      <c r="DV3" s="187"/>
      <c r="DW3" s="187"/>
      <c r="DX3" s="187"/>
      <c r="DY3" s="187"/>
      <c r="DZ3" s="187"/>
      <c r="EA3" s="187"/>
      <c r="EB3" s="187"/>
      <c r="EC3" s="187"/>
      <c r="ED3" s="187"/>
      <c r="EE3" s="187"/>
      <c r="EF3" s="187"/>
      <c r="EG3" s="187"/>
      <c r="EH3" s="187"/>
      <c r="EI3" s="187"/>
      <c r="EJ3" s="187"/>
      <c r="EK3" s="187"/>
      <c r="EL3" s="187"/>
      <c r="EM3" s="187"/>
      <c r="EN3" s="187"/>
      <c r="EO3" s="187"/>
      <c r="EP3" s="187"/>
      <c r="EQ3" s="187"/>
      <c r="ER3" s="187"/>
      <c r="ES3" s="187"/>
      <c r="ET3" s="187"/>
      <c r="EU3" s="187"/>
      <c r="EV3" s="187"/>
      <c r="EW3" s="187"/>
      <c r="EX3" s="187"/>
      <c r="EY3" s="187"/>
      <c r="EZ3" s="187"/>
      <c r="FA3" s="187"/>
      <c r="FB3" s="187"/>
      <c r="FC3" s="187"/>
      <c r="FD3" s="187"/>
      <c r="FE3" s="187"/>
      <c r="FF3" s="187"/>
      <c r="FG3" s="187"/>
      <c r="FH3" s="187"/>
      <c r="FI3" s="187"/>
      <c r="FJ3" s="187"/>
      <c r="FK3" s="187"/>
      <c r="FL3" s="187"/>
      <c r="FM3" s="187"/>
      <c r="FN3" s="187"/>
      <c r="FO3" s="187"/>
      <c r="FP3" s="187"/>
      <c r="FQ3" s="187"/>
      <c r="FR3" s="187"/>
      <c r="FS3" s="187"/>
      <c r="FT3" s="187"/>
      <c r="FU3" s="187"/>
      <c r="FV3" s="187"/>
      <c r="FW3" s="187"/>
      <c r="FX3" s="187"/>
      <c r="FY3" s="187"/>
      <c r="FZ3" s="187"/>
      <c r="GA3" s="187"/>
      <c r="GB3" s="187"/>
      <c r="GC3" s="187"/>
      <c r="GD3" s="187"/>
      <c r="GE3" s="187"/>
      <c r="GF3" s="187"/>
      <c r="GG3" s="187"/>
      <c r="GH3" s="187"/>
      <c r="GI3" s="187"/>
      <c r="GJ3" s="187"/>
      <c r="GK3" s="187"/>
      <c r="GL3" s="187"/>
      <c r="GM3" s="187"/>
      <c r="GN3" s="187"/>
      <c r="GO3" s="187"/>
      <c r="GP3" s="187"/>
      <c r="GQ3" s="187"/>
      <c r="GR3" s="187"/>
      <c r="GS3" s="187"/>
      <c r="GT3" s="187"/>
      <c r="GU3" s="187"/>
      <c r="GV3" s="187"/>
      <c r="GW3" s="187"/>
      <c r="GX3" s="187"/>
      <c r="GY3" s="187"/>
      <c r="GZ3" s="187"/>
      <c r="HA3" s="187"/>
      <c r="HB3" s="187"/>
      <c r="HC3" s="187"/>
      <c r="HD3" s="187"/>
      <c r="HE3" s="187"/>
      <c r="HF3" s="187"/>
      <c r="HG3" s="187"/>
      <c r="HH3" s="187"/>
      <c r="HI3" s="187"/>
      <c r="HJ3" s="187"/>
      <c r="HK3" s="187"/>
      <c r="HL3" s="187"/>
      <c r="HM3" s="187"/>
      <c r="HN3" s="187"/>
      <c r="HO3" s="187"/>
      <c r="HP3" s="187"/>
      <c r="HQ3" s="187"/>
      <c r="HR3" s="187"/>
      <c r="HS3" s="187"/>
      <c r="HT3" s="187"/>
      <c r="HU3" s="187"/>
      <c r="HV3" s="187"/>
      <c r="HW3" s="187"/>
      <c r="HX3" s="187"/>
      <c r="HY3" s="187"/>
      <c r="HZ3" s="187"/>
      <c r="IA3" s="187"/>
      <c r="IB3" s="187"/>
      <c r="IC3" s="187"/>
      <c r="ID3" s="187"/>
      <c r="IE3" s="187"/>
      <c r="IF3" s="187"/>
      <c r="IG3" s="187"/>
      <c r="IH3" s="187"/>
      <c r="II3" s="187"/>
      <c r="IJ3" s="187"/>
      <c r="IK3" s="187"/>
      <c r="IL3" s="187"/>
      <c r="IM3" s="187"/>
      <c r="IN3" s="187"/>
      <c r="IO3" s="187"/>
      <c r="IP3" s="187"/>
      <c r="IQ3" s="187"/>
    </row>
    <row r="4" s="186" customFormat="1" ht="50.1" customHeight="1" spans="1:251">
      <c r="A4" s="169" t="s">
        <v>56</v>
      </c>
      <c r="B4" s="169" t="s">
        <v>126</v>
      </c>
      <c r="C4" s="169" t="s">
        <v>127</v>
      </c>
      <c r="D4" s="169" t="s">
        <v>59</v>
      </c>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95"/>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87"/>
      <c r="CN4" s="187"/>
      <c r="CO4" s="187"/>
      <c r="CP4" s="187"/>
      <c r="CQ4" s="187"/>
      <c r="CR4" s="187"/>
      <c r="CS4" s="187"/>
      <c r="CT4" s="187"/>
      <c r="CU4" s="187"/>
      <c r="CV4" s="187"/>
      <c r="CW4" s="187"/>
      <c r="CX4" s="187"/>
      <c r="CY4" s="187"/>
      <c r="CZ4" s="187"/>
      <c r="DA4" s="187"/>
      <c r="DB4" s="187"/>
      <c r="DC4" s="187"/>
      <c r="DD4" s="187"/>
      <c r="DE4" s="187"/>
      <c r="DF4" s="187"/>
      <c r="DG4" s="187"/>
      <c r="DH4" s="187"/>
      <c r="DI4" s="187"/>
      <c r="DJ4" s="187"/>
      <c r="DK4" s="187"/>
      <c r="DL4" s="187"/>
      <c r="DM4" s="187"/>
      <c r="DN4" s="187"/>
      <c r="DO4" s="187"/>
      <c r="DP4" s="187"/>
      <c r="DQ4" s="187"/>
      <c r="DR4" s="187"/>
      <c r="DS4" s="187"/>
      <c r="DT4" s="187"/>
      <c r="DU4" s="187"/>
      <c r="DV4" s="187"/>
      <c r="DW4" s="187"/>
      <c r="DX4" s="187"/>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87"/>
      <c r="FA4" s="187"/>
      <c r="FB4" s="187"/>
      <c r="FC4" s="187"/>
      <c r="FD4" s="187"/>
      <c r="FE4" s="187"/>
      <c r="FF4" s="187"/>
      <c r="FG4" s="187"/>
      <c r="FH4" s="187"/>
      <c r="FI4" s="187"/>
      <c r="FJ4" s="187"/>
      <c r="FK4" s="187"/>
      <c r="FL4" s="187"/>
      <c r="FM4" s="187"/>
      <c r="FN4" s="187"/>
      <c r="FO4" s="187"/>
      <c r="FP4" s="187"/>
      <c r="FQ4" s="187"/>
      <c r="FR4" s="187"/>
      <c r="FS4" s="187"/>
      <c r="FT4" s="187"/>
      <c r="FU4" s="187"/>
      <c r="FV4" s="187"/>
      <c r="FW4" s="187"/>
      <c r="FX4" s="187"/>
      <c r="FY4" s="187"/>
      <c r="FZ4" s="187"/>
      <c r="GA4" s="187"/>
      <c r="GB4" s="187"/>
      <c r="GC4" s="187"/>
      <c r="GD4" s="187"/>
      <c r="GE4" s="187"/>
      <c r="GF4" s="187"/>
      <c r="GG4" s="187"/>
      <c r="GH4" s="187"/>
      <c r="GI4" s="187"/>
      <c r="GJ4" s="187"/>
      <c r="GK4" s="187"/>
      <c r="GL4" s="187"/>
      <c r="GM4" s="187"/>
      <c r="GN4" s="187"/>
      <c r="GO4" s="187"/>
      <c r="GP4" s="187"/>
      <c r="GQ4" s="187"/>
      <c r="GR4" s="187"/>
      <c r="GS4" s="187"/>
      <c r="GT4" s="187"/>
      <c r="GU4" s="187"/>
      <c r="GV4" s="187"/>
      <c r="GW4" s="187"/>
      <c r="GX4" s="187"/>
      <c r="GY4" s="187"/>
      <c r="GZ4" s="187"/>
      <c r="HA4" s="187"/>
      <c r="HB4" s="187"/>
      <c r="HC4" s="187"/>
      <c r="HD4" s="187"/>
      <c r="HE4" s="187"/>
      <c r="HF4" s="187"/>
      <c r="HG4" s="187"/>
      <c r="HH4" s="187"/>
      <c r="HI4" s="187"/>
      <c r="HJ4" s="187"/>
      <c r="HK4" s="187"/>
      <c r="HL4" s="187"/>
      <c r="HM4" s="187"/>
      <c r="HN4" s="187"/>
      <c r="HO4" s="187"/>
      <c r="HP4" s="187"/>
      <c r="HQ4" s="187"/>
      <c r="HR4" s="187"/>
      <c r="HS4" s="187"/>
      <c r="HT4" s="187"/>
      <c r="HU4" s="187"/>
      <c r="HV4" s="187"/>
      <c r="HW4" s="187"/>
      <c r="HX4" s="187"/>
      <c r="HY4" s="187"/>
      <c r="HZ4" s="187"/>
      <c r="IA4" s="187"/>
      <c r="IB4" s="187"/>
      <c r="IC4" s="187"/>
      <c r="ID4" s="187"/>
      <c r="IE4" s="187"/>
      <c r="IF4" s="187"/>
      <c r="IG4" s="187"/>
      <c r="IH4" s="187"/>
      <c r="II4" s="187"/>
      <c r="IJ4" s="187"/>
      <c r="IK4" s="187"/>
      <c r="IL4" s="187"/>
      <c r="IM4" s="187"/>
      <c r="IN4" s="187"/>
      <c r="IO4" s="187"/>
      <c r="IP4" s="187"/>
      <c r="IQ4" s="187"/>
    </row>
    <row r="5" s="187" customFormat="1" ht="24.95" customHeight="1" spans="1:4">
      <c r="A5" s="337" t="s">
        <v>128</v>
      </c>
      <c r="B5" s="338">
        <f>SUM(B6:B17)</f>
        <v>222491</v>
      </c>
      <c r="C5" s="338">
        <f>SUM(C6:C17)</f>
        <v>194550</v>
      </c>
      <c r="D5" s="339">
        <f t="shared" ref="D5:D16" si="0">C5/B5*100</f>
        <v>87.4417392164177</v>
      </c>
    </row>
    <row r="6" s="187" customFormat="1" ht="24.95" customHeight="1" spans="1:4">
      <c r="A6" s="340" t="s">
        <v>129</v>
      </c>
      <c r="B6" s="341">
        <v>11926</v>
      </c>
      <c r="C6" s="341">
        <v>11926</v>
      </c>
      <c r="D6" s="342">
        <f t="shared" si="0"/>
        <v>100</v>
      </c>
    </row>
    <row r="7" s="187" customFormat="1" ht="24.95" customHeight="1" spans="1:4">
      <c r="A7" s="340" t="s">
        <v>130</v>
      </c>
      <c r="B7" s="341">
        <v>4110</v>
      </c>
      <c r="C7" s="341">
        <v>4110</v>
      </c>
      <c r="D7" s="342">
        <f t="shared" si="0"/>
        <v>100</v>
      </c>
    </row>
    <row r="8" s="187" customFormat="1" ht="24.95" customHeight="1" spans="1:4">
      <c r="A8" s="340" t="s">
        <v>131</v>
      </c>
      <c r="B8" s="341">
        <v>16128</v>
      </c>
      <c r="C8" s="341">
        <v>16128</v>
      </c>
      <c r="D8" s="342">
        <f t="shared" si="0"/>
        <v>100</v>
      </c>
    </row>
    <row r="9" s="187" customFormat="1" ht="24.95" customHeight="1" spans="1:4">
      <c r="A9" s="340" t="s">
        <v>132</v>
      </c>
      <c r="B9" s="341">
        <v>303</v>
      </c>
      <c r="C9" s="341">
        <v>529</v>
      </c>
      <c r="D9" s="342">
        <f t="shared" si="0"/>
        <v>174.587458745875</v>
      </c>
    </row>
    <row r="10" s="187" customFormat="1" ht="24.95" customHeight="1" spans="1:4">
      <c r="A10" s="340" t="s">
        <v>133</v>
      </c>
      <c r="B10" s="341">
        <v>19093</v>
      </c>
      <c r="C10" s="341">
        <v>20190</v>
      </c>
      <c r="D10" s="342">
        <f t="shared" si="0"/>
        <v>105.74556120044</v>
      </c>
    </row>
    <row r="11" s="187" customFormat="1" ht="24.95" customHeight="1" spans="1:4">
      <c r="A11" s="340" t="s">
        <v>134</v>
      </c>
      <c r="B11" s="341">
        <v>1354</v>
      </c>
      <c r="C11" s="341">
        <v>2138</v>
      </c>
      <c r="D11" s="342">
        <f t="shared" si="0"/>
        <v>157.902511078287</v>
      </c>
    </row>
    <row r="12" s="187" customFormat="1" ht="24.95" customHeight="1" spans="1:4">
      <c r="A12" s="340" t="s">
        <v>135</v>
      </c>
      <c r="B12" s="341">
        <v>17670</v>
      </c>
      <c r="C12" s="341">
        <v>3970</v>
      </c>
      <c r="D12" s="342">
        <f t="shared" si="0"/>
        <v>22.4674589700057</v>
      </c>
    </row>
    <row r="13" s="187" customFormat="1" ht="24.95" customHeight="1" spans="1:4">
      <c r="A13" s="340" t="s">
        <v>136</v>
      </c>
      <c r="B13" s="341">
        <v>46562</v>
      </c>
      <c r="C13" s="343">
        <v>49928</v>
      </c>
      <c r="D13" s="342">
        <f t="shared" si="0"/>
        <v>107.229070916198</v>
      </c>
    </row>
    <row r="14" s="187" customFormat="1" ht="24.95" customHeight="1" spans="1:4">
      <c r="A14" s="340" t="s">
        <v>137</v>
      </c>
      <c r="B14" s="341">
        <v>3000</v>
      </c>
      <c r="C14" s="341">
        <v>3052</v>
      </c>
      <c r="D14" s="342">
        <f t="shared" si="0"/>
        <v>101.733333333333</v>
      </c>
    </row>
    <row r="15" s="187" customFormat="1" ht="24.95" customHeight="1" spans="1:4">
      <c r="A15" s="340" t="s">
        <v>138</v>
      </c>
      <c r="B15" s="341">
        <v>2903</v>
      </c>
      <c r="C15" s="341">
        <v>3228</v>
      </c>
      <c r="D15" s="342">
        <f t="shared" si="0"/>
        <v>111.195315191182</v>
      </c>
    </row>
    <row r="16" s="187" customFormat="1" ht="24.95" customHeight="1" spans="1:4">
      <c r="A16" s="340" t="s">
        <v>139</v>
      </c>
      <c r="B16" s="341">
        <v>13059</v>
      </c>
      <c r="C16" s="341">
        <v>13776</v>
      </c>
      <c r="D16" s="342">
        <f t="shared" si="0"/>
        <v>105.490466345049</v>
      </c>
    </row>
    <row r="17" s="187" customFormat="1" ht="24.95" customHeight="1" spans="1:4">
      <c r="A17" s="340" t="s">
        <v>140</v>
      </c>
      <c r="B17" s="341">
        <f>SUM(B18:B26)</f>
        <v>86383</v>
      </c>
      <c r="C17" s="341">
        <f>SUM(C18:C26)</f>
        <v>65575</v>
      </c>
      <c r="D17" s="342">
        <f t="shared" ref="D17:D29" si="1">C17/B17*100</f>
        <v>75.9119271152889</v>
      </c>
    </row>
    <row r="18" s="187" customFormat="1" ht="24.95" customHeight="1" spans="1:4">
      <c r="A18" s="340" t="s">
        <v>141</v>
      </c>
      <c r="B18" s="341">
        <v>2595</v>
      </c>
      <c r="C18" s="341">
        <v>3030</v>
      </c>
      <c r="D18" s="342">
        <f t="shared" si="1"/>
        <v>116.763005780347</v>
      </c>
    </row>
    <row r="19" s="187" customFormat="1" ht="24.95" customHeight="1" spans="1:4">
      <c r="A19" s="344" t="s">
        <v>142</v>
      </c>
      <c r="B19" s="341">
        <v>16519</v>
      </c>
      <c r="C19" s="341">
        <v>19002</v>
      </c>
      <c r="D19" s="342">
        <f t="shared" si="1"/>
        <v>115.031176221321</v>
      </c>
    </row>
    <row r="20" s="187" customFormat="1" ht="24.95" customHeight="1" spans="1:4">
      <c r="A20" s="344" t="s">
        <v>143</v>
      </c>
      <c r="B20" s="341">
        <v>453</v>
      </c>
      <c r="C20" s="341">
        <v>1186</v>
      </c>
      <c r="D20" s="342">
        <f t="shared" si="1"/>
        <v>261.810154525386</v>
      </c>
    </row>
    <row r="21" s="187" customFormat="1" ht="24.95" customHeight="1" spans="1:4">
      <c r="A21" s="344" t="s">
        <v>144</v>
      </c>
      <c r="B21" s="341">
        <v>15837</v>
      </c>
      <c r="C21" s="341">
        <v>15874</v>
      </c>
      <c r="D21" s="342">
        <f t="shared" si="1"/>
        <v>100.233630106712</v>
      </c>
    </row>
    <row r="22" s="187" customFormat="1" ht="24.95" customHeight="1" spans="1:4">
      <c r="A22" s="344" t="s">
        <v>145</v>
      </c>
      <c r="B22" s="341">
        <v>33719</v>
      </c>
      <c r="C22" s="341">
        <v>14821</v>
      </c>
      <c r="D22" s="342">
        <f t="shared" si="1"/>
        <v>43.9544470476586</v>
      </c>
    </row>
    <row r="23" s="187" customFormat="1" ht="24.95" customHeight="1" spans="1:4">
      <c r="A23" s="344" t="s">
        <v>146</v>
      </c>
      <c r="B23" s="341">
        <v>672</v>
      </c>
      <c r="C23" s="341">
        <v>100</v>
      </c>
      <c r="D23" s="342">
        <f t="shared" si="1"/>
        <v>14.8809523809524</v>
      </c>
    </row>
    <row r="24" s="187" customFormat="1" ht="24.95" customHeight="1" spans="1:4">
      <c r="A24" s="344" t="s">
        <v>147</v>
      </c>
      <c r="B24" s="341">
        <v>9696</v>
      </c>
      <c r="C24" s="341">
        <v>9336</v>
      </c>
      <c r="D24" s="342">
        <f t="shared" si="1"/>
        <v>96.2871287128713</v>
      </c>
    </row>
    <row r="25" s="187" customFormat="1" ht="24.95" customHeight="1" spans="1:4">
      <c r="A25" s="344" t="s">
        <v>148</v>
      </c>
      <c r="B25" s="341">
        <v>4401</v>
      </c>
      <c r="C25" s="341">
        <v>1909</v>
      </c>
      <c r="D25" s="342">
        <f t="shared" si="1"/>
        <v>43.3765053396955</v>
      </c>
    </row>
    <row r="26" s="187" customFormat="1" ht="24.95" customHeight="1" spans="1:4">
      <c r="A26" s="344" t="s">
        <v>149</v>
      </c>
      <c r="B26" s="341">
        <v>2491</v>
      </c>
      <c r="C26" s="341">
        <v>317</v>
      </c>
      <c r="D26" s="342">
        <f t="shared" si="1"/>
        <v>12.7258129265355</v>
      </c>
    </row>
    <row r="27" s="187" customFormat="1" ht="24.95" customHeight="1" spans="1:4">
      <c r="A27" s="255" t="s">
        <v>150</v>
      </c>
      <c r="B27" s="338">
        <f>SUM(B28:B47)</f>
        <v>100363</v>
      </c>
      <c r="C27" s="338">
        <f>SUM(C28:C47)</f>
        <v>81436.27</v>
      </c>
      <c r="D27" s="339">
        <f t="shared" si="1"/>
        <v>81.1417255363032</v>
      </c>
    </row>
    <row r="28" s="187" customFormat="1" ht="24.95" customHeight="1" spans="1:4">
      <c r="A28" s="344" t="s">
        <v>151</v>
      </c>
      <c r="B28" s="341">
        <v>42</v>
      </c>
      <c r="C28" s="341">
        <v>160</v>
      </c>
      <c r="D28" s="342">
        <f t="shared" si="1"/>
        <v>380.952380952381</v>
      </c>
    </row>
    <row r="29" s="187" customFormat="1" ht="24.95" customHeight="1" spans="1:4">
      <c r="A29" s="344" t="s">
        <v>152</v>
      </c>
      <c r="B29" s="341">
        <v>115</v>
      </c>
      <c r="C29" s="341">
        <v>221</v>
      </c>
      <c r="D29" s="342">
        <f t="shared" si="1"/>
        <v>192.173913043478</v>
      </c>
    </row>
    <row r="30" s="187" customFormat="1" ht="24.95" customHeight="1" spans="1:4">
      <c r="A30" s="344" t="s">
        <v>153</v>
      </c>
      <c r="B30" s="341">
        <v>2800</v>
      </c>
      <c r="C30" s="341"/>
      <c r="D30" s="342">
        <f t="shared" ref="D30:D48" si="2">C30/B30*100</f>
        <v>0</v>
      </c>
    </row>
    <row r="31" s="187" customFormat="1" ht="24.95" customHeight="1" spans="1:4">
      <c r="A31" s="344" t="s">
        <v>154</v>
      </c>
      <c r="B31" s="341">
        <v>1092</v>
      </c>
      <c r="C31" s="341">
        <v>712</v>
      </c>
      <c r="D31" s="342">
        <f t="shared" si="2"/>
        <v>65.2014652014652</v>
      </c>
    </row>
    <row r="32" s="187" customFormat="1" ht="24.95" customHeight="1" spans="1:4">
      <c r="A32" s="344" t="s">
        <v>155</v>
      </c>
      <c r="B32" s="341">
        <v>3565</v>
      </c>
      <c r="C32" s="341">
        <v>1950</v>
      </c>
      <c r="D32" s="342">
        <f t="shared" si="2"/>
        <v>54.6984572230014</v>
      </c>
    </row>
    <row r="33" s="187" customFormat="1" ht="24.95" customHeight="1" spans="1:4">
      <c r="A33" s="344" t="s">
        <v>156</v>
      </c>
      <c r="B33" s="341">
        <v>1260</v>
      </c>
      <c r="C33" s="341">
        <v>395</v>
      </c>
      <c r="D33" s="342">
        <f t="shared" si="2"/>
        <v>31.3492063492063</v>
      </c>
    </row>
    <row r="34" s="187" customFormat="1" ht="24.95" customHeight="1" spans="1:4">
      <c r="A34" s="344" t="s">
        <v>157</v>
      </c>
      <c r="B34" s="341">
        <v>328</v>
      </c>
      <c r="C34" s="341">
        <v>300</v>
      </c>
      <c r="D34" s="342">
        <f t="shared" si="2"/>
        <v>91.4634146341463</v>
      </c>
    </row>
    <row r="35" s="187" customFormat="1" ht="24.95" customHeight="1" spans="1:4">
      <c r="A35" s="344" t="s">
        <v>158</v>
      </c>
      <c r="B35" s="341">
        <v>5988</v>
      </c>
      <c r="C35" s="341">
        <v>620</v>
      </c>
      <c r="D35" s="342">
        <f t="shared" si="2"/>
        <v>10.3540414161657</v>
      </c>
    </row>
    <row r="36" s="187" customFormat="1" ht="24.95" customHeight="1" spans="1:4">
      <c r="A36" s="344" t="s">
        <v>159</v>
      </c>
      <c r="B36" s="341">
        <v>7629</v>
      </c>
      <c r="C36" s="341">
        <v>21204</v>
      </c>
      <c r="D36" s="342">
        <f t="shared" si="2"/>
        <v>277.939441604404</v>
      </c>
    </row>
    <row r="37" s="187" customFormat="1" ht="24.95" customHeight="1" spans="1:4">
      <c r="A37" s="344" t="s">
        <v>160</v>
      </c>
      <c r="B37" s="341">
        <v>841</v>
      </c>
      <c r="C37" s="341">
        <v>6362</v>
      </c>
      <c r="D37" s="342">
        <f t="shared" si="2"/>
        <v>756.480380499405</v>
      </c>
    </row>
    <row r="38" s="187" customFormat="1" ht="24.95" customHeight="1" spans="1:4">
      <c r="A38" s="344" t="s">
        <v>161</v>
      </c>
      <c r="B38" s="341">
        <v>12156</v>
      </c>
      <c r="C38" s="341">
        <v>13791</v>
      </c>
      <c r="D38" s="342">
        <f t="shared" si="2"/>
        <v>113.450148075025</v>
      </c>
    </row>
    <row r="39" s="187" customFormat="1" ht="24.95" customHeight="1" spans="1:4">
      <c r="A39" s="344" t="s">
        <v>162</v>
      </c>
      <c r="B39" s="341">
        <v>18146</v>
      </c>
      <c r="C39" s="341">
        <v>5208.07</v>
      </c>
      <c r="D39" s="342">
        <f t="shared" si="2"/>
        <v>28.700925823873</v>
      </c>
    </row>
    <row r="40" s="187" customFormat="1" ht="24.95" customHeight="1" spans="1:4">
      <c r="A40" s="344" t="s">
        <v>163</v>
      </c>
      <c r="B40" s="341">
        <v>2352</v>
      </c>
      <c r="C40" s="341">
        <v>4279</v>
      </c>
      <c r="D40" s="342">
        <f t="shared" si="2"/>
        <v>181.930272108844</v>
      </c>
    </row>
    <row r="41" s="187" customFormat="1" ht="24.95" customHeight="1" spans="1:4">
      <c r="A41" s="344" t="s">
        <v>164</v>
      </c>
      <c r="B41" s="341">
        <v>1450</v>
      </c>
      <c r="C41" s="341">
        <v>2101.2</v>
      </c>
      <c r="D41" s="342">
        <f t="shared" si="2"/>
        <v>144.910344827586</v>
      </c>
    </row>
    <row r="42" s="187" customFormat="1" ht="24.95" customHeight="1" spans="1:4">
      <c r="A42" s="344" t="s">
        <v>165</v>
      </c>
      <c r="B42" s="341">
        <v>5324</v>
      </c>
      <c r="C42" s="341"/>
      <c r="D42" s="342">
        <f t="shared" si="2"/>
        <v>0</v>
      </c>
    </row>
    <row r="43" s="187" customFormat="1" ht="24.95" customHeight="1" spans="1:4">
      <c r="A43" s="344" t="s">
        <v>166</v>
      </c>
      <c r="B43" s="341">
        <v>17956</v>
      </c>
      <c r="C43" s="341">
        <v>4804</v>
      </c>
      <c r="D43" s="342">
        <f t="shared" si="2"/>
        <v>26.7542882601916</v>
      </c>
    </row>
    <row r="44" s="187" customFormat="1" ht="24.95" customHeight="1" spans="1:4">
      <c r="A44" s="344" t="s">
        <v>167</v>
      </c>
      <c r="B44" s="341">
        <v>11796</v>
      </c>
      <c r="C44" s="341">
        <v>18572</v>
      </c>
      <c r="D44" s="342">
        <f t="shared" si="2"/>
        <v>157.443201085114</v>
      </c>
    </row>
    <row r="45" s="187" customFormat="1" ht="24.95" customHeight="1" spans="1:4">
      <c r="A45" s="344" t="s">
        <v>168</v>
      </c>
      <c r="B45" s="341">
        <v>192</v>
      </c>
      <c r="C45" s="341"/>
      <c r="D45" s="342">
        <f t="shared" si="2"/>
        <v>0</v>
      </c>
    </row>
    <row r="46" s="187" customFormat="1" ht="24.95" customHeight="1" spans="1:4">
      <c r="A46" s="344" t="s">
        <v>169</v>
      </c>
      <c r="B46" s="341">
        <v>2528</v>
      </c>
      <c r="C46" s="341">
        <v>757</v>
      </c>
      <c r="D46" s="342">
        <f t="shared" si="2"/>
        <v>29.9446202531646</v>
      </c>
    </row>
    <row r="47" s="187" customFormat="1" ht="24.95" customHeight="1" spans="1:4">
      <c r="A47" s="344" t="s">
        <v>82</v>
      </c>
      <c r="B47" s="341">
        <v>4803</v>
      </c>
      <c r="C47" s="341"/>
      <c r="D47" s="342">
        <f t="shared" si="2"/>
        <v>0</v>
      </c>
    </row>
    <row r="48" s="187" customFormat="1" ht="24.95" customHeight="1" spans="1:4">
      <c r="A48" s="194" t="s">
        <v>170</v>
      </c>
      <c r="B48" s="338">
        <f>B5+B27</f>
        <v>322854</v>
      </c>
      <c r="C48" s="338">
        <f>C5+C27</f>
        <v>275986.27</v>
      </c>
      <c r="D48" s="339">
        <f t="shared" si="2"/>
        <v>85.4833051472183</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fitToHeight="2"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62</vt:i4>
      </vt:variant>
    </vt:vector>
  </HeadingPairs>
  <TitlesOfParts>
    <vt:vector size="62" baseType="lpstr">
      <vt:lpstr>封面</vt:lpstr>
      <vt:lpstr>目录</vt:lpstr>
      <vt:lpstr>1-2021全区公共收入</vt:lpstr>
      <vt:lpstr>2-2021全区公共支出</vt:lpstr>
      <vt:lpstr>3-2021区级公共收入</vt:lpstr>
      <vt:lpstr>表3说明</vt:lpstr>
      <vt:lpstr>4-2021区级公共支出</vt:lpstr>
      <vt:lpstr>表4说明</vt:lpstr>
      <vt:lpstr>5-2021公共转移支付收入</vt:lpstr>
      <vt:lpstr>6-2021公共转移支付支出</vt:lpstr>
      <vt:lpstr>7-2021全区基金收入</vt:lpstr>
      <vt:lpstr>8-2021全区基金支出</vt:lpstr>
      <vt:lpstr>9-2021区级基金收入</vt:lpstr>
      <vt:lpstr>表9说明</vt:lpstr>
      <vt:lpstr>10-2021区级基金支出</vt:lpstr>
      <vt:lpstr>表10说明</vt:lpstr>
      <vt:lpstr>11-2021基金转移支付收入</vt:lpstr>
      <vt:lpstr>12-2021基金转移支付支出 </vt:lpstr>
      <vt:lpstr>13-2021全区国资收入</vt:lpstr>
      <vt:lpstr>14-2021全区国资支出</vt:lpstr>
      <vt:lpstr>15-2021区级国资收入</vt:lpstr>
      <vt:lpstr>表15说明</vt:lpstr>
      <vt:lpstr>16-2021区级国资支出</vt:lpstr>
      <vt:lpstr>表16说明</vt:lpstr>
      <vt:lpstr>17-2021社保收入</vt:lpstr>
      <vt:lpstr>18-2021社保支出</vt:lpstr>
      <vt:lpstr>表17-18说明</vt:lpstr>
      <vt:lpstr>17-2021社保收入1</vt:lpstr>
      <vt:lpstr>18-2021社保支出1</vt:lpstr>
      <vt:lpstr>19-2022全区公共收入</vt:lpstr>
      <vt:lpstr>20-2022全区公共支出</vt:lpstr>
      <vt:lpstr>21-2022区级公共收入</vt:lpstr>
      <vt:lpstr>表19说明</vt:lpstr>
      <vt:lpstr>22-2022区级公共支出</vt:lpstr>
      <vt:lpstr>表20说明</vt:lpstr>
      <vt:lpstr>23-2022公共转移支付收入</vt:lpstr>
      <vt:lpstr>24-2022公共转移支付支出</vt:lpstr>
      <vt:lpstr>25-2022全区基金收入</vt:lpstr>
      <vt:lpstr>26-2022全区基金支出</vt:lpstr>
      <vt:lpstr>27-2022区级基金收入 </vt:lpstr>
      <vt:lpstr>表25说明</vt:lpstr>
      <vt:lpstr>28-2022区级基金支出 </vt:lpstr>
      <vt:lpstr>表26说明</vt:lpstr>
      <vt:lpstr>29-2022基金转移支付收入</vt:lpstr>
      <vt:lpstr>30-2022基金转移支付支出 </vt:lpstr>
      <vt:lpstr>31-2022全区国资收入</vt:lpstr>
      <vt:lpstr>32-2022全区国资支出</vt:lpstr>
      <vt:lpstr>33-2022区级国资收入</vt:lpstr>
      <vt:lpstr>表31说明</vt:lpstr>
      <vt:lpstr>34-2022区级国资支出</vt:lpstr>
      <vt:lpstr>35-2022社保收入1</vt:lpstr>
      <vt:lpstr>36-2022社保支出1</vt:lpstr>
      <vt:lpstr>表32说明</vt:lpstr>
      <vt:lpstr>35-2022社保收入</vt:lpstr>
      <vt:lpstr>36-2022社保支出</vt:lpstr>
      <vt:lpstr>表35-36说明</vt:lpstr>
      <vt:lpstr>37-2021债务限额、余额</vt:lpstr>
      <vt:lpstr>38一般债务余额</vt:lpstr>
      <vt:lpstr>39-专项债务余额</vt:lpstr>
      <vt:lpstr>40-债务还本付息</vt:lpstr>
      <vt:lpstr>41-2022年提前下达</vt:lpstr>
      <vt:lpstr>42-2022新增债券安排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2022-01-19T07:20:48Z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9D0A6DBA82334C2383B9D91B8B93787B</vt:lpwstr>
  </property>
</Properties>
</file>