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75" windowWidth="14805" windowHeight="7770" activeTab="0"/>
  </bookViews>
  <sheets>
    <sheet name="指标体系" sheetId="1" r:id="rId1"/>
    <sheet name="产出" sheetId="2" state="hidden" r:id="rId2"/>
    <sheet name="Sheet2" sheetId="3" state="hidden" r:id="rId3"/>
    <sheet name="效果" sheetId="4" state="hidden" r:id="rId4"/>
    <sheet name="满意度" sheetId="5" state="hidden" r:id="rId5"/>
    <sheet name="管理—决策管理" sheetId="6" state="hidden" r:id="rId6"/>
    <sheet name="管理—资金管理" sheetId="7" state="hidden" r:id="rId7"/>
    <sheet name="管理-业务管理" sheetId="8" state="hidden" r:id="rId8"/>
    <sheet name="Sheet1" sheetId="9" state="hidden" r:id="rId9"/>
    <sheet name="指标体系 (2)" sheetId="10" state="hidden" r:id="rId10"/>
    <sheet name="问卷2" sheetId="11" state="hidden" r:id="rId11"/>
    <sheet name="问卷1" sheetId="12" state="hidden" r:id="rId12"/>
  </sheets>
  <definedNames>
    <definedName name="_xlnm.Print_Area" localSheetId="11">'问卷1'!$A$1:$D$18</definedName>
    <definedName name="_xlnm.Print_Area" localSheetId="10">'问卷2'!$A$1:$D$16</definedName>
    <definedName name="_xlnm.Print_Area" localSheetId="0">'指标体系'!$A$1:$K$41</definedName>
    <definedName name="_xlnm.Print_Area" localSheetId="9">'指标体系 (2)'!$A$1:$K$42</definedName>
    <definedName name="_xlnm.Print_Titles" localSheetId="0">'指标体系'!$1:$3</definedName>
  </definedNames>
  <calcPr fullCalcOnLoad="1"/>
</workbook>
</file>

<file path=xl/sharedStrings.xml><?xml version="1.0" encoding="utf-8"?>
<sst xmlns="http://schemas.openxmlformats.org/spreadsheetml/2006/main" count="685" uniqueCount="344">
  <si>
    <t>一级
指标</t>
  </si>
  <si>
    <t>分
值</t>
  </si>
  <si>
    <t>二级指标</t>
  </si>
  <si>
    <t>分值</t>
  </si>
  <si>
    <t>三级指标</t>
  </si>
  <si>
    <t>四级指标</t>
  </si>
  <si>
    <t>指标说明/评价要点</t>
  </si>
  <si>
    <t>计分方式</t>
  </si>
  <si>
    <t>评价得分</t>
  </si>
  <si>
    <t>产出</t>
  </si>
  <si>
    <t>项目产出</t>
  </si>
  <si>
    <t>实际完成率</t>
  </si>
  <si>
    <t xml:space="preserve">实际项目完成情况（建设内容及要求）与计划比较   </t>
  </si>
  <si>
    <t>实际完成率≤60%，得零分；
60%&lt;实际完成率&lt;100%，得分=实际完成率*分值；
实际完成率≥100%，满分
变化比率根据实际情况而定。</t>
  </si>
  <si>
    <t>完成及时率</t>
  </si>
  <si>
    <t>各项目实际完工时间与计划比较，计算及时率</t>
  </si>
  <si>
    <t>完成及时率≥150%，得零分；
100%&lt;完成及时率&lt;150%，得分=满分-（完成及时率-1）*分值；
完成及时率≤100%，满分</t>
  </si>
  <si>
    <t>质量达标率</t>
  </si>
  <si>
    <t>质量达标率≤60%，得零分；
60%&lt;质量达标率&lt;100%，得分=质量达标率*分值；
质量达标率≥100%，满分</t>
  </si>
  <si>
    <t>2、验收是否合格；</t>
  </si>
  <si>
    <t>3、是否按照相关政策足额补助；</t>
  </si>
  <si>
    <t>4、补助程序是否符合相关政策的要求；</t>
  </si>
  <si>
    <t>成本偏离度</t>
  </si>
  <si>
    <t>项目实际成本与计划（预算、可研等）成本的差异率</t>
  </si>
  <si>
    <t>项目实施对成本控制的有效性。
1、实际成本与计划成本的差额绝对值与计划成本的比值
2、成本偏离度=[（实际成本-计划成本）/计划成本]×100%。</t>
  </si>
  <si>
    <t>偏离5%以内得满分；5%-10%得4分；11%-20%每增加1%在4分基础上扣0.4分；大于20%得0分</t>
  </si>
  <si>
    <t>效
果</t>
  </si>
  <si>
    <t>项目效益</t>
  </si>
  <si>
    <t>经济效益</t>
  </si>
  <si>
    <t xml:space="preserve">效益指标是项目评价时必须考虑的要素，其中三级指标和四级指标的分值需根据项目特点和实际情况进行分配，若某一项目只存在经济效益、社会效益和可持续影响，可将生态效益分值设置为0，其余三项总分为30分。以此类推。
  实际评价时，可根据项目特点和反映项目效果的关键点将四级指标进一步及细化，其细项分值可根据项目实际情况及关注程度确定。
   对现阶段难以量化的效益指标，可进行定性描述和评价。
   </t>
  </si>
  <si>
    <t>社会效益</t>
  </si>
  <si>
    <t>群测群防体系</t>
  </si>
  <si>
    <t>如：建立群测群防体系</t>
  </si>
  <si>
    <t>减少人员财产损失</t>
  </si>
  <si>
    <t>成果的应用性</t>
  </si>
  <si>
    <t>可持续影响</t>
  </si>
  <si>
    <t>满意度</t>
  </si>
  <si>
    <t>社会公众满意度</t>
  </si>
  <si>
    <t>对地质灾害防治工作及时性的满意度</t>
  </si>
  <si>
    <t>对地质灾害防治工作的开展时点的满意度</t>
  </si>
  <si>
    <t>满意度≥90%：3分；≥70%：2分；≥60%：1分；否则0分。</t>
  </si>
  <si>
    <t>对地质灾害防治工作实施的满意度</t>
  </si>
  <si>
    <t>对实施地质灾害防治工作的机构工作效率、工作态度、工作方法的满意度</t>
  </si>
  <si>
    <t>对地质灾害防治工作成果的满意度</t>
  </si>
  <si>
    <t>对防治工作起到的作用和效果的满意度</t>
  </si>
  <si>
    <t>满意度≥90%：4分；≥80%：3分；≥70%：2分；≥60%：1分；否则0分。</t>
  </si>
  <si>
    <t>决策管理</t>
  </si>
  <si>
    <t>立项依据</t>
  </si>
  <si>
    <t>依据充分合理</t>
  </si>
  <si>
    <t>论证充分</t>
  </si>
  <si>
    <t>资金到位</t>
  </si>
  <si>
    <t>资金到位率</t>
  </si>
  <si>
    <t>1、实际到位资金与计划投入资金的比率</t>
  </si>
  <si>
    <t>资金到位率≤60%，得零分；
60%&lt;资金到位率&lt;100%，得分=资金到位率*分值；
资金到位率≥100%，满分</t>
  </si>
  <si>
    <t>到位及时率</t>
  </si>
  <si>
    <t>到位及时率≤60%，得零分；
60%&lt;到位及时率&lt;100%，得分=到位及时率*分值；
到位及时率≥100%，满分</t>
  </si>
  <si>
    <t>制度建设</t>
  </si>
  <si>
    <t>制度健全性</t>
  </si>
  <si>
    <t>每符合1项得1分。</t>
  </si>
  <si>
    <t>资金使用合规性</t>
  </si>
  <si>
    <t>资金审批</t>
  </si>
  <si>
    <t>资金使用是否履行审批程序，审批手续是否到位；相关凭据是否完整合规。</t>
  </si>
  <si>
    <t>符合得0.5分</t>
  </si>
  <si>
    <t>资金拨付</t>
  </si>
  <si>
    <t>1、资金拨付程序是否规范，拨付方式是否符合规；
2、资金拨付是否及时，是否按照财务管理制度或合同约定方式拨付。</t>
  </si>
  <si>
    <t>资金用途</t>
  </si>
  <si>
    <t xml:space="preserve">1、是否符合项目预算批复或合同规定的用途；  
2、是否存在截留、挤占、挪用、虚列支出等情况。 </t>
  </si>
  <si>
    <t>资金核算</t>
  </si>
  <si>
    <t>资金使用是否按规定进行财务核算，是否真实、完整、清晰、及时反映项目收支情况。</t>
  </si>
  <si>
    <t>财务监控有效性</t>
  </si>
  <si>
    <t>监控措施</t>
  </si>
  <si>
    <t>每符合1项得0.5分</t>
  </si>
  <si>
    <t>监控有效</t>
  </si>
  <si>
    <t>监控措施是否保障资金按规定运行，能及时发现问题并及时改善。</t>
  </si>
  <si>
    <t>符合1项得1分。</t>
  </si>
  <si>
    <t>业务
管理</t>
  </si>
  <si>
    <t>组织管理</t>
  </si>
  <si>
    <t>机构设置</t>
  </si>
  <si>
    <t>制度健全</t>
  </si>
  <si>
    <t>制度执行有效性</t>
  </si>
  <si>
    <t>项目管理</t>
  </si>
  <si>
    <t>1、是否遵守相关法律法规和业务管理规定；
2、项目实施的人员条件、场地设备、信息支撑等是否落实到位；                                               3、已制定的制度是否具有可操作性。</t>
  </si>
  <si>
    <t>每符合1项得0.3分，全部符合1分。</t>
  </si>
  <si>
    <t>项目手续</t>
  </si>
  <si>
    <t>项目调整及支出调整手续是否完备</t>
  </si>
  <si>
    <t>符合得1分。</t>
  </si>
  <si>
    <t>资料管理</t>
  </si>
  <si>
    <t>项目相关文件、资料等是否齐全并及时归档</t>
  </si>
  <si>
    <t>项目质量可控性</t>
  </si>
  <si>
    <t>质量监控</t>
  </si>
  <si>
    <t>项目实施单位是否为达到质量标准而采取必要措施，包括制定方案、组织考评检查、事后调查总结等必要的控制措施和手段。</t>
  </si>
  <si>
    <t>跟踪管理（后期管护）</t>
  </si>
  <si>
    <t>跟踪方式</t>
  </si>
  <si>
    <t>是否按项目特点选择适宜的过程跟踪方式，并明确人员、时间和具体内容。</t>
  </si>
  <si>
    <t>跟踪报告</t>
  </si>
  <si>
    <t>是否对跟踪情况形成报告，并向管理层汇报。</t>
  </si>
  <si>
    <t>跟踪干预</t>
  </si>
  <si>
    <t>是否对跟踪过程中发现制定执行不力或偏离预期目标的情况采取有效措施及时进行干预；是否对跟踪过程中发现预期目标不准确的情况及时调整目标并按照规定程序报批。</t>
  </si>
  <si>
    <t>1、实际完成数量与计划完成数量的比值；
2、实际完成率=（实际产出数/计划产出数）×100%；
3、对产出种类较多的项目，首先分类计算单一类别的实际完成率，再按资金量加权计算总体实际完成率。</t>
  </si>
  <si>
    <t>1、实际完成项目耗时与计划完成项目耗时的对比。
2、完成及时率=（实际完成时间/计划完成时间）×100%
3、对产出种类较多的项目，首先分类计算单一类别的完成及时率，再按资金量加权计算出总体的实际及时率。</t>
  </si>
  <si>
    <t>1、质量达标的产出数量与总产出数量的比值。
2、质量达标率=（质量达标产出数/实际产出数）×100%
3、质量达标通常是指项目本身的质量是否符合项目设定的标准以及行业标准、历史标准，也包括项目运行所产出的产品的质量达标。</t>
  </si>
  <si>
    <t>社会效益：对地质灾害的有效防治，居民的心态稳定，生产，生活等有序进行，土地得到合理开发和综合利用，有利于北碚区发展的整体规划，资源优化配置，从而更有效地推动地区的经济发展。</t>
  </si>
  <si>
    <t>经济效益：北碚区内地质灾害潜在威胁较大，而进行有效防治后，不仅减少了潜在的直接或者间接的经济损失，而且通过地质灾害防治工程的兴建，将改善北碚区的安全环境及土地利用价值，由此增加北碚区的招商引资吸引力，从而加快经济发展。</t>
  </si>
  <si>
    <t>通过地质灾害防治工程的兴建，将改善北碚区的安全环境及土地利用价值，由此增加北碚区的招商引资吸引力，从而加快经济发展。</t>
  </si>
  <si>
    <t>环境效益：地质灾害的有效防治，有利于保护、改善、美化区内地质环境条件</t>
  </si>
  <si>
    <t>环境效益</t>
  </si>
  <si>
    <t>直接或间接减少经济损失</t>
  </si>
  <si>
    <t>对地质灾害潜在威胁进项有效防治后，减少了潜在的直接或者间接的经济损失。</t>
  </si>
  <si>
    <t>增加招商引资吸引力</t>
  </si>
  <si>
    <t>通过地质灾害的有效防治，对区内地质环境条件起到了保护、改善、美化作用</t>
  </si>
  <si>
    <t>1、已制定或具有相应的业务管理制度                   
2、业务管理制度合法、合规、完整</t>
  </si>
  <si>
    <t>人员技术配备</t>
  </si>
  <si>
    <t>立项审批表</t>
  </si>
  <si>
    <t>批复时间</t>
  </si>
  <si>
    <t>立项：</t>
  </si>
  <si>
    <t>立项依据</t>
  </si>
  <si>
    <t>立项规范</t>
  </si>
  <si>
    <t>批复在哪公示（哪个网站），公示期一般为几天，无异议之后立项</t>
  </si>
  <si>
    <t>项目预算大小</t>
  </si>
  <si>
    <t>资料收集</t>
  </si>
  <si>
    <t>分值</t>
  </si>
  <si>
    <t xml:space="preserve">项目是否按照规定的程序申请设立：
1、项目是否符合申报条件。
a.地质灾害是否由自然因素造成；
b.发生地是否属于北碚区管辖范围内）
2、项目申报、审批程序符合相关规定，相关手续完善。
a.镇街申请区级项目，镇街→区国土分局申报→区国土分局会商区财政局审核→区政府审批；
b.区级申请区级项目，区级主管部门→区国土分局申报→区国土分局会商区财政局审核→区政府审批；
c.防治技术与管理项目由区国土分局根据工作需要，商区财政局确定后报区政府审批；
</t>
  </si>
  <si>
    <t xml:space="preserve">
1、项目是否符合国家、市地质灾害防治条例，是否符合国家、市长期地质灾害防治长期规划；                                     2、实施项目是否符合当地实际情况，是否对相关项目进行前期勘测工作；
3、实现项目目标的技术路线是否科学合理，是否能够达到防治效果；                                         
4、项目是否履行信息公开和公告公示制度；
</t>
  </si>
  <si>
    <t>1、国务院《地质灾害防治条例》、《重庆市地质灾害防治条例》、《重庆市市级地质灾害防治项目及资金管理办法》（渝国土房管[2012]175号）；
2、前期地质灾害勘察报告，治理方案审计报告；
3、选取一定的项目检查是否进行公示，收集与公示有关的信息和资料；</t>
  </si>
  <si>
    <t>1、检查地质灾害发生地是否属于北碚区；
2、收集立项申请书，查看审批轨迹；</t>
  </si>
  <si>
    <t xml:space="preserve">1、收集项目申报时提交的可行性研究报告（方案设计、勘察结果报告等资料）；
2、检查项目的经费估算、可行性研究报告（由具有相关专业资质的单位出具）是否合理；
</t>
  </si>
  <si>
    <t>项目的申请、设立过程是否符合相关要求</t>
  </si>
  <si>
    <t>访谈：</t>
  </si>
  <si>
    <t>立项依据是什么？</t>
  </si>
  <si>
    <t>一个项目一般从申报到最后批准，大概有多久；</t>
  </si>
  <si>
    <t>项目批准立项后，会进行公示吗，在哪公示（网站）</t>
  </si>
  <si>
    <t>立项后，区财政局大概多久会下拨资金，是一次性拨入还是分次拨入，如果是分次拨入，对每次拨入时间的把控是怎样的，区财政局有自己的拨付计划还是区国土分局要申请后拨付；</t>
  </si>
  <si>
    <t>对申请立项的项目的一个划分，估算金额在多少以上由谁来审批，审批轨迹是怎么样的；以下的金额审批轨迹；</t>
  </si>
  <si>
    <t>国土分局收到专项资金后，怎么一个管理流程，什么时候下拨，先拨给镇→街→施工方；向下级拨付资金的依据是什么，下级单位需提交什么资料？</t>
  </si>
  <si>
    <t>有些项目需要招投标的，这个是谁来负责招标工作，招投标的管理办法是怎样的。</t>
  </si>
  <si>
    <t>对于施工单位上缴的保证金，这个只需上缴到业主单位上，还是要汇缴到区国土分局；</t>
  </si>
  <si>
    <t>对于正在进行施工的项目，怎么把控项目的质量、进度和监督问题，业主单位会采取什么样的措施，区国土分局怎么进行核查；</t>
  </si>
  <si>
    <t>群测群防体系是什么？有分级建立相关的机构组织吗，进行一个地质灾害监测工作，监测的方式是怎样的，人员配备上（人数、年龄、专业技能、专业设备的配备上）</t>
  </si>
  <si>
    <t>有开展地质灾害防治的培训活动吗？开展了几次，培训人员的范围，培训的效果怎么样；</t>
  </si>
  <si>
    <t>区国土分局一般在什么时候会向上级单位汇报工作情况，下级单位什么时候向区国土分局汇报工作情况；</t>
  </si>
  <si>
    <t>对于项目预计耗用资金大于财政局下拨的专项资金这种情况下，怎么处理；如果当年的专项资金有结余，这种怎么处理？</t>
  </si>
  <si>
    <t>项目完成后，结算的依据是什么，什么时候结算，如果项目的成本大于预期计划成本这种怎么处理；</t>
  </si>
  <si>
    <t>每年一次，</t>
  </si>
  <si>
    <t>汛期排查报告、</t>
  </si>
  <si>
    <t>资金管理</t>
  </si>
  <si>
    <t>资料收集</t>
  </si>
  <si>
    <t>收到专项资金的账务处理：</t>
  </si>
  <si>
    <t>借：银行存款</t>
  </si>
  <si>
    <t>贷：拨入经费—拨入专项经费</t>
  </si>
  <si>
    <t>缴回拨款时，反向：</t>
  </si>
  <si>
    <t>借：拨入经费—拨入专项经费</t>
  </si>
  <si>
    <t>贷：银行存款</t>
  </si>
  <si>
    <t>年末有结余时</t>
  </si>
  <si>
    <t>贷：结余</t>
  </si>
  <si>
    <t>收到拨款时：</t>
  </si>
  <si>
    <t>1、已制定或具有相应的项目资金管理办法                2、项目资金管理办法符合相关财务会计制度规定</t>
  </si>
  <si>
    <t>1、是否已制定或具有相应的监控机制；
2、是否采取了相应的财务检查等监控措施或手段。</t>
  </si>
  <si>
    <t>项目是否对以下内容进行了充分论证：
1、项目实施的必要性、急迫性。（项目的明确性）
2、项目经济可行性：资金概算是否合理（10%以内波动），资金来源有保障。
3、项目预期成果是否达到地质灾害防治效果；</t>
  </si>
  <si>
    <t xml:space="preserve">1、人员数量是否与项目匹配；
2、是否有合理数量专业人员；
3、必要的专业仪器设备、交通工具等配套齐全；  </t>
  </si>
  <si>
    <t>1、是否遵守相关法律法规和业务管理规定；
2、项目实施的人员条件、场地设备、信息支撑等是否落实到位；                                               3、已制定的制度是否具有可操作性。</t>
  </si>
  <si>
    <t>项目调整及支出调整手续是否完备</t>
  </si>
  <si>
    <t xml:space="preserve">问卷调查 </t>
  </si>
  <si>
    <t>资料收集</t>
  </si>
  <si>
    <t>1、收集项目清单；
2、已完工结算的项目数量；
3、计算各项目的实际完工率；
4、计算总体实际完工率（加权）；</t>
  </si>
  <si>
    <t>1、查看各项目的施工计划；
2、查看工程结算书（进度）；
3、计算各项目的完工及时率；
4、计算总体完工及时率；</t>
  </si>
  <si>
    <t>收竣工验收报告，查看是否达标；</t>
  </si>
  <si>
    <t>主要针对搬迁避让项目，每户2万元；</t>
  </si>
  <si>
    <t>收《北碚区区级地质灾害搬迁避让管理办法（试行）》</t>
  </si>
  <si>
    <t>是否符合相关政策要求；</t>
  </si>
  <si>
    <t>1、收集项目经费估算书；（计划数）
2、计算各项目的成本偏离度；
3、计算总体成本偏离度；</t>
  </si>
  <si>
    <t>问卷调查；</t>
  </si>
  <si>
    <t>1、收集项目资金使用清单；
2、计算各项目的资金到位率；
3、计算总体资金到位率；</t>
  </si>
  <si>
    <t>1、查看工程进度结算书与实际收到财政局拨款时间的比较；</t>
  </si>
  <si>
    <t>访谈记录</t>
  </si>
  <si>
    <t>资料收集</t>
  </si>
  <si>
    <t>1、项目业务管理制度或办法；                     2、地灾防治项目业务规范；</t>
  </si>
  <si>
    <t>1、街镇负责人员名单；        2、核查项目文件是否由国土局和政府共同签署批复；           3、查看管理办法是否详尽（生产、质量、安全）；</t>
  </si>
  <si>
    <t>1、项目管理人员名单；        2、项目技术人员名单；        3、专业仪器、设备的明细清单；</t>
  </si>
  <si>
    <t>1、项目场地情况表（面积等）；2、施工前期信息收集记录（技术操作规程、可行性研究报告、设计任务书等）；</t>
  </si>
  <si>
    <t>1、项目变更申请书；          2、项目调整记录；</t>
  </si>
  <si>
    <t>1、项目归档文件；</t>
  </si>
  <si>
    <t>1、工程情况进展报告；         2、质量监测报告；</t>
  </si>
  <si>
    <t>1、项目执行情况评价表；</t>
  </si>
  <si>
    <t>1、项目跟踪方案（包括时间、地点、人员和具体内容；</t>
  </si>
  <si>
    <t>1、项目偏离轨道的纠正措施；  2、修正项目计划书。</t>
  </si>
  <si>
    <r>
      <t>1、是否建立组织机构或落实专人负责；                
2、机构运转协调、有效，建立协调会签机制；
3、</t>
    </r>
    <r>
      <rPr>
        <sz val="10"/>
        <color indexed="8"/>
        <rFont val="宋体"/>
        <family val="0"/>
      </rPr>
      <t>是否建立相关的管理制度(生产、质量、安全）；</t>
    </r>
  </si>
  <si>
    <t xml:space="preserve">实际项目完成情况（建设内容及要求）与计划比较   </t>
  </si>
  <si>
    <t>项
目
效
益</t>
  </si>
  <si>
    <t>项
目
产
出</t>
  </si>
  <si>
    <t>验收是否合格；</t>
  </si>
  <si>
    <t>实际完成率≤60%，得零分；
60%&lt;实际完成率&lt;100%，得分=实际完成率*分值；
实际完成率≥100%，满分；
变化比率根据实际情况而定。</t>
  </si>
  <si>
    <t>完成及时率≥150%，得零分；
100%&lt;完成及时率&lt;150%，得分=满分-（完成及时率-1）*分值；
完成及时率≤100%，满分。</t>
  </si>
  <si>
    <t>质量达标率≤60%，得零分；
60%&lt;质量达标率&lt;100%，得分=质量达标率*分值；
质量达标率≥100%，满分。</t>
  </si>
  <si>
    <t>招投标管理</t>
  </si>
  <si>
    <t>项目是否按照当地的招投标管理办法开展；</t>
  </si>
  <si>
    <t>1、收集招投标管理办法</t>
  </si>
  <si>
    <t>搬迁避让项目分户依据：房屋所有权证复印件</t>
  </si>
  <si>
    <t>计算结果</t>
  </si>
  <si>
    <t>1、项目是否按规定实施；</t>
  </si>
  <si>
    <t>对应材料完整得2分，否则不得分。</t>
  </si>
  <si>
    <t>每项对应材料完整得0.5分，共2分。</t>
  </si>
  <si>
    <t>每项对应材料完整得1分，共3分。</t>
  </si>
  <si>
    <t>每项对应材料完整得1.5分，共3分。</t>
  </si>
  <si>
    <t>到位及时率≤60%，得零分；
60%&lt;到位及时率&lt;100%，得分=到位及时率*分值；
到位及时率≥100%，满分</t>
  </si>
  <si>
    <t>每符合1项得0.5分。</t>
  </si>
  <si>
    <t>无1</t>
  </si>
  <si>
    <t>无2</t>
  </si>
  <si>
    <t>部分存在丢失现象</t>
  </si>
  <si>
    <t>未明确</t>
  </si>
  <si>
    <t>符合得1分。</t>
  </si>
  <si>
    <t>搬迁后人员生活困难，如水电表问题</t>
  </si>
  <si>
    <t>每项3.33分，全符合得10分。</t>
  </si>
  <si>
    <t>1、及时到位资金与应到位资金的比率</t>
  </si>
  <si>
    <t>无4</t>
  </si>
  <si>
    <t>仅平台，无其他监控机制</t>
  </si>
  <si>
    <t>同上</t>
  </si>
  <si>
    <t>附件</t>
  </si>
  <si>
    <t>管理</t>
  </si>
  <si>
    <t>决
策
管
理</t>
  </si>
  <si>
    <t>立项依据</t>
  </si>
  <si>
    <t>依据充分合理</t>
  </si>
  <si>
    <t>符合2分，否则0分。</t>
  </si>
  <si>
    <t>立项规范</t>
  </si>
  <si>
    <t>项目是否对以下内容进行了充分论证：
1、项目实施的必要性、急迫性。（项目的明确性）
2、项目经济可行性：资金概算是否合理，资金来源有保障。
3、项目预期产出数量、质量、时效符合正常水平。</t>
  </si>
  <si>
    <t>符合3分，否则0分。</t>
  </si>
  <si>
    <t>招投标管理</t>
  </si>
  <si>
    <t>项目是否按照当地的招投标管理办法开展；</t>
  </si>
  <si>
    <t>资
金
管
理</t>
  </si>
  <si>
    <t>实际到位资金与计划投入资金的比率</t>
  </si>
  <si>
    <t>1、已制定或具有相应的项目资金管理办法                2、项目资金管理办法符合相关财务会计制度规定</t>
  </si>
  <si>
    <t>资金审批</t>
  </si>
  <si>
    <t>监控措施是否保障资金按规定运行，能及时发现问题并及时改善。</t>
  </si>
  <si>
    <t>业
务
管
理</t>
  </si>
  <si>
    <t>1、是否建立组织机构或落实专人负责；                
2、机构运转协调、有效，建立协调会签机制；
3、是否建立相关的管理制度(生产、质量、安全）；</t>
  </si>
  <si>
    <t>人员技术配备</t>
  </si>
  <si>
    <t xml:space="preserve">1、人员数量是否与项目匹配；
2、是否有合理数量专业人员；
3、必要的专业仪器设备、交通工具等配套齐全；  </t>
  </si>
  <si>
    <t>1、已制定或具有相应的业务管理制度                   
2、业务管理制度合法、合规、完整</t>
  </si>
  <si>
    <t>项目相关文件、资料等是否齐全并及时归档</t>
  </si>
  <si>
    <t>出行方便</t>
  </si>
  <si>
    <t>出行安全</t>
  </si>
  <si>
    <t>满意度≥90%：4分；≥80%：3分；≥70%：2分；≥60%：1分；否则0分。</t>
  </si>
  <si>
    <t xml:space="preserve">
1、是否符合国家相关法律法规、国民经济发展规划和党委政府决策；                                     2、实施项目是否符合当地实际情况，是否对相关项目进行前期勘测工作；
3、实现项目目标的路线是否科学合理，是否能够达到相应的效果；                                         
4、项目是否履行信息公开和公告公示制度；
</t>
  </si>
  <si>
    <t>1、质量达标的产出数量与总产出数量的比值。
2、质量达标率=（质量达标产出数/实际产出数）×100%
3、质量达标通常是指项目本身的质量是否符合项目设定的标准以及行业标准、历史标准，也包括项目运行所产出的产品的质量达标。</t>
  </si>
  <si>
    <t xml:space="preserve">项目是否按照规定的程序申请设立：
项目是否符合申报条件。
</t>
  </si>
  <si>
    <t>项目质量可控性</t>
  </si>
  <si>
    <t>质量监控</t>
  </si>
  <si>
    <t>是否对跟踪情况形成报告，并向管理层汇报。</t>
  </si>
  <si>
    <t>跟踪管理（后期管护）</t>
  </si>
  <si>
    <t>满意度≥90%：2分；≥60%：1分；否则0分。</t>
  </si>
  <si>
    <t>对养护的持续影响</t>
  </si>
  <si>
    <t>是否对跟踪过程中发现制定执行不力或偏离预期目标的情况采取有效措施及时进行干预。</t>
  </si>
  <si>
    <t>跟踪方式</t>
  </si>
  <si>
    <t>跟踪报告</t>
  </si>
  <si>
    <t>跟踪干预</t>
  </si>
  <si>
    <t>对复兴街道发展的持续影响</t>
  </si>
  <si>
    <t>龙万路建设线路设置是否合理，节约了成本，连接了大多数群众。</t>
  </si>
  <si>
    <t>经发办</t>
  </si>
  <si>
    <t>龙万路的建设是否对出行提供了便利。</t>
  </si>
  <si>
    <t>对龙万路建设工作的开展时点的满意度</t>
  </si>
  <si>
    <t>对龙万路建设工程质量的满意度</t>
  </si>
  <si>
    <t>问卷调查表</t>
  </si>
  <si>
    <t>受访姓名：</t>
  </si>
  <si>
    <t>受访对象特征：</t>
  </si>
  <si>
    <t xml:space="preserve">性别：  □男      □女 </t>
  </si>
  <si>
    <t>年龄：  □30以下       □30-50       □50以上</t>
  </si>
  <si>
    <t>学历：  □初中及以下          □高中及职高        □大专及以上学历</t>
  </si>
  <si>
    <t>序号</t>
  </si>
  <si>
    <t>问  题</t>
  </si>
  <si>
    <t>群众意见</t>
  </si>
  <si>
    <t>备注</t>
  </si>
  <si>
    <t>龙万路的建设是否促进了百姓收入增加。</t>
  </si>
  <si>
    <t>□是    □否</t>
  </si>
  <si>
    <t>龙万路的建设是否改善了基础设施，如：水、电、气、通讯等设施设备。</t>
  </si>
  <si>
    <t>龙万路的建设是否对出行提供了便利。</t>
  </si>
  <si>
    <t>龙万路的建设是否对于群众的出行起到了作用。</t>
  </si>
  <si>
    <t>龙万路建设线路设置是否合理，节约了成本，连接了大多数群众。</t>
  </si>
  <si>
    <t>对龙万路建设工作的开展时点的满意度</t>
  </si>
  <si>
    <t>□很满意   □满意  □基本满意  □不满意</t>
  </si>
  <si>
    <t>对龙万路建设起到的作用和效果的满意度</t>
  </si>
  <si>
    <t>对龙万路建设后期管理和养护的满意度</t>
  </si>
  <si>
    <t>对龙万路建设工程质量的满意度</t>
  </si>
  <si>
    <t>□很满意   □满意  □基本满意  □不满意</t>
  </si>
  <si>
    <t>问卷调查意见</t>
  </si>
  <si>
    <t>是</t>
  </si>
  <si>
    <t>否</t>
  </si>
  <si>
    <t>□很满意   □满意  □基本满意  □不满意</t>
  </si>
  <si>
    <t>满意</t>
  </si>
  <si>
    <t>很满意</t>
  </si>
  <si>
    <t xml:space="preserve">基本满意 </t>
  </si>
  <si>
    <t>不满意</t>
  </si>
  <si>
    <t>未评价</t>
  </si>
  <si>
    <t>气未通</t>
  </si>
  <si>
    <t>部分村民未通到家不满意</t>
  </si>
  <si>
    <t>群众意见</t>
  </si>
  <si>
    <t>备注</t>
  </si>
  <si>
    <t>龙万路的建设是否促进了百姓收入增加。</t>
  </si>
  <si>
    <t>□是    □否</t>
  </si>
  <si>
    <t>龙万路的建设是否改善了基础设施，如：水、电、气、通讯等设施设备。</t>
  </si>
  <si>
    <t>龙万路的建设是否对出行提供了便利。</t>
  </si>
  <si>
    <t>龙万路的建设是否对于群众的出行起到了作用。</t>
  </si>
  <si>
    <t>龙万路建设线路设置是否合理，节约了成本，连接了大多数群众。</t>
  </si>
  <si>
    <t>对生活、生产能力的是否产生持续影响</t>
  </si>
  <si>
    <t>对后期龙万路的养护是否产生持续影响。</t>
  </si>
  <si>
    <t>对龙万路建设工作的开展时点的满意度</t>
  </si>
  <si>
    <t>□很满意   □满意  □基本满意  □不满意</t>
  </si>
  <si>
    <t>对龙万路建设起到的作用和效果的满意度</t>
  </si>
  <si>
    <t>对龙万路建设后期管理和养护的满意度</t>
  </si>
  <si>
    <t>对龙万路建设工程质量的满意度</t>
  </si>
  <si>
    <t>很满意</t>
  </si>
  <si>
    <t>满意</t>
  </si>
  <si>
    <t>合计</t>
  </si>
  <si>
    <t>可持续影响</t>
  </si>
  <si>
    <t>项目是否按规定实施；</t>
  </si>
  <si>
    <t>龙万路的建设是否促进了百姓收入增加。</t>
  </si>
  <si>
    <t>龙万路的建设是否改善了基础设施，如：水、电、气、通讯等设施设备。</t>
  </si>
  <si>
    <t>线路设置合理性</t>
  </si>
  <si>
    <t>促进百姓增收</t>
  </si>
  <si>
    <t>改善基础设施</t>
  </si>
  <si>
    <t>龙万路的建设是否对于群众的出行安全起到了作用。</t>
  </si>
  <si>
    <t>对生活、生产能力的是否产生持续影响</t>
  </si>
  <si>
    <t>对后期龙万路的养护是否产生持续影响。</t>
  </si>
  <si>
    <t>龙万路建设工作及时性的满意度</t>
  </si>
  <si>
    <t>龙万路后期管理和养护的满意度</t>
  </si>
  <si>
    <t>龙万路建设工程质量的满意度</t>
  </si>
  <si>
    <t>对龙万路建设起到的作用和效果的满意度</t>
  </si>
  <si>
    <t>龙万路建设效果的满意度</t>
  </si>
  <si>
    <t>对龙万路建设后期管理和养护的满意度</t>
  </si>
  <si>
    <t>论证充分</t>
  </si>
  <si>
    <t>程序规范</t>
  </si>
  <si>
    <t>资金到位率</t>
  </si>
  <si>
    <t>1、及时到位资金与应到位资金的比率</t>
  </si>
  <si>
    <t>到位及时率</t>
  </si>
  <si>
    <t>符合1项目得0.25分，全部符合得满分</t>
  </si>
  <si>
    <t>符合1项目得0.25分，全部符合得满分</t>
  </si>
  <si>
    <t>每符合1项得0.5分，全部符合得满分</t>
  </si>
  <si>
    <t>资金使用合规性</t>
  </si>
  <si>
    <t>1、是否已制定或具有相应的监控机制；
2、是否采取了相应的财务检查等监控措施或手段。</t>
  </si>
  <si>
    <t>制度执行有效性</t>
  </si>
  <si>
    <t>北碚区2018年预算绩效评价项目评分表—“四好农村路”龙万路</t>
  </si>
  <si>
    <t>1、已制定或具有相应的项目资金管理办法
2、项目资金管理办法符合相关财务会计制度规定</t>
  </si>
  <si>
    <t>总分</t>
  </si>
  <si>
    <t>总分</t>
  </si>
  <si>
    <t>每符合1项得0.5分。</t>
  </si>
  <si>
    <t>北碚区2019年预算绩效评价项目评分表—“四好农村公路”龙万路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</si>
</sst>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color theme="1"/>
      <name val="Calibri"/>
      <family val="0"/>
    </font>
    <font>
      <sz val="11"/>
      <color indexed="8"/>
      <name val="宋体"/>
      <family val="0"/>
    </font>
    <font>
      <sz val="12"/>
      <name val="宋体"/>
      <family val="0"/>
    </font>
    <font>
      <sz val="9"/>
      <name val="宋体"/>
      <family val="0"/>
    </font>
    <font>
      <b/>
      <sz val="10"/>
      <name val="宋体"/>
      <family val="0"/>
    </font>
    <font>
      <sz val="10"/>
      <name val="宋体"/>
      <family val="0"/>
    </font>
    <font>
      <sz val="10"/>
      <color indexed="8"/>
      <name val="宋体"/>
      <family val="0"/>
    </font>
    <font>
      <sz val="10"/>
      <name val="楷体"/>
      <family val="3"/>
    </font>
    <font>
      <b/>
      <sz val="10"/>
      <name val="楷体"/>
      <family val="3"/>
    </font>
    <font>
      <sz val="10"/>
      <color indexed="10"/>
      <name val="楷体"/>
      <family val="3"/>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3"/>
      <name val="宋体"/>
      <family val="0"/>
    </font>
    <font>
      <sz val="10"/>
      <color indexed="10"/>
      <name val="宋体"/>
      <family val="0"/>
    </font>
    <font>
      <sz val="10"/>
      <color indexed="8"/>
      <name val="楷体"/>
      <family val="3"/>
    </font>
    <font>
      <sz val="12"/>
      <color indexed="8"/>
      <name val="宋体"/>
      <family val="0"/>
    </font>
    <font>
      <sz val="12"/>
      <color indexed="10"/>
      <name val="宋体"/>
      <family val="0"/>
    </font>
    <font>
      <b/>
      <sz val="10"/>
      <color indexed="8"/>
      <name val="宋体"/>
      <family val="0"/>
    </font>
    <font>
      <sz val="20"/>
      <name val="宋体"/>
      <family val="0"/>
    </font>
    <font>
      <b/>
      <sz val="2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12"/>
      <color rgb="FF555555"/>
      <name val="宋体"/>
      <family val="0"/>
    </font>
    <font>
      <sz val="10"/>
      <name val="Calibri"/>
      <family val="0"/>
    </font>
    <font>
      <b/>
      <sz val="10"/>
      <name val="Calibri"/>
      <family val="0"/>
    </font>
    <font>
      <sz val="10"/>
      <color indexed="10"/>
      <name val="Calibri"/>
      <family val="0"/>
    </font>
    <font>
      <sz val="10"/>
      <color rgb="FFFF0000"/>
      <name val="Calibri"/>
      <family val="0"/>
    </font>
    <font>
      <sz val="10"/>
      <color theme="1"/>
      <name val="楷体"/>
      <family val="3"/>
    </font>
    <font>
      <sz val="12"/>
      <color theme="1"/>
      <name val="Calibri"/>
      <family val="0"/>
    </font>
    <font>
      <sz val="12"/>
      <color rgb="FFFF0000"/>
      <name val="Calibri"/>
      <family val="0"/>
    </font>
    <font>
      <b/>
      <sz val="10"/>
      <color theme="1"/>
      <name val="Calibri"/>
      <family val="0"/>
    </font>
    <font>
      <sz val="20"/>
      <name val="Calibri"/>
      <family val="0"/>
    </font>
    <font>
      <b/>
      <sz val="20"/>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3" tint="0.5999900102615356"/>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right style="thin"/>
      <top style="thin"/>
      <bottom style="thin"/>
    </border>
    <border>
      <left/>
      <right style="thin"/>
      <top/>
      <bottom style="thin"/>
    </border>
    <border>
      <left style="thin"/>
      <right/>
      <top/>
      <bottom style="thin"/>
    </border>
    <border>
      <left/>
      <right/>
      <top style="thin"/>
      <bottom style="thin"/>
    </border>
    <border>
      <left style="thin"/>
      <right/>
      <top style="thin"/>
      <bottom/>
    </border>
    <border>
      <left/>
      <right/>
      <top style="thin"/>
      <bottom/>
    </border>
    <border>
      <left/>
      <right/>
      <top/>
      <bottom style="thin"/>
    </border>
    <border>
      <left style="thin"/>
      <right style="thin"/>
      <top/>
      <bottom style="thin"/>
    </border>
    <border>
      <left style="thin"/>
      <right/>
      <top/>
      <bottom/>
    </border>
    <border>
      <left/>
      <right style="thin"/>
      <top style="thin"/>
      <bottom/>
    </border>
    <border>
      <left/>
      <right style="thin"/>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199">
    <xf numFmtId="0" fontId="0" fillId="0" borderId="0" xfId="0" applyFont="1" applyAlignment="1">
      <alignment/>
    </xf>
    <xf numFmtId="0" fontId="2" fillId="0" borderId="0" xfId="40">
      <alignment vertical="center"/>
      <protection/>
    </xf>
    <xf numFmtId="0" fontId="4" fillId="33" borderId="10" xfId="40" applyFont="1" applyFill="1" applyBorder="1" applyAlignment="1">
      <alignment horizontal="center" vertical="center" wrapText="1"/>
      <protection/>
    </xf>
    <xf numFmtId="0" fontId="5" fillId="33" borderId="10" xfId="40" applyFont="1" applyFill="1" applyBorder="1" applyAlignment="1">
      <alignment vertical="center" wrapText="1"/>
      <protection/>
    </xf>
    <xf numFmtId="0" fontId="5" fillId="0" borderId="10" xfId="40" applyFont="1" applyFill="1" applyBorder="1" applyAlignment="1">
      <alignment horizontal="left" vertical="center" wrapText="1"/>
      <protection/>
    </xf>
    <xf numFmtId="0" fontId="5" fillId="0" borderId="10" xfId="40" applyFont="1" applyFill="1" applyBorder="1" applyAlignment="1">
      <alignment horizontal="center" vertical="center"/>
      <protection/>
    </xf>
    <xf numFmtId="0" fontId="5" fillId="0" borderId="0" xfId="40" applyFont="1">
      <alignment vertical="center"/>
      <protection/>
    </xf>
    <xf numFmtId="0" fontId="5" fillId="0" borderId="10" xfId="40" applyFont="1" applyBorder="1">
      <alignment vertical="center"/>
      <protection/>
    </xf>
    <xf numFmtId="0" fontId="5" fillId="0" borderId="10" xfId="40" applyFont="1" applyFill="1" applyBorder="1" applyAlignment="1">
      <alignment vertical="center" wrapText="1"/>
      <protection/>
    </xf>
    <xf numFmtId="0" fontId="5" fillId="33" borderId="11" xfId="40" applyFont="1" applyFill="1" applyBorder="1" applyAlignment="1">
      <alignment horizontal="left" vertical="center" wrapText="1"/>
      <protection/>
    </xf>
    <xf numFmtId="0" fontId="50" fillId="0" borderId="0" xfId="40" applyFont="1" applyBorder="1">
      <alignment vertical="center"/>
      <protection/>
    </xf>
    <xf numFmtId="0" fontId="50" fillId="0" borderId="0" xfId="40" applyFont="1" applyFill="1">
      <alignment vertical="center"/>
      <protection/>
    </xf>
    <xf numFmtId="0" fontId="50" fillId="0" borderId="10" xfId="40" applyFont="1" applyBorder="1">
      <alignment vertical="center"/>
      <protection/>
    </xf>
    <xf numFmtId="0" fontId="5" fillId="33" borderId="10" xfId="40" applyFont="1" applyFill="1" applyBorder="1" applyAlignment="1">
      <alignment horizontal="center" vertical="center" wrapText="1"/>
      <protection/>
    </xf>
    <xf numFmtId="0" fontId="5" fillId="33" borderId="10" xfId="40" applyFont="1" applyFill="1" applyBorder="1" applyAlignment="1">
      <alignment horizontal="left" vertical="center" wrapText="1"/>
      <protection/>
    </xf>
    <xf numFmtId="0" fontId="51" fillId="0" borderId="0" xfId="0" applyFont="1" applyAlignment="1">
      <alignment vertical="center"/>
    </xf>
    <xf numFmtId="0" fontId="5" fillId="34" borderId="10" xfId="40" applyFont="1" applyFill="1" applyBorder="1" applyAlignment="1">
      <alignment horizontal="left" vertical="center" wrapText="1"/>
      <protection/>
    </xf>
    <xf numFmtId="0" fontId="50" fillId="0" borderId="10" xfId="0" applyFont="1" applyBorder="1" applyAlignment="1">
      <alignment vertical="center" wrapText="1"/>
    </xf>
    <xf numFmtId="0" fontId="5" fillId="33" borderId="12" xfId="40" applyFont="1" applyFill="1" applyBorder="1" applyAlignment="1">
      <alignment horizontal="left" vertical="center" wrapText="1"/>
      <protection/>
    </xf>
    <xf numFmtId="0" fontId="5" fillId="33" borderId="12" xfId="40"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5" fillId="0" borderId="10" xfId="40" applyFont="1" applyBorder="1" applyAlignment="1">
      <alignment horizontal="center" vertical="center"/>
      <protection/>
    </xf>
    <xf numFmtId="0" fontId="0" fillId="34" borderId="0" xfId="0" applyFill="1" applyAlignment="1">
      <alignment/>
    </xf>
    <xf numFmtId="0" fontId="5" fillId="35" borderId="10" xfId="40" applyFont="1" applyFill="1" applyBorder="1" applyAlignment="1">
      <alignment vertical="center" wrapText="1"/>
      <protection/>
    </xf>
    <xf numFmtId="0" fontId="5" fillId="0" borderId="10" xfId="40" applyFont="1" applyBorder="1" applyAlignment="1">
      <alignment vertical="center" wrapText="1"/>
      <protection/>
    </xf>
    <xf numFmtId="0" fontId="5" fillId="34" borderId="10" xfId="40" applyFont="1" applyFill="1" applyBorder="1">
      <alignment vertical="center"/>
      <protection/>
    </xf>
    <xf numFmtId="0" fontId="50" fillId="0" borderId="10" xfId="40" applyFont="1" applyBorder="1" applyAlignment="1">
      <alignment vertical="center" wrapText="1"/>
      <protection/>
    </xf>
    <xf numFmtId="0" fontId="50" fillId="0" borderId="10" xfId="40" applyFont="1" applyFill="1" applyBorder="1" applyAlignment="1">
      <alignment vertical="center" wrapText="1"/>
      <protection/>
    </xf>
    <xf numFmtId="0" fontId="7" fillId="0" borderId="10" xfId="40" applyFont="1" applyFill="1" applyBorder="1" applyAlignment="1">
      <alignment horizontal="center" vertical="center" wrapText="1"/>
      <protection/>
    </xf>
    <xf numFmtId="0" fontId="7" fillId="0" borderId="10" xfId="40" applyFont="1" applyFill="1" applyBorder="1" applyAlignment="1">
      <alignment horizontal="center" vertical="center"/>
      <protection/>
    </xf>
    <xf numFmtId="0" fontId="7" fillId="0" borderId="0" xfId="40" applyFont="1" applyFill="1">
      <alignment vertical="center"/>
      <protection/>
    </xf>
    <xf numFmtId="0" fontId="50" fillId="34" borderId="10" xfId="0" applyFont="1" applyFill="1" applyBorder="1" applyAlignment="1">
      <alignment vertical="center" wrapText="1"/>
    </xf>
    <xf numFmtId="0" fontId="5" fillId="33" borderId="13" xfId="40" applyFont="1" applyFill="1" applyBorder="1" applyAlignment="1">
      <alignment horizontal="center" vertical="center" wrapText="1"/>
      <protection/>
    </xf>
    <xf numFmtId="0" fontId="5" fillId="33" borderId="14" xfId="40" applyFont="1" applyFill="1" applyBorder="1" applyAlignment="1">
      <alignment horizontal="center" vertical="center" wrapText="1"/>
      <protection/>
    </xf>
    <xf numFmtId="9" fontId="5" fillId="0" borderId="0" xfId="40" applyNumberFormat="1" applyFont="1" applyAlignment="1">
      <alignment horizontal="right" vertical="center"/>
      <protection/>
    </xf>
    <xf numFmtId="0" fontId="5" fillId="0" borderId="0" xfId="40" applyFont="1" applyAlignment="1">
      <alignment horizontal="right" vertical="center"/>
      <protection/>
    </xf>
    <xf numFmtId="0" fontId="0" fillId="0" borderId="0" xfId="0" applyAlignment="1">
      <alignment horizontal="right"/>
    </xf>
    <xf numFmtId="0" fontId="5" fillId="33" borderId="15" xfId="40" applyFont="1" applyFill="1" applyBorder="1" applyAlignment="1">
      <alignment horizontal="center" vertical="center" wrapText="1"/>
      <protection/>
    </xf>
    <xf numFmtId="0" fontId="5" fillId="34" borderId="15" xfId="40" applyFont="1" applyFill="1" applyBorder="1" applyAlignment="1">
      <alignment horizontal="center" vertical="center" wrapText="1"/>
      <protection/>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50" fillId="34" borderId="10" xfId="40" applyFont="1" applyFill="1" applyBorder="1" applyAlignment="1">
      <alignment vertical="center" wrapText="1"/>
      <protection/>
    </xf>
    <xf numFmtId="10" fontId="5" fillId="0" borderId="0" xfId="40" applyNumberFormat="1" applyFont="1" applyAlignment="1">
      <alignment horizontal="right" vertical="center"/>
      <protection/>
    </xf>
    <xf numFmtId="10" fontId="5" fillId="0" borderId="0" xfId="40" applyNumberFormat="1" applyFont="1">
      <alignment vertical="center"/>
      <protection/>
    </xf>
    <xf numFmtId="0" fontId="5" fillId="0" borderId="0" xfId="40" applyFont="1" applyAlignment="1">
      <alignment vertical="center" wrapText="1"/>
      <protection/>
    </xf>
    <xf numFmtId="0" fontId="5" fillId="34" borderId="10" xfId="40" applyFont="1" applyFill="1" applyBorder="1" applyAlignment="1">
      <alignment vertical="center" wrapText="1"/>
      <protection/>
    </xf>
    <xf numFmtId="0" fontId="52" fillId="0" borderId="16" xfId="40" applyFont="1" applyFill="1" applyBorder="1" applyAlignment="1">
      <alignment horizontal="left" vertical="center" wrapText="1"/>
      <protection/>
    </xf>
    <xf numFmtId="0" fontId="52" fillId="0" borderId="11" xfId="40" applyFont="1" applyFill="1" applyBorder="1" applyAlignment="1">
      <alignment horizontal="left" vertical="center" wrapText="1"/>
      <protection/>
    </xf>
    <xf numFmtId="0" fontId="52" fillId="0" borderId="0" xfId="40" applyFont="1" applyFill="1">
      <alignment vertical="center"/>
      <protection/>
    </xf>
    <xf numFmtId="0" fontId="52" fillId="0" borderId="17" xfId="40" applyFont="1" applyFill="1" applyBorder="1" applyAlignment="1">
      <alignment vertical="center" wrapText="1"/>
      <protection/>
    </xf>
    <xf numFmtId="0" fontId="52" fillId="0" borderId="17" xfId="40" applyFont="1" applyFill="1" applyBorder="1" applyAlignment="1">
      <alignment horizontal="left" vertical="center" wrapText="1"/>
      <protection/>
    </xf>
    <xf numFmtId="0" fontId="52" fillId="0" borderId="18" xfId="40" applyFont="1" applyFill="1" applyBorder="1" applyAlignment="1">
      <alignment horizontal="left" vertical="center" wrapText="1"/>
      <protection/>
    </xf>
    <xf numFmtId="0" fontId="52" fillId="0" borderId="12" xfId="40" applyFont="1" applyFill="1" applyBorder="1" applyAlignment="1">
      <alignment horizontal="center" vertical="center"/>
      <protection/>
    </xf>
    <xf numFmtId="0" fontId="52" fillId="0" borderId="12" xfId="40" applyFont="1" applyFill="1" applyBorder="1" applyAlignment="1">
      <alignment vertical="center" wrapText="1"/>
      <protection/>
    </xf>
    <xf numFmtId="0" fontId="52" fillId="0" borderId="0" xfId="40" applyFont="1" applyFill="1" applyBorder="1">
      <alignment vertical="center"/>
      <protection/>
    </xf>
    <xf numFmtId="0" fontId="53" fillId="0" borderId="0" xfId="40" applyFont="1" applyFill="1" applyBorder="1">
      <alignment vertical="center"/>
      <protection/>
    </xf>
    <xf numFmtId="0" fontId="50" fillId="0" borderId="0" xfId="40" applyFont="1" applyFill="1" applyBorder="1" applyAlignment="1">
      <alignment horizontal="center" vertical="center"/>
      <protection/>
    </xf>
    <xf numFmtId="0" fontId="53" fillId="0" borderId="0" xfId="40" applyFont="1" applyFill="1" applyBorder="1" applyAlignment="1">
      <alignment horizontal="center" vertical="center"/>
      <protection/>
    </xf>
    <xf numFmtId="0" fontId="52" fillId="0" borderId="0" xfId="40" applyFont="1" applyFill="1" applyBorder="1" applyAlignment="1">
      <alignment horizontal="center" vertical="center"/>
      <protection/>
    </xf>
    <xf numFmtId="0" fontId="54" fillId="0" borderId="0" xfId="40" applyFont="1" applyFill="1" applyBorder="1">
      <alignment vertical="center"/>
      <protection/>
    </xf>
    <xf numFmtId="0" fontId="50" fillId="0" borderId="0" xfId="40" applyFont="1" applyFill="1" applyBorder="1">
      <alignment vertical="center"/>
      <protection/>
    </xf>
    <xf numFmtId="0" fontId="53" fillId="0" borderId="10" xfId="40" applyFont="1" applyFill="1" applyBorder="1" applyAlignment="1">
      <alignment horizontal="center" vertical="center" wrapText="1"/>
      <protection/>
    </xf>
    <xf numFmtId="0" fontId="52" fillId="0" borderId="15" xfId="40" applyFont="1" applyFill="1" applyBorder="1" applyAlignment="1">
      <alignment horizontal="left" vertical="center" wrapText="1"/>
      <protection/>
    </xf>
    <xf numFmtId="0" fontId="55" fillId="0" borderId="0" xfId="40" applyFont="1" applyFill="1">
      <alignment vertical="center"/>
      <protection/>
    </xf>
    <xf numFmtId="0" fontId="52" fillId="0" borderId="19" xfId="40" applyFont="1" applyFill="1" applyBorder="1" applyAlignment="1">
      <alignment horizontal="left" vertical="center" wrapText="1"/>
      <protection/>
    </xf>
    <xf numFmtId="0" fontId="52" fillId="0" borderId="20" xfId="40" applyFont="1" applyFill="1" applyBorder="1" applyAlignment="1">
      <alignment horizontal="left" vertical="center" wrapText="1"/>
      <protection/>
    </xf>
    <xf numFmtId="0" fontId="50" fillId="0" borderId="10" xfId="40" applyFont="1" applyFill="1" applyBorder="1">
      <alignment vertical="center"/>
      <protection/>
    </xf>
    <xf numFmtId="0" fontId="53" fillId="0" borderId="10" xfId="40" applyFont="1" applyFill="1" applyBorder="1" applyAlignment="1">
      <alignment horizontal="center" vertical="center"/>
      <protection/>
    </xf>
    <xf numFmtId="0" fontId="54" fillId="0" borderId="10" xfId="40" applyFont="1" applyFill="1" applyBorder="1">
      <alignment vertical="center"/>
      <protection/>
    </xf>
    <xf numFmtId="0" fontId="7" fillId="0" borderId="0" xfId="40" applyFont="1" applyFill="1" applyBorder="1">
      <alignment vertical="center"/>
      <protection/>
    </xf>
    <xf numFmtId="0" fontId="8" fillId="0" borderId="0" xfId="40" applyFont="1" applyFill="1" applyBorder="1">
      <alignment vertical="center"/>
      <protection/>
    </xf>
    <xf numFmtId="0" fontId="56" fillId="0" borderId="0" xfId="40" applyFont="1" applyFill="1" applyBorder="1" applyAlignment="1">
      <alignment horizontal="center" vertical="center"/>
      <protection/>
    </xf>
    <xf numFmtId="0" fontId="8" fillId="0" borderId="0" xfId="40" applyFont="1" applyFill="1" applyBorder="1" applyAlignment="1">
      <alignment horizontal="center" vertical="center"/>
      <protection/>
    </xf>
    <xf numFmtId="0" fontId="7" fillId="0" borderId="0" xfId="40" applyFont="1" applyFill="1" applyBorder="1" applyAlignment="1">
      <alignment horizontal="center" vertical="center"/>
      <protection/>
    </xf>
    <xf numFmtId="0" fontId="9" fillId="0" borderId="0" xfId="40" applyFont="1" applyFill="1" applyBorder="1">
      <alignment vertical="center"/>
      <protection/>
    </xf>
    <xf numFmtId="0" fontId="56" fillId="0" borderId="0" xfId="40" applyFont="1" applyFill="1" applyBorder="1">
      <alignment vertical="center"/>
      <protection/>
    </xf>
    <xf numFmtId="0" fontId="52" fillId="0" borderId="21" xfId="40" applyFont="1" applyFill="1" applyBorder="1" applyAlignment="1">
      <alignment vertical="center" wrapText="1"/>
      <protection/>
    </xf>
    <xf numFmtId="43" fontId="50" fillId="0" borderId="0" xfId="53" applyFont="1" applyFill="1" applyBorder="1" applyAlignment="1">
      <alignment horizontal="center" vertical="center"/>
    </xf>
    <xf numFmtId="43" fontId="53" fillId="0" borderId="10" xfId="53" applyFont="1" applyFill="1" applyBorder="1" applyAlignment="1">
      <alignment horizontal="center" vertical="center" wrapText="1"/>
    </xf>
    <xf numFmtId="43" fontId="52" fillId="0" borderId="10" xfId="53" applyFont="1" applyFill="1" applyBorder="1" applyAlignment="1">
      <alignment horizontal="center" vertical="center" wrapText="1"/>
    </xf>
    <xf numFmtId="43" fontId="52" fillId="0" borderId="13" xfId="53" applyFont="1" applyFill="1" applyBorder="1" applyAlignment="1">
      <alignment horizontal="center" vertical="center" wrapText="1"/>
    </xf>
    <xf numFmtId="43" fontId="52" fillId="0" borderId="14" xfId="53" applyFont="1" applyFill="1" applyBorder="1" applyAlignment="1">
      <alignment horizontal="center" vertical="center" wrapText="1"/>
    </xf>
    <xf numFmtId="43" fontId="50" fillId="0" borderId="14" xfId="53" applyFont="1" applyFill="1" applyBorder="1" applyAlignment="1">
      <alignment horizontal="center" vertical="center" wrapText="1"/>
    </xf>
    <xf numFmtId="43" fontId="56" fillId="0" borderId="0" xfId="53" applyFont="1" applyFill="1" applyBorder="1" applyAlignment="1">
      <alignment horizontal="center" vertical="center"/>
    </xf>
    <xf numFmtId="0" fontId="52" fillId="0" borderId="0" xfId="40" applyFont="1" applyFill="1" applyAlignment="1">
      <alignment vertical="center" wrapText="1"/>
      <protection/>
    </xf>
    <xf numFmtId="4" fontId="52" fillId="0" borderId="0" xfId="40" applyNumberFormat="1" applyFont="1" applyFill="1">
      <alignment vertical="center"/>
      <protection/>
    </xf>
    <xf numFmtId="10" fontId="52" fillId="0" borderId="0" xfId="33" applyNumberFormat="1" applyFont="1" applyFill="1" applyAlignment="1">
      <alignment vertical="center"/>
    </xf>
    <xf numFmtId="0" fontId="0" fillId="0" borderId="0" xfId="41" applyFont="1" applyFill="1" applyAlignment="1">
      <alignment vertical="center"/>
      <protection/>
    </xf>
    <xf numFmtId="0" fontId="0" fillId="0" borderId="0" xfId="43" applyFont="1">
      <alignment vertical="center"/>
      <protection/>
    </xf>
    <xf numFmtId="0" fontId="0" fillId="0" borderId="0" xfId="41" applyFont="1">
      <alignment vertical="center"/>
      <protection/>
    </xf>
    <xf numFmtId="0" fontId="0" fillId="0" borderId="0" xfId="41" applyFont="1" applyFill="1" applyAlignment="1">
      <alignment horizontal="left" vertical="center"/>
      <protection/>
    </xf>
    <xf numFmtId="0" fontId="57" fillId="0" borderId="10" xfId="41" applyFont="1" applyFill="1" applyBorder="1" applyAlignment="1">
      <alignment horizontal="center" vertical="center" wrapText="1"/>
      <protection/>
    </xf>
    <xf numFmtId="0" fontId="57" fillId="0" borderId="10" xfId="41" applyFont="1" applyFill="1" applyBorder="1" applyAlignment="1">
      <alignment horizontal="center" vertical="center"/>
      <protection/>
    </xf>
    <xf numFmtId="0" fontId="57" fillId="0" borderId="0" xfId="43" applyFont="1" applyAlignment="1">
      <alignment horizontal="center" vertical="center"/>
      <protection/>
    </xf>
    <xf numFmtId="0" fontId="57" fillId="0" borderId="10" xfId="43" applyFont="1" applyBorder="1" applyAlignment="1">
      <alignment horizontal="center" vertical="center"/>
      <protection/>
    </xf>
    <xf numFmtId="0" fontId="57" fillId="0" borderId="10" xfId="43" applyFont="1" applyBorder="1" applyAlignment="1">
      <alignment vertical="center" wrapText="1"/>
      <protection/>
    </xf>
    <xf numFmtId="0" fontId="57" fillId="0" borderId="10" xfId="43" applyFont="1" applyBorder="1">
      <alignment vertical="center"/>
      <protection/>
    </xf>
    <xf numFmtId="0" fontId="57" fillId="0" borderId="0" xfId="43" applyFont="1">
      <alignment vertical="center"/>
      <protection/>
    </xf>
    <xf numFmtId="0" fontId="57" fillId="0" borderId="10" xfId="43" applyFont="1" applyFill="1" applyBorder="1" applyAlignment="1">
      <alignment vertical="center" wrapText="1"/>
      <protection/>
    </xf>
    <xf numFmtId="0" fontId="0" fillId="0" borderId="0" xfId="43">
      <alignment vertical="center"/>
      <protection/>
    </xf>
    <xf numFmtId="0" fontId="0" fillId="0" borderId="0" xfId="42" applyFont="1" applyFill="1" applyAlignment="1">
      <alignment vertical="center"/>
      <protection/>
    </xf>
    <xf numFmtId="0" fontId="0" fillId="0" borderId="0" xfId="42" applyFont="1">
      <alignment vertical="center"/>
      <protection/>
    </xf>
    <xf numFmtId="0" fontId="0" fillId="0" borderId="0" xfId="42" applyFont="1" applyFill="1" applyAlignment="1">
      <alignment horizontal="left" vertical="center"/>
      <protection/>
    </xf>
    <xf numFmtId="0" fontId="57" fillId="0" borderId="10" xfId="42" applyFont="1" applyFill="1" applyBorder="1" applyAlignment="1">
      <alignment horizontal="center" vertical="center" wrapText="1"/>
      <protection/>
    </xf>
    <xf numFmtId="0" fontId="57" fillId="0" borderId="10" xfId="42" applyFont="1" applyFill="1" applyBorder="1" applyAlignment="1">
      <alignment horizontal="center" vertical="center"/>
      <protection/>
    </xf>
    <xf numFmtId="0" fontId="57" fillId="0" borderId="0" xfId="42" applyFont="1" applyAlignment="1">
      <alignment horizontal="center" vertical="center"/>
      <protection/>
    </xf>
    <xf numFmtId="0" fontId="57" fillId="0" borderId="10" xfId="42" applyFont="1" applyBorder="1" applyAlignment="1">
      <alignment horizontal="center" vertical="center"/>
      <protection/>
    </xf>
    <xf numFmtId="0" fontId="57" fillId="0" borderId="10" xfId="42" applyFont="1" applyBorder="1" applyAlignment="1">
      <alignment vertical="center" wrapText="1"/>
      <protection/>
    </xf>
    <xf numFmtId="0" fontId="57" fillId="0" borderId="10" xfId="42" applyFont="1" applyBorder="1">
      <alignment vertical="center"/>
      <protection/>
    </xf>
    <xf numFmtId="0" fontId="57" fillId="0" borderId="0" xfId="42" applyFont="1">
      <alignment vertical="center"/>
      <protection/>
    </xf>
    <xf numFmtId="0" fontId="57" fillId="0" borderId="10" xfId="42" applyFont="1" applyFill="1" applyBorder="1" applyAlignment="1">
      <alignment vertical="center" wrapText="1"/>
      <protection/>
    </xf>
    <xf numFmtId="0" fontId="0" fillId="0" borderId="0" xfId="42">
      <alignment vertical="center"/>
      <protection/>
    </xf>
    <xf numFmtId="0" fontId="57" fillId="34" borderId="10" xfId="42" applyFont="1" applyFill="1" applyBorder="1" applyAlignment="1">
      <alignment horizontal="center" vertical="center"/>
      <protection/>
    </xf>
    <xf numFmtId="0" fontId="57" fillId="34" borderId="10" xfId="42" applyFont="1" applyFill="1" applyBorder="1" applyAlignment="1">
      <alignment vertical="center" wrapText="1"/>
      <protection/>
    </xf>
    <xf numFmtId="0" fontId="57" fillId="34" borderId="10" xfId="42" applyFont="1" applyFill="1" applyBorder="1">
      <alignment vertical="center"/>
      <protection/>
    </xf>
    <xf numFmtId="0" fontId="57" fillId="34" borderId="0" xfId="42" applyFont="1" applyFill="1">
      <alignment vertical="center"/>
      <protection/>
    </xf>
    <xf numFmtId="43" fontId="57" fillId="0" borderId="0" xfId="53" applyNumberFormat="1" applyFont="1" applyAlignment="1">
      <alignment vertical="center"/>
    </xf>
    <xf numFmtId="43" fontId="53" fillId="0" borderId="10" xfId="53" applyFont="1" applyFill="1" applyBorder="1" applyAlignment="1">
      <alignment horizontal="right" vertical="center"/>
    </xf>
    <xf numFmtId="0" fontId="58" fillId="0" borderId="10" xfId="43" applyFont="1" applyBorder="1" applyAlignment="1">
      <alignment horizontal="center" vertical="center"/>
      <protection/>
    </xf>
    <xf numFmtId="0" fontId="58" fillId="0" borderId="10" xfId="43" applyFont="1" applyBorder="1" applyAlignment="1">
      <alignment vertical="center" wrapText="1"/>
      <protection/>
    </xf>
    <xf numFmtId="0" fontId="58" fillId="0" borderId="10" xfId="43" applyFont="1" applyBorder="1">
      <alignment vertical="center"/>
      <protection/>
    </xf>
    <xf numFmtId="0" fontId="58" fillId="0" borderId="0" xfId="43" applyFont="1">
      <alignment vertical="center"/>
      <protection/>
    </xf>
    <xf numFmtId="43" fontId="58" fillId="0" borderId="0" xfId="53" applyNumberFormat="1" applyFont="1" applyAlignment="1">
      <alignment vertical="center"/>
    </xf>
    <xf numFmtId="0" fontId="58" fillId="0" borderId="10" xfId="43" applyFont="1" applyFill="1" applyBorder="1" applyAlignment="1">
      <alignment vertical="center" wrapText="1"/>
      <protection/>
    </xf>
    <xf numFmtId="0" fontId="52" fillId="0" borderId="10" xfId="40" applyFont="1" applyFill="1" applyBorder="1" applyAlignment="1">
      <alignment horizontal="center" vertical="center" wrapText="1"/>
      <protection/>
    </xf>
    <xf numFmtId="0" fontId="52" fillId="0" borderId="14" xfId="40" applyFont="1" applyFill="1" applyBorder="1" applyAlignment="1">
      <alignment horizontal="center" vertical="center" wrapText="1"/>
      <protection/>
    </xf>
    <xf numFmtId="0" fontId="52" fillId="0" borderId="12" xfId="40" applyFont="1" applyFill="1" applyBorder="1" applyAlignment="1">
      <alignment horizontal="center" vertical="center" wrapText="1"/>
      <protection/>
    </xf>
    <xf numFmtId="0" fontId="52" fillId="0" borderId="10" xfId="40" applyFont="1" applyFill="1" applyBorder="1" applyAlignment="1">
      <alignment horizontal="center" vertical="center"/>
      <protection/>
    </xf>
    <xf numFmtId="0" fontId="52" fillId="0" borderId="13" xfId="40" applyFont="1" applyFill="1" applyBorder="1" applyAlignment="1">
      <alignment horizontal="center" vertical="center" wrapText="1"/>
      <protection/>
    </xf>
    <xf numFmtId="0" fontId="52" fillId="0" borderId="21" xfId="40" applyFont="1" applyFill="1" applyBorder="1" applyAlignment="1">
      <alignment horizontal="center" vertical="center" wrapText="1"/>
      <protection/>
    </xf>
    <xf numFmtId="0" fontId="52" fillId="0" borderId="12" xfId="40" applyFont="1" applyFill="1" applyBorder="1" applyAlignment="1">
      <alignment horizontal="left" vertical="center" wrapText="1"/>
      <protection/>
    </xf>
    <xf numFmtId="0" fontId="52" fillId="0" borderId="21" xfId="40" applyFont="1" applyFill="1" applyBorder="1" applyAlignment="1">
      <alignment horizontal="left" vertical="center" wrapText="1"/>
      <protection/>
    </xf>
    <xf numFmtId="0" fontId="52" fillId="0" borderId="10" xfId="40" applyFont="1" applyFill="1" applyBorder="1" applyAlignment="1">
      <alignment horizontal="left" vertical="center" wrapText="1"/>
      <protection/>
    </xf>
    <xf numFmtId="0" fontId="52" fillId="0" borderId="10" xfId="40" applyFont="1" applyFill="1" applyBorder="1" applyAlignment="1">
      <alignment vertical="center" wrapText="1"/>
      <protection/>
    </xf>
    <xf numFmtId="0" fontId="52" fillId="0" borderId="11" xfId="40" applyFont="1" applyFill="1" applyBorder="1" applyAlignment="1">
      <alignment horizontal="center" vertical="center" wrapText="1"/>
      <protection/>
    </xf>
    <xf numFmtId="10" fontId="58" fillId="0" borderId="0" xfId="33" applyNumberFormat="1" applyFont="1" applyAlignment="1">
      <alignment vertical="center"/>
    </xf>
    <xf numFmtId="0" fontId="59" fillId="0" borderId="10" xfId="40" applyFont="1" applyFill="1" applyBorder="1">
      <alignment vertical="center"/>
      <protection/>
    </xf>
    <xf numFmtId="0" fontId="52" fillId="0" borderId="10" xfId="40" applyFont="1" applyFill="1" applyBorder="1" applyAlignment="1">
      <alignment horizontal="center" vertical="center" wrapText="1"/>
      <protection/>
    </xf>
    <xf numFmtId="0" fontId="52" fillId="0" borderId="10" xfId="40" applyFont="1" applyFill="1" applyBorder="1" applyAlignment="1">
      <alignment horizontal="center" vertical="center"/>
      <protection/>
    </xf>
    <xf numFmtId="43" fontId="52" fillId="0" borderId="10" xfId="53" applyFont="1" applyFill="1" applyBorder="1" applyAlignment="1">
      <alignment horizontal="center" vertical="center" wrapText="1"/>
    </xf>
    <xf numFmtId="0" fontId="52" fillId="0" borderId="10" xfId="40" applyFont="1" applyFill="1" applyBorder="1" applyAlignment="1">
      <alignment horizontal="left" vertical="center" wrapText="1"/>
      <protection/>
    </xf>
    <xf numFmtId="0" fontId="52" fillId="0" borderId="10" xfId="40" applyFont="1" applyFill="1" applyBorder="1" applyAlignment="1">
      <alignment vertical="center" wrapText="1"/>
      <protection/>
    </xf>
    <xf numFmtId="43" fontId="50" fillId="0" borderId="10" xfId="53" applyFont="1" applyFill="1" applyBorder="1" applyAlignment="1">
      <alignment horizontal="center" vertical="center" wrapText="1"/>
    </xf>
    <xf numFmtId="0" fontId="50" fillId="0" borderId="10" xfId="40" applyFont="1" applyFill="1" applyBorder="1">
      <alignment vertical="center"/>
      <protection/>
    </xf>
    <xf numFmtId="0" fontId="54" fillId="0" borderId="10" xfId="40" applyFont="1" applyFill="1" applyBorder="1">
      <alignment vertical="center"/>
      <protection/>
    </xf>
    <xf numFmtId="43" fontId="52" fillId="0" borderId="10" xfId="53" applyFont="1" applyFill="1" applyBorder="1" applyAlignment="1">
      <alignment horizontal="right" vertical="center"/>
    </xf>
    <xf numFmtId="0" fontId="52" fillId="0" borderId="10" xfId="40" applyFont="1" applyFill="1" applyBorder="1" applyAlignment="1">
      <alignment horizontal="center" vertical="center" wrapText="1"/>
      <protection/>
    </xf>
    <xf numFmtId="0" fontId="52" fillId="0" borderId="10" xfId="40" applyFont="1" applyFill="1" applyBorder="1" applyAlignment="1">
      <alignment horizontal="center" vertical="center" textRotation="255" wrapText="1"/>
      <protection/>
    </xf>
    <xf numFmtId="0" fontId="52" fillId="0" borderId="10" xfId="40" applyFont="1" applyFill="1" applyBorder="1" applyAlignment="1">
      <alignment horizontal="left" vertical="center" wrapText="1"/>
      <protection/>
    </xf>
    <xf numFmtId="0" fontId="52" fillId="0" borderId="10" xfId="40" applyFont="1" applyFill="1" applyBorder="1" applyAlignment="1">
      <alignment horizontal="center" vertical="center"/>
      <protection/>
    </xf>
    <xf numFmtId="0" fontId="60" fillId="0" borderId="0" xfId="40" applyFont="1" applyFill="1" applyBorder="1" applyAlignment="1">
      <alignment horizontal="center" vertical="center"/>
      <protection/>
    </xf>
    <xf numFmtId="0" fontId="52" fillId="0" borderId="10" xfId="40" applyFont="1" applyFill="1" applyBorder="1" applyAlignment="1">
      <alignment vertical="center" wrapText="1"/>
      <protection/>
    </xf>
    <xf numFmtId="0" fontId="52" fillId="0" borderId="10" xfId="40" applyNumberFormat="1" applyFont="1" applyFill="1" applyBorder="1" applyAlignment="1">
      <alignment horizontal="center" vertical="center" wrapText="1"/>
      <protection/>
    </xf>
    <xf numFmtId="0" fontId="5" fillId="33" borderId="10" xfId="40" applyFont="1" applyFill="1" applyBorder="1" applyAlignment="1">
      <alignment vertical="center" wrapText="1"/>
      <protection/>
    </xf>
    <xf numFmtId="0" fontId="5" fillId="33" borderId="10" xfId="40" applyFont="1" applyFill="1" applyBorder="1" applyAlignment="1">
      <alignment horizontal="left" vertical="center" wrapText="1"/>
      <protection/>
    </xf>
    <xf numFmtId="0" fontId="5" fillId="33" borderId="10" xfId="40" applyFont="1" applyFill="1" applyBorder="1" applyAlignment="1">
      <alignment horizontal="center" vertical="center" textRotation="255" wrapText="1"/>
      <protection/>
    </xf>
    <xf numFmtId="0" fontId="5" fillId="33" borderId="10" xfId="40" applyFont="1" applyFill="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0" xfId="40" applyFont="1" applyBorder="1" applyAlignment="1">
      <alignment horizontal="center" vertical="center"/>
      <protection/>
    </xf>
    <xf numFmtId="0" fontId="5" fillId="0" borderId="10" xfId="40" applyFont="1" applyFill="1" applyBorder="1" applyAlignment="1">
      <alignment horizontal="center" vertical="center" wrapText="1"/>
      <protection/>
    </xf>
    <xf numFmtId="0" fontId="5" fillId="33" borderId="12" xfId="40" applyFont="1" applyFill="1" applyBorder="1" applyAlignment="1">
      <alignment horizontal="center" vertical="center" wrapText="1"/>
      <protection/>
    </xf>
    <xf numFmtId="0" fontId="5" fillId="33" borderId="21" xfId="40" applyFont="1" applyFill="1" applyBorder="1" applyAlignment="1">
      <alignment horizontal="center" vertical="center" wrapText="1"/>
      <protection/>
    </xf>
    <xf numFmtId="0" fontId="5" fillId="0" borderId="12" xfId="40" applyFont="1" applyBorder="1" applyAlignment="1">
      <alignment horizontal="center" vertical="center"/>
      <protection/>
    </xf>
    <xf numFmtId="0" fontId="5" fillId="0" borderId="13" xfId="40" applyFont="1" applyBorder="1" applyAlignment="1">
      <alignment horizontal="center" vertical="center"/>
      <protection/>
    </xf>
    <xf numFmtId="0" fontId="5" fillId="0" borderId="21" xfId="40" applyFont="1" applyBorder="1" applyAlignment="1">
      <alignment horizontal="center" vertical="center"/>
      <protection/>
    </xf>
    <xf numFmtId="0" fontId="5" fillId="34" borderId="18" xfId="40" applyFont="1" applyFill="1" applyBorder="1" applyAlignment="1">
      <alignment horizontal="center" vertical="center" textRotation="255" wrapText="1"/>
      <protection/>
    </xf>
    <xf numFmtId="0" fontId="5" fillId="34" borderId="22" xfId="40" applyFont="1" applyFill="1" applyBorder="1" applyAlignment="1">
      <alignment horizontal="center" vertical="center" textRotation="255" wrapText="1"/>
      <protection/>
    </xf>
    <xf numFmtId="0" fontId="5" fillId="34" borderId="16" xfId="40" applyFont="1" applyFill="1" applyBorder="1" applyAlignment="1">
      <alignment horizontal="center" vertical="center" textRotation="255" wrapText="1"/>
      <protection/>
    </xf>
    <xf numFmtId="0" fontId="5" fillId="33" borderId="10" xfId="40" applyNumberFormat="1" applyFont="1" applyFill="1" applyBorder="1" applyAlignment="1">
      <alignment horizontal="center" vertical="center" wrapText="1"/>
      <protection/>
    </xf>
    <xf numFmtId="0" fontId="5" fillId="33" borderId="13" xfId="40" applyFont="1" applyFill="1" applyBorder="1" applyAlignment="1">
      <alignment horizontal="center" vertical="center" wrapText="1"/>
      <protection/>
    </xf>
    <xf numFmtId="0" fontId="5" fillId="33" borderId="14" xfId="40" applyFont="1" applyFill="1" applyBorder="1" applyAlignment="1">
      <alignment horizontal="center" vertical="center" wrapText="1"/>
      <protection/>
    </xf>
    <xf numFmtId="0" fontId="52" fillId="0" borderId="12" xfId="40" applyFont="1" applyFill="1" applyBorder="1" applyAlignment="1">
      <alignment horizontal="center" vertical="center" wrapText="1"/>
      <protection/>
    </xf>
    <xf numFmtId="0" fontId="52" fillId="0" borderId="14" xfId="40" applyFont="1" applyFill="1" applyBorder="1" applyAlignment="1">
      <alignment horizontal="center" vertical="center" wrapText="1"/>
      <protection/>
    </xf>
    <xf numFmtId="0" fontId="52" fillId="0" borderId="23" xfId="40" applyFont="1" applyFill="1" applyBorder="1" applyAlignment="1">
      <alignment horizontal="center" vertical="center" wrapText="1"/>
      <protection/>
    </xf>
    <xf numFmtId="0" fontId="52" fillId="0" borderId="24" xfId="40" applyFont="1" applyFill="1" applyBorder="1" applyAlignment="1">
      <alignment horizontal="center" vertical="center" wrapText="1"/>
      <protection/>
    </xf>
    <xf numFmtId="0" fontId="52" fillId="0" borderId="15" xfId="40" applyFont="1" applyFill="1" applyBorder="1" applyAlignment="1">
      <alignment horizontal="center" vertical="center" wrapText="1"/>
      <protection/>
    </xf>
    <xf numFmtId="0" fontId="52" fillId="0" borderId="13" xfId="40" applyFont="1" applyFill="1" applyBorder="1" applyAlignment="1">
      <alignment horizontal="center" vertical="center" wrapText="1"/>
      <protection/>
    </xf>
    <xf numFmtId="0" fontId="52" fillId="0" borderId="21" xfId="40" applyFont="1" applyFill="1" applyBorder="1" applyAlignment="1">
      <alignment horizontal="center" vertical="center" wrapText="1"/>
      <protection/>
    </xf>
    <xf numFmtId="0" fontId="52" fillId="0" borderId="12" xfId="40" applyFont="1" applyFill="1" applyBorder="1" applyAlignment="1">
      <alignment horizontal="left" vertical="center" wrapText="1"/>
      <protection/>
    </xf>
    <xf numFmtId="0" fontId="52" fillId="0" borderId="21" xfId="40" applyFont="1" applyFill="1" applyBorder="1" applyAlignment="1">
      <alignment horizontal="left" vertical="center" wrapText="1"/>
      <protection/>
    </xf>
    <xf numFmtId="0" fontId="52" fillId="0" borderId="18" xfId="40" applyFont="1" applyFill="1" applyBorder="1" applyAlignment="1">
      <alignment horizontal="center" vertical="center" textRotation="255" wrapText="1"/>
      <protection/>
    </xf>
    <xf numFmtId="0" fontId="52" fillId="0" borderId="22" xfId="40" applyFont="1" applyFill="1" applyBorder="1" applyAlignment="1">
      <alignment horizontal="center" vertical="center" textRotation="255" wrapText="1"/>
      <protection/>
    </xf>
    <xf numFmtId="0" fontId="52" fillId="0" borderId="18" xfId="40" applyFont="1" applyFill="1" applyBorder="1" applyAlignment="1">
      <alignment horizontal="center" vertical="center" wrapText="1"/>
      <protection/>
    </xf>
    <xf numFmtId="0" fontId="52" fillId="0" borderId="22" xfId="40" applyFont="1" applyFill="1" applyBorder="1" applyAlignment="1">
      <alignment horizontal="center" vertical="center" wrapText="1"/>
      <protection/>
    </xf>
    <xf numFmtId="0" fontId="52" fillId="0" borderId="13" xfId="40" applyFont="1" applyFill="1" applyBorder="1" applyAlignment="1">
      <alignment horizontal="left" vertical="center" wrapText="1"/>
      <protection/>
    </xf>
    <xf numFmtId="0" fontId="52" fillId="0" borderId="16" xfId="40" applyFont="1" applyFill="1" applyBorder="1" applyAlignment="1">
      <alignment horizontal="center" vertical="center" wrapText="1"/>
      <protection/>
    </xf>
    <xf numFmtId="0" fontId="52" fillId="0" borderId="11" xfId="40" applyFont="1" applyFill="1" applyBorder="1" applyAlignment="1">
      <alignment horizontal="center" vertical="center" wrapText="1"/>
      <protection/>
    </xf>
    <xf numFmtId="0" fontId="52" fillId="0" borderId="20" xfId="40" applyFont="1" applyFill="1" applyBorder="1" applyAlignment="1">
      <alignment horizontal="center" vertical="center"/>
      <protection/>
    </xf>
    <xf numFmtId="0" fontId="52" fillId="0" borderId="17" xfId="40" applyFont="1" applyFill="1" applyBorder="1" applyAlignment="1">
      <alignment horizontal="center" vertical="center"/>
      <protection/>
    </xf>
    <xf numFmtId="0" fontId="61" fillId="0" borderId="0" xfId="41" applyFont="1" applyFill="1" applyAlignment="1">
      <alignment horizontal="center" vertical="center"/>
      <protection/>
    </xf>
    <xf numFmtId="0" fontId="0" fillId="0" borderId="0" xfId="41" applyFont="1" applyFill="1" applyAlignment="1">
      <alignment vertical="center"/>
      <protection/>
    </xf>
    <xf numFmtId="0" fontId="57" fillId="0" borderId="11" xfId="41" applyFont="1" applyBorder="1" applyAlignment="1">
      <alignment horizontal="center" vertical="center" wrapText="1"/>
      <protection/>
    </xf>
    <xf numFmtId="0" fontId="57" fillId="0" borderId="17" xfId="41" applyFont="1" applyBorder="1" applyAlignment="1">
      <alignment horizontal="center" vertical="center" wrapText="1"/>
      <protection/>
    </xf>
    <xf numFmtId="0" fontId="57" fillId="0" borderId="14" xfId="41" applyFont="1" applyBorder="1" applyAlignment="1">
      <alignment horizontal="center" vertical="center" wrapText="1"/>
      <protection/>
    </xf>
    <xf numFmtId="0" fontId="57" fillId="0" borderId="0" xfId="43" applyFont="1" applyAlignment="1">
      <alignment horizontal="center" vertical="center"/>
      <protection/>
    </xf>
    <xf numFmtId="0" fontId="57" fillId="0" borderId="10" xfId="43" applyFont="1" applyBorder="1" applyAlignment="1">
      <alignment horizontal="center" vertical="center"/>
      <protection/>
    </xf>
    <xf numFmtId="0" fontId="61" fillId="0" borderId="0" xfId="42" applyFont="1" applyFill="1" applyAlignment="1">
      <alignment horizontal="center" vertical="center"/>
      <protection/>
    </xf>
    <xf numFmtId="0" fontId="0" fillId="0" borderId="0" xfId="42" applyFont="1" applyFill="1" applyAlignment="1">
      <alignment vertical="center"/>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F41"/>
  <sheetViews>
    <sheetView showGridLines="0" tabSelected="1" view="pageBreakPreview" zoomScaleNormal="115" zoomScaleSheetLayoutView="100" zoomScalePageLayoutView="0" workbookViewId="0" topLeftCell="A1">
      <selection activeCell="A2" sqref="A2:K2"/>
    </sheetView>
  </sheetViews>
  <sheetFormatPr defaultColWidth="9.140625" defaultRowHeight="15"/>
  <cols>
    <col min="1" max="1" width="6.421875" style="70" customWidth="1"/>
    <col min="2" max="2" width="6.28125" style="71" customWidth="1"/>
    <col min="3" max="3" width="8.140625" style="72" customWidth="1"/>
    <col min="4" max="4" width="6.421875" style="73" customWidth="1"/>
    <col min="5" max="5" width="15.00390625" style="72" customWidth="1"/>
    <col min="6" max="6" width="6.421875" style="74" customWidth="1"/>
    <col min="7" max="7" width="23.140625" style="75" customWidth="1"/>
    <col min="8" max="8" width="4.7109375" style="75" customWidth="1"/>
    <col min="9" max="9" width="44.28125" style="75" customWidth="1"/>
    <col min="10" max="10" width="36.57421875" style="76" customWidth="1"/>
    <col min="11" max="11" width="8.421875" style="84" customWidth="1"/>
    <col min="12" max="12" width="14.140625" style="76" hidden="1" customWidth="1"/>
    <col min="13" max="13" width="12.28125" style="76" hidden="1" customWidth="1"/>
    <col min="14" max="14" width="22.8515625" style="76" hidden="1" customWidth="1"/>
    <col min="15" max="188" width="9.00390625" style="76" customWidth="1"/>
    <col min="189" max="16384" width="9.00390625" style="30" customWidth="1"/>
  </cols>
  <sheetData>
    <row r="1" spans="1:188" s="55" customFormat="1" ht="14.25" customHeight="1">
      <c r="A1" s="55" t="s">
        <v>216</v>
      </c>
      <c r="B1" s="56"/>
      <c r="C1" s="57"/>
      <c r="D1" s="58"/>
      <c r="E1" s="57"/>
      <c r="F1" s="59"/>
      <c r="G1" s="60"/>
      <c r="H1" s="60"/>
      <c r="I1" s="60"/>
      <c r="J1" s="61"/>
      <c r="K1" s="78"/>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row>
    <row r="2" spans="1:11" s="55" customFormat="1" ht="25.5">
      <c r="A2" s="151" t="s">
        <v>343</v>
      </c>
      <c r="B2" s="151"/>
      <c r="C2" s="151"/>
      <c r="D2" s="151"/>
      <c r="E2" s="151"/>
      <c r="F2" s="151"/>
      <c r="G2" s="151"/>
      <c r="H2" s="151"/>
      <c r="I2" s="151"/>
      <c r="J2" s="151"/>
      <c r="K2" s="151"/>
    </row>
    <row r="3" spans="1:11" s="49" customFormat="1" ht="34.5" customHeight="1">
      <c r="A3" s="138" t="s">
        <v>0</v>
      </c>
      <c r="B3" s="138" t="s">
        <v>1</v>
      </c>
      <c r="C3" s="138" t="s">
        <v>2</v>
      </c>
      <c r="D3" s="138" t="s">
        <v>1</v>
      </c>
      <c r="E3" s="138" t="s">
        <v>4</v>
      </c>
      <c r="F3" s="138" t="s">
        <v>3</v>
      </c>
      <c r="G3" s="138" t="s">
        <v>5</v>
      </c>
      <c r="H3" s="139" t="s">
        <v>1</v>
      </c>
      <c r="I3" s="138" t="s">
        <v>6</v>
      </c>
      <c r="J3" s="138" t="s">
        <v>7</v>
      </c>
      <c r="K3" s="140" t="s">
        <v>8</v>
      </c>
    </row>
    <row r="4" spans="1:11" s="49" customFormat="1" ht="67.5" customHeight="1">
      <c r="A4" s="148" t="s">
        <v>9</v>
      </c>
      <c r="B4" s="147">
        <v>30</v>
      </c>
      <c r="C4" s="147" t="s">
        <v>188</v>
      </c>
      <c r="D4" s="147">
        <v>30</v>
      </c>
      <c r="E4" s="138" t="s">
        <v>11</v>
      </c>
      <c r="F4" s="138">
        <v>10</v>
      </c>
      <c r="G4" s="141" t="s">
        <v>186</v>
      </c>
      <c r="H4" s="139">
        <v>10</v>
      </c>
      <c r="I4" s="141" t="s">
        <v>98</v>
      </c>
      <c r="J4" s="141" t="s">
        <v>190</v>
      </c>
      <c r="K4" s="140">
        <v>10</v>
      </c>
    </row>
    <row r="5" spans="1:11" s="49" customFormat="1" ht="84" customHeight="1">
      <c r="A5" s="148"/>
      <c r="B5" s="147"/>
      <c r="C5" s="147"/>
      <c r="D5" s="147"/>
      <c r="E5" s="138" t="s">
        <v>14</v>
      </c>
      <c r="F5" s="138">
        <v>10</v>
      </c>
      <c r="G5" s="141" t="s">
        <v>15</v>
      </c>
      <c r="H5" s="139">
        <v>10</v>
      </c>
      <c r="I5" s="141" t="s">
        <v>99</v>
      </c>
      <c r="J5" s="142" t="s">
        <v>191</v>
      </c>
      <c r="K5" s="140">
        <v>10</v>
      </c>
    </row>
    <row r="6" spans="1:11" s="49" customFormat="1" ht="51" customHeight="1">
      <c r="A6" s="148"/>
      <c r="B6" s="147"/>
      <c r="C6" s="147"/>
      <c r="D6" s="147"/>
      <c r="E6" s="147" t="s">
        <v>17</v>
      </c>
      <c r="F6" s="150">
        <v>10</v>
      </c>
      <c r="G6" s="141" t="s">
        <v>312</v>
      </c>
      <c r="H6" s="139">
        <v>5</v>
      </c>
      <c r="I6" s="152" t="s">
        <v>242</v>
      </c>
      <c r="J6" s="149" t="s">
        <v>192</v>
      </c>
      <c r="K6" s="140">
        <v>5</v>
      </c>
    </row>
    <row r="7" spans="1:13" s="49" customFormat="1" ht="51" customHeight="1">
      <c r="A7" s="148"/>
      <c r="B7" s="147"/>
      <c r="C7" s="147"/>
      <c r="D7" s="147"/>
      <c r="E7" s="147"/>
      <c r="F7" s="150"/>
      <c r="G7" s="141" t="s">
        <v>189</v>
      </c>
      <c r="H7" s="139">
        <v>5</v>
      </c>
      <c r="I7" s="152"/>
      <c r="J7" s="149"/>
      <c r="K7" s="140">
        <v>5</v>
      </c>
      <c r="M7" s="85"/>
    </row>
    <row r="8" spans="1:13" s="49" customFormat="1" ht="27.75" customHeight="1">
      <c r="A8" s="147" t="s">
        <v>26</v>
      </c>
      <c r="B8" s="147">
        <v>30</v>
      </c>
      <c r="C8" s="147" t="s">
        <v>187</v>
      </c>
      <c r="D8" s="150">
        <v>30</v>
      </c>
      <c r="E8" s="138" t="s">
        <v>28</v>
      </c>
      <c r="F8" s="147">
        <v>30</v>
      </c>
      <c r="G8" s="142" t="s">
        <v>316</v>
      </c>
      <c r="H8" s="147">
        <v>30</v>
      </c>
      <c r="I8" s="142" t="s">
        <v>313</v>
      </c>
      <c r="J8" s="149" t="s">
        <v>29</v>
      </c>
      <c r="K8" s="140">
        <v>4.17</v>
      </c>
      <c r="L8" s="49">
        <v>5</v>
      </c>
      <c r="M8" s="49">
        <v>4</v>
      </c>
    </row>
    <row r="9" spans="1:14" s="49" customFormat="1" ht="27.75" customHeight="1">
      <c r="A9" s="147"/>
      <c r="B9" s="147"/>
      <c r="C9" s="147"/>
      <c r="D9" s="150"/>
      <c r="E9" s="147" t="s">
        <v>30</v>
      </c>
      <c r="F9" s="147"/>
      <c r="G9" s="141" t="s">
        <v>238</v>
      </c>
      <c r="H9" s="147"/>
      <c r="I9" s="141" t="s">
        <v>257</v>
      </c>
      <c r="J9" s="149"/>
      <c r="K9" s="140">
        <v>5</v>
      </c>
      <c r="L9" s="49">
        <v>5</v>
      </c>
      <c r="M9" s="49">
        <v>12</v>
      </c>
      <c r="N9" s="49">
        <v>0.4</v>
      </c>
    </row>
    <row r="10" spans="1:14" s="49" customFormat="1" ht="27.75" customHeight="1">
      <c r="A10" s="147"/>
      <c r="B10" s="147"/>
      <c r="C10" s="147"/>
      <c r="D10" s="150"/>
      <c r="E10" s="147"/>
      <c r="F10" s="147"/>
      <c r="G10" s="141" t="s">
        <v>239</v>
      </c>
      <c r="H10" s="147"/>
      <c r="I10" s="141" t="s">
        <v>318</v>
      </c>
      <c r="J10" s="149"/>
      <c r="K10" s="140">
        <v>5</v>
      </c>
      <c r="L10" s="49">
        <v>5</v>
      </c>
      <c r="M10" s="49">
        <v>13</v>
      </c>
      <c r="N10" s="49">
        <v>0.4</v>
      </c>
    </row>
    <row r="11" spans="1:14" s="49" customFormat="1" ht="27.75" customHeight="1">
      <c r="A11" s="147"/>
      <c r="B11" s="147"/>
      <c r="C11" s="147"/>
      <c r="D11" s="150"/>
      <c r="E11" s="147"/>
      <c r="F11" s="147"/>
      <c r="G11" s="141" t="s">
        <v>315</v>
      </c>
      <c r="H11" s="147"/>
      <c r="I11" s="141" t="s">
        <v>255</v>
      </c>
      <c r="J11" s="149"/>
      <c r="K11" s="140">
        <v>4.17</v>
      </c>
      <c r="L11" s="49">
        <v>5</v>
      </c>
      <c r="M11" s="49">
        <v>14</v>
      </c>
      <c r="N11" s="49">
        <v>0.4</v>
      </c>
    </row>
    <row r="12" spans="1:14" s="49" customFormat="1" ht="27.75" customHeight="1">
      <c r="A12" s="147"/>
      <c r="B12" s="147"/>
      <c r="C12" s="147"/>
      <c r="D12" s="150"/>
      <c r="E12" s="147" t="s">
        <v>311</v>
      </c>
      <c r="F12" s="147"/>
      <c r="G12" s="141" t="s">
        <v>254</v>
      </c>
      <c r="H12" s="147"/>
      <c r="I12" s="141" t="s">
        <v>319</v>
      </c>
      <c r="J12" s="149"/>
      <c r="K12" s="140">
        <v>5</v>
      </c>
      <c r="L12" s="49">
        <v>5</v>
      </c>
      <c r="M12" s="49">
        <v>15</v>
      </c>
      <c r="N12" s="49">
        <v>0.4</v>
      </c>
    </row>
    <row r="13" spans="1:14" s="49" customFormat="1" ht="27.75" customHeight="1">
      <c r="A13" s="147"/>
      <c r="B13" s="147"/>
      <c r="C13" s="147"/>
      <c r="D13" s="150"/>
      <c r="E13" s="147"/>
      <c r="F13" s="147"/>
      <c r="G13" s="141" t="s">
        <v>249</v>
      </c>
      <c r="H13" s="147"/>
      <c r="I13" s="141" t="s">
        <v>320</v>
      </c>
      <c r="J13" s="149"/>
      <c r="K13" s="140">
        <v>5</v>
      </c>
      <c r="L13" s="49">
        <v>5</v>
      </c>
      <c r="M13" s="49">
        <v>16</v>
      </c>
      <c r="N13" s="49">
        <v>0.4</v>
      </c>
    </row>
    <row r="14" spans="1:14" s="49" customFormat="1" ht="24">
      <c r="A14" s="148" t="s">
        <v>36</v>
      </c>
      <c r="B14" s="147">
        <v>10</v>
      </c>
      <c r="C14" s="148" t="s">
        <v>36</v>
      </c>
      <c r="D14" s="150">
        <v>10</v>
      </c>
      <c r="E14" s="153" t="s">
        <v>37</v>
      </c>
      <c r="F14" s="147">
        <v>10</v>
      </c>
      <c r="G14" s="141" t="s">
        <v>321</v>
      </c>
      <c r="H14" s="138">
        <v>2</v>
      </c>
      <c r="I14" s="141" t="s">
        <v>258</v>
      </c>
      <c r="J14" s="141" t="s">
        <v>248</v>
      </c>
      <c r="K14" s="140">
        <v>2</v>
      </c>
      <c r="M14" s="49">
        <v>17</v>
      </c>
      <c r="N14" s="49">
        <v>0.4</v>
      </c>
    </row>
    <row r="15" spans="1:14" s="49" customFormat="1" ht="12">
      <c r="A15" s="148"/>
      <c r="B15" s="147"/>
      <c r="C15" s="148"/>
      <c r="D15" s="150"/>
      <c r="E15" s="153"/>
      <c r="F15" s="147"/>
      <c r="G15" s="141" t="s">
        <v>325</v>
      </c>
      <c r="H15" s="138">
        <v>2</v>
      </c>
      <c r="I15" s="141" t="s">
        <v>324</v>
      </c>
      <c r="J15" s="141" t="s">
        <v>248</v>
      </c>
      <c r="K15" s="140">
        <v>2</v>
      </c>
      <c r="M15" s="49">
        <v>18</v>
      </c>
      <c r="N15" s="49">
        <v>0.4</v>
      </c>
    </row>
    <row r="16" spans="1:14" s="49" customFormat="1" ht="24">
      <c r="A16" s="148"/>
      <c r="B16" s="147"/>
      <c r="C16" s="148"/>
      <c r="D16" s="150"/>
      <c r="E16" s="153"/>
      <c r="F16" s="147"/>
      <c r="G16" s="141" t="s">
        <v>322</v>
      </c>
      <c r="H16" s="138">
        <v>2</v>
      </c>
      <c r="I16" s="141" t="s">
        <v>326</v>
      </c>
      <c r="J16" s="141" t="s">
        <v>248</v>
      </c>
      <c r="K16" s="140">
        <v>2</v>
      </c>
      <c r="M16" s="49">
        <v>19</v>
      </c>
      <c r="N16" s="49">
        <v>0.4</v>
      </c>
    </row>
    <row r="17" spans="1:14" s="49" customFormat="1" ht="24">
      <c r="A17" s="148"/>
      <c r="B17" s="147"/>
      <c r="C17" s="148"/>
      <c r="D17" s="150"/>
      <c r="E17" s="153"/>
      <c r="F17" s="147"/>
      <c r="G17" s="141" t="s">
        <v>323</v>
      </c>
      <c r="H17" s="138">
        <v>4</v>
      </c>
      <c r="I17" s="141" t="s">
        <v>259</v>
      </c>
      <c r="J17" s="141" t="s">
        <v>240</v>
      </c>
      <c r="K17" s="140">
        <v>4</v>
      </c>
      <c r="M17" s="49">
        <v>20</v>
      </c>
      <c r="N17" s="49">
        <v>0.4</v>
      </c>
    </row>
    <row r="18" spans="1:11" s="64" customFormat="1" ht="108">
      <c r="A18" s="148" t="s">
        <v>217</v>
      </c>
      <c r="B18" s="147">
        <v>30</v>
      </c>
      <c r="C18" s="147" t="s">
        <v>218</v>
      </c>
      <c r="D18" s="147">
        <v>10</v>
      </c>
      <c r="E18" s="138" t="s">
        <v>219</v>
      </c>
      <c r="F18" s="138">
        <v>2</v>
      </c>
      <c r="G18" s="141" t="s">
        <v>220</v>
      </c>
      <c r="H18" s="138">
        <v>2</v>
      </c>
      <c r="I18" s="141" t="s">
        <v>241</v>
      </c>
      <c r="J18" s="142" t="s">
        <v>221</v>
      </c>
      <c r="K18" s="143">
        <v>2</v>
      </c>
    </row>
    <row r="19" spans="1:11" s="49" customFormat="1" ht="71.25" customHeight="1">
      <c r="A19" s="148"/>
      <c r="B19" s="147"/>
      <c r="C19" s="147"/>
      <c r="D19" s="147"/>
      <c r="E19" s="147" t="s">
        <v>222</v>
      </c>
      <c r="F19" s="147">
        <v>8</v>
      </c>
      <c r="G19" s="141" t="s">
        <v>327</v>
      </c>
      <c r="H19" s="138">
        <v>3</v>
      </c>
      <c r="I19" s="142" t="s">
        <v>223</v>
      </c>
      <c r="J19" s="142" t="s">
        <v>224</v>
      </c>
      <c r="K19" s="140">
        <v>3</v>
      </c>
    </row>
    <row r="20" spans="1:11" s="49" customFormat="1" ht="39" customHeight="1">
      <c r="A20" s="148"/>
      <c r="B20" s="147"/>
      <c r="C20" s="147"/>
      <c r="D20" s="147"/>
      <c r="E20" s="147"/>
      <c r="F20" s="147"/>
      <c r="G20" s="141" t="s">
        <v>328</v>
      </c>
      <c r="H20" s="138">
        <v>3</v>
      </c>
      <c r="I20" s="142" t="s">
        <v>243</v>
      </c>
      <c r="J20" s="142" t="s">
        <v>224</v>
      </c>
      <c r="K20" s="140">
        <v>3</v>
      </c>
    </row>
    <row r="21" spans="1:11" s="49" customFormat="1" ht="25.5" customHeight="1">
      <c r="A21" s="148"/>
      <c r="B21" s="147"/>
      <c r="C21" s="147"/>
      <c r="D21" s="147"/>
      <c r="E21" s="147"/>
      <c r="F21" s="147"/>
      <c r="G21" s="141" t="s">
        <v>225</v>
      </c>
      <c r="H21" s="138">
        <v>2</v>
      </c>
      <c r="I21" s="142" t="s">
        <v>226</v>
      </c>
      <c r="J21" s="142" t="s">
        <v>221</v>
      </c>
      <c r="K21" s="140">
        <v>2</v>
      </c>
    </row>
    <row r="22" spans="1:14" s="49" customFormat="1" ht="36">
      <c r="A22" s="148"/>
      <c r="B22" s="147"/>
      <c r="C22" s="147" t="s">
        <v>227</v>
      </c>
      <c r="D22" s="147">
        <v>7</v>
      </c>
      <c r="E22" s="138" t="s">
        <v>50</v>
      </c>
      <c r="F22" s="138">
        <v>1</v>
      </c>
      <c r="G22" s="141" t="s">
        <v>329</v>
      </c>
      <c r="H22" s="138">
        <v>1</v>
      </c>
      <c r="I22" s="141" t="s">
        <v>228</v>
      </c>
      <c r="J22" s="142" t="s">
        <v>53</v>
      </c>
      <c r="K22" s="140">
        <f>ROUND(N22*H22,2)</f>
        <v>0.9</v>
      </c>
      <c r="L22" s="86">
        <v>1576800</v>
      </c>
      <c r="M22" s="86">
        <v>1752000</v>
      </c>
      <c r="N22" s="87">
        <f>ROUND(L22/M22,4)</f>
        <v>0.9</v>
      </c>
    </row>
    <row r="23" spans="1:11" s="49" customFormat="1" ht="36">
      <c r="A23" s="148"/>
      <c r="B23" s="147"/>
      <c r="C23" s="147"/>
      <c r="D23" s="147"/>
      <c r="E23" s="138" t="s">
        <v>54</v>
      </c>
      <c r="F23" s="138">
        <v>1</v>
      </c>
      <c r="G23" s="141" t="s">
        <v>331</v>
      </c>
      <c r="H23" s="138">
        <v>1</v>
      </c>
      <c r="I23" s="141" t="s">
        <v>330</v>
      </c>
      <c r="J23" s="142" t="s">
        <v>55</v>
      </c>
      <c r="K23" s="140">
        <v>0.9</v>
      </c>
    </row>
    <row r="24" spans="1:11" s="49" customFormat="1" ht="24">
      <c r="A24" s="148"/>
      <c r="B24" s="147"/>
      <c r="C24" s="147"/>
      <c r="D24" s="147"/>
      <c r="E24" s="138" t="s">
        <v>56</v>
      </c>
      <c r="F24" s="138">
        <v>1</v>
      </c>
      <c r="G24" s="141" t="s">
        <v>57</v>
      </c>
      <c r="H24" s="138">
        <v>1</v>
      </c>
      <c r="I24" s="141" t="s">
        <v>229</v>
      </c>
      <c r="J24" s="142" t="s">
        <v>342</v>
      </c>
      <c r="K24" s="140">
        <v>1</v>
      </c>
    </row>
    <row r="25" spans="1:11" s="49" customFormat="1" ht="24">
      <c r="A25" s="148"/>
      <c r="B25" s="147"/>
      <c r="C25" s="147"/>
      <c r="D25" s="147"/>
      <c r="E25" s="149" t="s">
        <v>335</v>
      </c>
      <c r="F25" s="147">
        <v>2</v>
      </c>
      <c r="G25" s="141" t="s">
        <v>230</v>
      </c>
      <c r="H25" s="138">
        <v>0.5</v>
      </c>
      <c r="I25" s="142" t="s">
        <v>61</v>
      </c>
      <c r="J25" s="142" t="s">
        <v>332</v>
      </c>
      <c r="K25" s="140">
        <v>0.25</v>
      </c>
    </row>
    <row r="26" spans="1:11" s="49" customFormat="1" ht="36">
      <c r="A26" s="148"/>
      <c r="B26" s="147"/>
      <c r="C26" s="147"/>
      <c r="D26" s="147"/>
      <c r="E26" s="149"/>
      <c r="F26" s="147"/>
      <c r="G26" s="141" t="s">
        <v>63</v>
      </c>
      <c r="H26" s="138">
        <v>0.5</v>
      </c>
      <c r="I26" s="142" t="s">
        <v>64</v>
      </c>
      <c r="J26" s="142" t="s">
        <v>332</v>
      </c>
      <c r="K26" s="140">
        <v>0.5</v>
      </c>
    </row>
    <row r="27" spans="1:11" s="49" customFormat="1" ht="24">
      <c r="A27" s="148"/>
      <c r="B27" s="147"/>
      <c r="C27" s="147"/>
      <c r="D27" s="147"/>
      <c r="E27" s="149"/>
      <c r="F27" s="147"/>
      <c r="G27" s="141" t="s">
        <v>65</v>
      </c>
      <c r="H27" s="138">
        <v>0.5</v>
      </c>
      <c r="I27" s="142" t="s">
        <v>66</v>
      </c>
      <c r="J27" s="142" t="s">
        <v>333</v>
      </c>
      <c r="K27" s="140">
        <v>0.5</v>
      </c>
    </row>
    <row r="28" spans="1:11" s="49" customFormat="1" ht="24">
      <c r="A28" s="148"/>
      <c r="B28" s="147"/>
      <c r="C28" s="147"/>
      <c r="D28" s="147"/>
      <c r="E28" s="149"/>
      <c r="F28" s="147"/>
      <c r="G28" s="141" t="s">
        <v>67</v>
      </c>
      <c r="H28" s="138">
        <v>0.5</v>
      </c>
      <c r="I28" s="142" t="s">
        <v>68</v>
      </c>
      <c r="J28" s="142" t="s">
        <v>62</v>
      </c>
      <c r="K28" s="140">
        <v>0.5</v>
      </c>
    </row>
    <row r="29" spans="1:11" s="49" customFormat="1" ht="24">
      <c r="A29" s="148"/>
      <c r="B29" s="147"/>
      <c r="C29" s="147"/>
      <c r="D29" s="147"/>
      <c r="E29" s="149" t="s">
        <v>69</v>
      </c>
      <c r="F29" s="147">
        <v>2</v>
      </c>
      <c r="G29" s="141" t="s">
        <v>70</v>
      </c>
      <c r="H29" s="138">
        <v>1</v>
      </c>
      <c r="I29" s="142" t="s">
        <v>336</v>
      </c>
      <c r="J29" s="142" t="s">
        <v>334</v>
      </c>
      <c r="K29" s="140">
        <v>0.5</v>
      </c>
    </row>
    <row r="30" spans="1:188" s="49" customFormat="1" ht="24">
      <c r="A30" s="148"/>
      <c r="B30" s="147"/>
      <c r="C30" s="147"/>
      <c r="D30" s="147"/>
      <c r="E30" s="149"/>
      <c r="F30" s="147"/>
      <c r="G30" s="141" t="s">
        <v>72</v>
      </c>
      <c r="H30" s="138">
        <v>1</v>
      </c>
      <c r="I30" s="142" t="s">
        <v>231</v>
      </c>
      <c r="J30" s="142" t="s">
        <v>74</v>
      </c>
      <c r="K30" s="140">
        <v>1</v>
      </c>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row>
    <row r="31" spans="1:188" s="49" customFormat="1" ht="36">
      <c r="A31" s="148"/>
      <c r="B31" s="147"/>
      <c r="C31" s="147" t="s">
        <v>232</v>
      </c>
      <c r="D31" s="147">
        <v>13</v>
      </c>
      <c r="E31" s="149" t="s">
        <v>76</v>
      </c>
      <c r="F31" s="147">
        <v>3</v>
      </c>
      <c r="G31" s="141" t="s">
        <v>77</v>
      </c>
      <c r="H31" s="138">
        <v>1.5</v>
      </c>
      <c r="I31" s="142" t="s">
        <v>233</v>
      </c>
      <c r="J31" s="142" t="s">
        <v>71</v>
      </c>
      <c r="K31" s="140">
        <v>1.5</v>
      </c>
      <c r="L31" s="61" t="s">
        <v>256</v>
      </c>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row>
    <row r="32" spans="1:188" s="49" customFormat="1" ht="36">
      <c r="A32" s="148"/>
      <c r="B32" s="147"/>
      <c r="C32" s="147"/>
      <c r="D32" s="147"/>
      <c r="E32" s="149"/>
      <c r="F32" s="147"/>
      <c r="G32" s="141" t="s">
        <v>234</v>
      </c>
      <c r="H32" s="138">
        <v>1.5</v>
      </c>
      <c r="I32" s="142" t="s">
        <v>235</v>
      </c>
      <c r="J32" s="142" t="s">
        <v>71</v>
      </c>
      <c r="K32" s="140">
        <v>1.5</v>
      </c>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row>
    <row r="33" spans="1:188" s="49" customFormat="1" ht="32.25" customHeight="1">
      <c r="A33" s="148"/>
      <c r="B33" s="147"/>
      <c r="C33" s="147"/>
      <c r="D33" s="147"/>
      <c r="E33" s="141" t="s">
        <v>78</v>
      </c>
      <c r="F33" s="138">
        <v>2</v>
      </c>
      <c r="G33" s="141" t="s">
        <v>57</v>
      </c>
      <c r="H33" s="138">
        <v>2</v>
      </c>
      <c r="I33" s="141" t="s">
        <v>236</v>
      </c>
      <c r="J33" s="141" t="s">
        <v>58</v>
      </c>
      <c r="K33" s="140">
        <v>0</v>
      </c>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row>
    <row r="34" spans="1:11" s="49" customFormat="1" ht="65.25" customHeight="1">
      <c r="A34" s="148"/>
      <c r="B34" s="147"/>
      <c r="C34" s="147"/>
      <c r="D34" s="147"/>
      <c r="E34" s="149" t="s">
        <v>337</v>
      </c>
      <c r="F34" s="147">
        <v>3</v>
      </c>
      <c r="G34" s="141" t="s">
        <v>80</v>
      </c>
      <c r="H34" s="138">
        <v>1</v>
      </c>
      <c r="I34" s="141" t="s">
        <v>81</v>
      </c>
      <c r="J34" s="141" t="s">
        <v>82</v>
      </c>
      <c r="K34" s="140">
        <v>0</v>
      </c>
    </row>
    <row r="35" spans="1:11" s="49" customFormat="1" ht="15.75" customHeight="1">
      <c r="A35" s="148"/>
      <c r="B35" s="147"/>
      <c r="C35" s="147"/>
      <c r="D35" s="147"/>
      <c r="E35" s="149"/>
      <c r="F35" s="147"/>
      <c r="G35" s="142" t="s">
        <v>83</v>
      </c>
      <c r="H35" s="138">
        <v>1</v>
      </c>
      <c r="I35" s="141" t="s">
        <v>84</v>
      </c>
      <c r="J35" s="141" t="s">
        <v>85</v>
      </c>
      <c r="K35" s="140">
        <v>0</v>
      </c>
    </row>
    <row r="36" spans="1:11" s="49" customFormat="1" ht="15.75" customHeight="1">
      <c r="A36" s="148"/>
      <c r="B36" s="147"/>
      <c r="C36" s="147"/>
      <c r="D36" s="147"/>
      <c r="E36" s="149"/>
      <c r="F36" s="147"/>
      <c r="G36" s="142" t="s">
        <v>86</v>
      </c>
      <c r="H36" s="138">
        <v>1</v>
      </c>
      <c r="I36" s="141" t="s">
        <v>237</v>
      </c>
      <c r="J36" s="141" t="s">
        <v>85</v>
      </c>
      <c r="K36" s="140">
        <v>0</v>
      </c>
    </row>
    <row r="37" spans="1:11" s="11" customFormat="1" ht="40.5" customHeight="1">
      <c r="A37" s="148"/>
      <c r="B37" s="147"/>
      <c r="C37" s="147"/>
      <c r="D37" s="147"/>
      <c r="E37" s="142" t="s">
        <v>244</v>
      </c>
      <c r="F37" s="138">
        <v>2</v>
      </c>
      <c r="G37" s="141" t="s">
        <v>245</v>
      </c>
      <c r="H37" s="138">
        <v>2</v>
      </c>
      <c r="I37" s="142" t="s">
        <v>90</v>
      </c>
      <c r="J37" s="141" t="s">
        <v>85</v>
      </c>
      <c r="K37" s="140">
        <v>2</v>
      </c>
    </row>
    <row r="38" spans="1:11" s="11" customFormat="1" ht="24">
      <c r="A38" s="148"/>
      <c r="B38" s="147"/>
      <c r="C38" s="147"/>
      <c r="D38" s="147"/>
      <c r="E38" s="147" t="s">
        <v>247</v>
      </c>
      <c r="F38" s="147">
        <v>3</v>
      </c>
      <c r="G38" s="141" t="s">
        <v>251</v>
      </c>
      <c r="H38" s="138">
        <v>1</v>
      </c>
      <c r="I38" s="142" t="s">
        <v>93</v>
      </c>
      <c r="J38" s="141" t="s">
        <v>85</v>
      </c>
      <c r="K38" s="140">
        <v>1</v>
      </c>
    </row>
    <row r="39" spans="1:188" s="49" customFormat="1" ht="12">
      <c r="A39" s="148"/>
      <c r="B39" s="147"/>
      <c r="C39" s="147"/>
      <c r="D39" s="147"/>
      <c r="E39" s="147"/>
      <c r="F39" s="147"/>
      <c r="G39" s="141" t="s">
        <v>252</v>
      </c>
      <c r="H39" s="139">
        <v>1</v>
      </c>
      <c r="I39" s="142" t="s">
        <v>246</v>
      </c>
      <c r="J39" s="141" t="s">
        <v>85</v>
      </c>
      <c r="K39" s="140">
        <v>1</v>
      </c>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row>
    <row r="40" spans="1:188" s="49" customFormat="1" ht="24">
      <c r="A40" s="148"/>
      <c r="B40" s="147"/>
      <c r="C40" s="147"/>
      <c r="D40" s="147"/>
      <c r="E40" s="147"/>
      <c r="F40" s="147"/>
      <c r="G40" s="141" t="s">
        <v>253</v>
      </c>
      <c r="H40" s="139">
        <v>1</v>
      </c>
      <c r="I40" s="142" t="s">
        <v>250</v>
      </c>
      <c r="J40" s="141" t="s">
        <v>58</v>
      </c>
      <c r="K40" s="140">
        <v>1</v>
      </c>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row>
    <row r="41" spans="1:188" s="49" customFormat="1" ht="12">
      <c r="A41" s="144" t="s">
        <v>341</v>
      </c>
      <c r="B41" s="139">
        <f>SUM(B4:B40)</f>
        <v>100</v>
      </c>
      <c r="C41" s="145"/>
      <c r="D41" s="139">
        <f>SUM(D4:D40)</f>
        <v>100</v>
      </c>
      <c r="E41" s="139"/>
      <c r="F41" s="139">
        <f>SUM(F4:F40)</f>
        <v>100</v>
      </c>
      <c r="G41" s="144"/>
      <c r="H41" s="139">
        <f>SUM(H4:H40)</f>
        <v>100</v>
      </c>
      <c r="I41" s="144"/>
      <c r="J41" s="144"/>
      <c r="K41" s="146">
        <f>SUM(K4:K40)</f>
        <v>92.39000000000001</v>
      </c>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F41" s="61"/>
    </row>
  </sheetData>
  <sheetProtection/>
  <mergeCells count="44">
    <mergeCell ref="E14:E17"/>
    <mergeCell ref="F14:F17"/>
    <mergeCell ref="E9:E11"/>
    <mergeCell ref="J8:J13"/>
    <mergeCell ref="F8:F13"/>
    <mergeCell ref="A8:A13"/>
    <mergeCell ref="B8:B13"/>
    <mergeCell ref="H8:H13"/>
    <mergeCell ref="E12:E13"/>
    <mergeCell ref="C8:C13"/>
    <mergeCell ref="D8:D13"/>
    <mergeCell ref="A2:K2"/>
    <mergeCell ref="E6:E7"/>
    <mergeCell ref="F6:F7"/>
    <mergeCell ref="I6:I7"/>
    <mergeCell ref="J6:J7"/>
    <mergeCell ref="A4:A7"/>
    <mergeCell ref="B4:B7"/>
    <mergeCell ref="C4:C7"/>
    <mergeCell ref="D4:D7"/>
    <mergeCell ref="A14:A17"/>
    <mergeCell ref="B14:B17"/>
    <mergeCell ref="C14:C17"/>
    <mergeCell ref="C31:C40"/>
    <mergeCell ref="D31:D40"/>
    <mergeCell ref="C18:C21"/>
    <mergeCell ref="D18:D21"/>
    <mergeCell ref="D14:D17"/>
    <mergeCell ref="F29:F30"/>
    <mergeCell ref="F34:F36"/>
    <mergeCell ref="E34:E36"/>
    <mergeCell ref="E31:E32"/>
    <mergeCell ref="F19:F21"/>
    <mergeCell ref="E19:E21"/>
    <mergeCell ref="E38:E40"/>
    <mergeCell ref="F38:F40"/>
    <mergeCell ref="F31:F32"/>
    <mergeCell ref="A18:A40"/>
    <mergeCell ref="B18:B40"/>
    <mergeCell ref="C22:C30"/>
    <mergeCell ref="D22:D30"/>
    <mergeCell ref="E25:E28"/>
    <mergeCell ref="F25:F28"/>
    <mergeCell ref="E29:E30"/>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F42"/>
  <sheetViews>
    <sheetView showGridLines="0" zoomScale="115" zoomScaleNormal="115" zoomScalePageLayoutView="0" workbookViewId="0" topLeftCell="A6">
      <selection activeCell="E9" sqref="E9:E12"/>
    </sheetView>
  </sheetViews>
  <sheetFormatPr defaultColWidth="9.140625" defaultRowHeight="15"/>
  <cols>
    <col min="1" max="1" width="5.421875" style="70" customWidth="1"/>
    <col min="2" max="2" width="4.140625" style="71" customWidth="1"/>
    <col min="3" max="3" width="5.421875" style="72" customWidth="1"/>
    <col min="4" max="4" width="3.8515625" style="73" customWidth="1"/>
    <col min="5" max="5" width="5.421875" style="72" customWidth="1"/>
    <col min="6" max="6" width="4.00390625" style="74" customWidth="1"/>
    <col min="7" max="7" width="9.00390625" style="75" customWidth="1"/>
    <col min="8" max="8" width="4.00390625" style="75" customWidth="1"/>
    <col min="9" max="9" width="26.57421875" style="75" customWidth="1"/>
    <col min="10" max="10" width="15.7109375" style="76" customWidth="1"/>
    <col min="11" max="11" width="8.421875" style="84" hidden="1" customWidth="1"/>
    <col min="12" max="12" width="14.140625" style="76" bestFit="1" customWidth="1"/>
    <col min="13" max="13" width="12.28125" style="76" bestFit="1" customWidth="1"/>
    <col min="14" max="14" width="22.8515625" style="76" bestFit="1" customWidth="1"/>
    <col min="15" max="188" width="9.00390625" style="76" customWidth="1"/>
    <col min="189" max="16384" width="9.00390625" style="30" customWidth="1"/>
  </cols>
  <sheetData>
    <row r="1" spans="1:188" s="55" customFormat="1" ht="14.25" customHeight="1">
      <c r="A1" s="55" t="s">
        <v>216</v>
      </c>
      <c r="B1" s="56"/>
      <c r="C1" s="57"/>
      <c r="D1" s="58"/>
      <c r="E1" s="57"/>
      <c r="F1" s="59"/>
      <c r="G1" s="60"/>
      <c r="H1" s="60"/>
      <c r="I1" s="60"/>
      <c r="J1" s="61"/>
      <c r="K1" s="78"/>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61"/>
      <c r="CQ1" s="61"/>
      <c r="CR1" s="61"/>
      <c r="CS1" s="61"/>
      <c r="CT1" s="61"/>
      <c r="CU1" s="61"/>
      <c r="CV1" s="61"/>
      <c r="CW1" s="61"/>
      <c r="CX1" s="61"/>
      <c r="CY1" s="61"/>
      <c r="CZ1" s="61"/>
      <c r="DA1" s="61"/>
      <c r="DB1" s="61"/>
      <c r="DC1" s="61"/>
      <c r="DD1" s="61"/>
      <c r="DE1" s="61"/>
      <c r="DF1" s="61"/>
      <c r="DG1" s="61"/>
      <c r="DH1" s="61"/>
      <c r="DI1" s="61"/>
      <c r="DJ1" s="61"/>
      <c r="DK1" s="61"/>
      <c r="DL1" s="61"/>
      <c r="DM1" s="61"/>
      <c r="DN1" s="61"/>
      <c r="DO1" s="61"/>
      <c r="DP1" s="61"/>
      <c r="DQ1" s="61"/>
      <c r="DR1" s="61"/>
      <c r="DS1" s="61"/>
      <c r="DT1" s="61"/>
      <c r="DU1" s="61"/>
      <c r="DV1" s="61"/>
      <c r="DW1" s="61"/>
      <c r="DX1" s="61"/>
      <c r="DY1" s="61"/>
      <c r="DZ1" s="61"/>
      <c r="EA1" s="61"/>
      <c r="EB1" s="61"/>
      <c r="EC1" s="61"/>
      <c r="ED1" s="61"/>
      <c r="EE1" s="61"/>
      <c r="EF1" s="61"/>
      <c r="EG1" s="61"/>
      <c r="EH1" s="61"/>
      <c r="EI1" s="61"/>
      <c r="EJ1" s="61"/>
      <c r="EK1" s="61"/>
      <c r="EL1" s="61"/>
      <c r="EM1" s="61"/>
      <c r="EN1" s="61"/>
      <c r="EO1" s="61"/>
      <c r="EP1" s="61"/>
      <c r="EQ1" s="61"/>
      <c r="ER1" s="61"/>
      <c r="ES1" s="61"/>
      <c r="ET1" s="61"/>
      <c r="EU1" s="61"/>
      <c r="EV1" s="61"/>
      <c r="EW1" s="61"/>
      <c r="EX1" s="61"/>
      <c r="EY1" s="61"/>
      <c r="EZ1" s="61"/>
      <c r="FA1" s="61"/>
      <c r="FB1" s="61"/>
      <c r="FC1" s="61"/>
      <c r="FD1" s="61"/>
      <c r="FE1" s="61"/>
      <c r="FF1" s="61"/>
      <c r="FG1" s="61"/>
      <c r="FH1" s="61"/>
      <c r="FI1" s="61"/>
      <c r="FJ1" s="61"/>
      <c r="FK1" s="61"/>
      <c r="FL1" s="61"/>
      <c r="FM1" s="61"/>
      <c r="FN1" s="61"/>
      <c r="FO1" s="61"/>
      <c r="FP1" s="61"/>
      <c r="FQ1" s="61"/>
      <c r="FR1" s="61"/>
      <c r="FS1" s="61"/>
      <c r="FT1" s="61"/>
      <c r="FU1" s="61"/>
      <c r="FV1" s="61"/>
      <c r="FW1" s="61"/>
      <c r="FX1" s="61"/>
      <c r="FY1" s="61"/>
      <c r="FZ1" s="61"/>
      <c r="GA1" s="61"/>
      <c r="GB1" s="61"/>
      <c r="GC1" s="61"/>
      <c r="GD1" s="61"/>
      <c r="GE1" s="61"/>
      <c r="GF1" s="61"/>
    </row>
    <row r="2" spans="1:11" s="55" customFormat="1" ht="25.5">
      <c r="A2" s="151" t="s">
        <v>338</v>
      </c>
      <c r="B2" s="151"/>
      <c r="C2" s="151"/>
      <c r="D2" s="151"/>
      <c r="E2" s="151"/>
      <c r="F2" s="151"/>
      <c r="G2" s="151"/>
      <c r="H2" s="151"/>
      <c r="I2" s="151"/>
      <c r="J2" s="151"/>
      <c r="K2" s="151"/>
    </row>
    <row r="3" spans="1:11" s="49" customFormat="1" ht="34.5" customHeight="1">
      <c r="A3" s="62" t="s">
        <v>0</v>
      </c>
      <c r="B3" s="62" t="s">
        <v>1</v>
      </c>
      <c r="C3" s="62" t="s">
        <v>2</v>
      </c>
      <c r="D3" s="62" t="s">
        <v>1</v>
      </c>
      <c r="E3" s="62" t="s">
        <v>4</v>
      </c>
      <c r="F3" s="62" t="s">
        <v>3</v>
      </c>
      <c r="G3" s="62" t="s">
        <v>5</v>
      </c>
      <c r="H3" s="62" t="s">
        <v>1</v>
      </c>
      <c r="I3" s="62" t="s">
        <v>6</v>
      </c>
      <c r="J3" s="62" t="s">
        <v>7</v>
      </c>
      <c r="K3" s="79" t="s">
        <v>8</v>
      </c>
    </row>
    <row r="4" spans="1:11" s="49" customFormat="1" ht="113.25" customHeight="1">
      <c r="A4" s="148" t="s">
        <v>9</v>
      </c>
      <c r="B4" s="147">
        <v>30</v>
      </c>
      <c r="C4" s="147" t="s">
        <v>188</v>
      </c>
      <c r="D4" s="147">
        <v>30</v>
      </c>
      <c r="E4" s="125" t="s">
        <v>11</v>
      </c>
      <c r="F4" s="125">
        <v>10</v>
      </c>
      <c r="G4" s="133" t="s">
        <v>186</v>
      </c>
      <c r="H4" s="128">
        <v>10</v>
      </c>
      <c r="I4" s="133" t="s">
        <v>98</v>
      </c>
      <c r="J4" s="133" t="s">
        <v>190</v>
      </c>
      <c r="K4" s="80">
        <v>10</v>
      </c>
    </row>
    <row r="5" spans="1:11" s="49" customFormat="1" ht="93.75" customHeight="1">
      <c r="A5" s="148"/>
      <c r="B5" s="147"/>
      <c r="C5" s="147"/>
      <c r="D5" s="147"/>
      <c r="E5" s="125" t="s">
        <v>14</v>
      </c>
      <c r="F5" s="125">
        <v>10</v>
      </c>
      <c r="G5" s="133" t="s">
        <v>15</v>
      </c>
      <c r="H5" s="128">
        <v>10</v>
      </c>
      <c r="I5" s="133" t="s">
        <v>99</v>
      </c>
      <c r="J5" s="134" t="s">
        <v>191</v>
      </c>
      <c r="K5" s="80">
        <v>10</v>
      </c>
    </row>
    <row r="6" spans="1:11" s="49" customFormat="1" ht="51.75" customHeight="1">
      <c r="A6" s="148"/>
      <c r="B6" s="147"/>
      <c r="C6" s="147"/>
      <c r="D6" s="147"/>
      <c r="E6" s="147" t="s">
        <v>17</v>
      </c>
      <c r="F6" s="150">
        <v>10</v>
      </c>
      <c r="G6" s="133" t="s">
        <v>312</v>
      </c>
      <c r="H6" s="128">
        <v>5</v>
      </c>
      <c r="I6" s="152" t="s">
        <v>100</v>
      </c>
      <c r="J6" s="149" t="s">
        <v>192</v>
      </c>
      <c r="K6" s="80">
        <v>5</v>
      </c>
    </row>
    <row r="7" spans="1:13" s="49" customFormat="1" ht="51.75" customHeight="1">
      <c r="A7" s="148"/>
      <c r="B7" s="147"/>
      <c r="C7" s="147"/>
      <c r="D7" s="147"/>
      <c r="E7" s="147"/>
      <c r="F7" s="150"/>
      <c r="G7" s="133" t="s">
        <v>189</v>
      </c>
      <c r="H7" s="128">
        <v>5</v>
      </c>
      <c r="I7" s="152"/>
      <c r="J7" s="149"/>
      <c r="K7" s="80">
        <v>5</v>
      </c>
      <c r="M7" s="85"/>
    </row>
    <row r="8" spans="1:13" s="49" customFormat="1" ht="38.25" customHeight="1">
      <c r="A8" s="178" t="s">
        <v>26</v>
      </c>
      <c r="B8" s="186">
        <v>30</v>
      </c>
      <c r="C8" s="178" t="s">
        <v>187</v>
      </c>
      <c r="D8" s="188">
        <v>30</v>
      </c>
      <c r="E8" s="129" t="s">
        <v>28</v>
      </c>
      <c r="F8" s="186">
        <v>30</v>
      </c>
      <c r="G8" s="77" t="s">
        <v>316</v>
      </c>
      <c r="H8" s="177">
        <v>30</v>
      </c>
      <c r="I8" s="77" t="s">
        <v>313</v>
      </c>
      <c r="J8" s="185" t="s">
        <v>29</v>
      </c>
      <c r="K8" s="81">
        <v>5</v>
      </c>
      <c r="L8" s="49">
        <v>6</v>
      </c>
      <c r="M8" s="49">
        <v>4</v>
      </c>
    </row>
    <row r="9" spans="1:14" s="49" customFormat="1" ht="38.25" customHeight="1">
      <c r="A9" s="147"/>
      <c r="B9" s="187"/>
      <c r="C9" s="147"/>
      <c r="D9" s="189"/>
      <c r="E9" s="172" t="s">
        <v>30</v>
      </c>
      <c r="F9" s="187"/>
      <c r="G9" s="131" t="s">
        <v>317</v>
      </c>
      <c r="H9" s="177"/>
      <c r="I9" s="47" t="s">
        <v>314</v>
      </c>
      <c r="J9" s="185"/>
      <c r="K9" s="82">
        <v>3.33</v>
      </c>
      <c r="L9" s="49">
        <v>4</v>
      </c>
      <c r="M9" s="49">
        <v>11</v>
      </c>
      <c r="N9" s="49">
        <v>0.4</v>
      </c>
    </row>
    <row r="10" spans="1:14" s="49" customFormat="1" ht="38.25" customHeight="1">
      <c r="A10" s="147"/>
      <c r="B10" s="187"/>
      <c r="C10" s="147"/>
      <c r="D10" s="189"/>
      <c r="E10" s="177"/>
      <c r="F10" s="187"/>
      <c r="G10" s="131" t="s">
        <v>238</v>
      </c>
      <c r="H10" s="177"/>
      <c r="I10" s="48" t="s">
        <v>257</v>
      </c>
      <c r="J10" s="185"/>
      <c r="K10" s="82">
        <v>4</v>
      </c>
      <c r="L10" s="49">
        <v>4</v>
      </c>
      <c r="M10" s="49">
        <v>12</v>
      </c>
      <c r="N10" s="49">
        <v>0.4</v>
      </c>
    </row>
    <row r="11" spans="1:14" s="49" customFormat="1" ht="38.25" customHeight="1">
      <c r="A11" s="147"/>
      <c r="B11" s="187"/>
      <c r="C11" s="147"/>
      <c r="D11" s="189"/>
      <c r="E11" s="177"/>
      <c r="F11" s="187"/>
      <c r="G11" s="131" t="s">
        <v>239</v>
      </c>
      <c r="H11" s="177"/>
      <c r="I11" s="48" t="s">
        <v>318</v>
      </c>
      <c r="J11" s="185"/>
      <c r="K11" s="82">
        <v>4</v>
      </c>
      <c r="L11" s="49">
        <v>4</v>
      </c>
      <c r="M11" s="49">
        <v>13</v>
      </c>
      <c r="N11" s="49">
        <v>0.4</v>
      </c>
    </row>
    <row r="12" spans="1:14" s="49" customFormat="1" ht="38.25" customHeight="1">
      <c r="A12" s="147"/>
      <c r="B12" s="187"/>
      <c r="C12" s="147"/>
      <c r="D12" s="189"/>
      <c r="E12" s="178"/>
      <c r="F12" s="187"/>
      <c r="G12" s="131" t="s">
        <v>315</v>
      </c>
      <c r="H12" s="177"/>
      <c r="I12" s="48" t="s">
        <v>255</v>
      </c>
      <c r="J12" s="185"/>
      <c r="K12" s="82">
        <v>3.33</v>
      </c>
      <c r="L12" s="49">
        <v>4</v>
      </c>
      <c r="M12" s="49">
        <v>14</v>
      </c>
      <c r="N12" s="49">
        <v>0.4</v>
      </c>
    </row>
    <row r="13" spans="1:14" s="49" customFormat="1" ht="38.25" customHeight="1">
      <c r="A13" s="147"/>
      <c r="B13" s="187"/>
      <c r="C13" s="147"/>
      <c r="D13" s="189"/>
      <c r="E13" s="172" t="s">
        <v>35</v>
      </c>
      <c r="F13" s="187"/>
      <c r="G13" s="131" t="s">
        <v>254</v>
      </c>
      <c r="H13" s="177"/>
      <c r="I13" s="48" t="s">
        <v>319</v>
      </c>
      <c r="J13" s="185"/>
      <c r="K13" s="82">
        <v>4</v>
      </c>
      <c r="L13" s="49">
        <v>4</v>
      </c>
      <c r="M13" s="49">
        <v>15</v>
      </c>
      <c r="N13" s="49">
        <v>0.4</v>
      </c>
    </row>
    <row r="14" spans="1:14" s="49" customFormat="1" ht="38.25" customHeight="1">
      <c r="A14" s="147"/>
      <c r="B14" s="187"/>
      <c r="C14" s="147"/>
      <c r="D14" s="189"/>
      <c r="E14" s="178"/>
      <c r="F14" s="147"/>
      <c r="G14" s="133" t="s">
        <v>249</v>
      </c>
      <c r="H14" s="177"/>
      <c r="I14" s="48" t="s">
        <v>320</v>
      </c>
      <c r="J14" s="185"/>
      <c r="K14" s="82">
        <v>4</v>
      </c>
      <c r="L14" s="49">
        <v>4</v>
      </c>
      <c r="M14" s="49">
        <v>16</v>
      </c>
      <c r="N14" s="49">
        <v>0.4</v>
      </c>
    </row>
    <row r="15" spans="1:14" s="49" customFormat="1" ht="38.25" customHeight="1">
      <c r="A15" s="181" t="s">
        <v>36</v>
      </c>
      <c r="B15" s="183">
        <v>10</v>
      </c>
      <c r="C15" s="181" t="s">
        <v>36</v>
      </c>
      <c r="D15" s="150">
        <v>10</v>
      </c>
      <c r="E15" s="153" t="s">
        <v>37</v>
      </c>
      <c r="F15" s="147">
        <v>10</v>
      </c>
      <c r="G15" s="133" t="s">
        <v>321</v>
      </c>
      <c r="H15" s="135">
        <v>2</v>
      </c>
      <c r="I15" s="133" t="s">
        <v>258</v>
      </c>
      <c r="J15" s="133" t="s">
        <v>248</v>
      </c>
      <c r="K15" s="82">
        <v>2</v>
      </c>
      <c r="M15" s="49">
        <v>17</v>
      </c>
      <c r="N15" s="49">
        <v>0.4</v>
      </c>
    </row>
    <row r="16" spans="1:14" s="49" customFormat="1" ht="38.25" customHeight="1">
      <c r="A16" s="182"/>
      <c r="B16" s="184"/>
      <c r="C16" s="182"/>
      <c r="D16" s="150"/>
      <c r="E16" s="153"/>
      <c r="F16" s="147"/>
      <c r="G16" s="133" t="s">
        <v>325</v>
      </c>
      <c r="H16" s="135">
        <v>2</v>
      </c>
      <c r="I16" s="133" t="s">
        <v>324</v>
      </c>
      <c r="J16" s="133" t="s">
        <v>248</v>
      </c>
      <c r="K16" s="82">
        <v>2</v>
      </c>
      <c r="M16" s="49">
        <v>18</v>
      </c>
      <c r="N16" s="49">
        <v>0.4</v>
      </c>
    </row>
    <row r="17" spans="1:14" s="49" customFormat="1" ht="36.75" customHeight="1">
      <c r="A17" s="182"/>
      <c r="B17" s="184"/>
      <c r="C17" s="182"/>
      <c r="D17" s="150"/>
      <c r="E17" s="153"/>
      <c r="F17" s="147"/>
      <c r="G17" s="133" t="s">
        <v>322</v>
      </c>
      <c r="H17" s="135">
        <v>2</v>
      </c>
      <c r="I17" s="133" t="s">
        <v>326</v>
      </c>
      <c r="J17" s="133" t="s">
        <v>248</v>
      </c>
      <c r="K17" s="82">
        <v>2</v>
      </c>
      <c r="M17" s="49">
        <v>19</v>
      </c>
      <c r="N17" s="49">
        <v>0.4</v>
      </c>
    </row>
    <row r="18" spans="1:14" s="49" customFormat="1" ht="51.75" customHeight="1">
      <c r="A18" s="182"/>
      <c r="B18" s="184"/>
      <c r="C18" s="182"/>
      <c r="D18" s="150"/>
      <c r="E18" s="153"/>
      <c r="F18" s="147"/>
      <c r="G18" s="133" t="s">
        <v>323</v>
      </c>
      <c r="H18" s="135">
        <v>4</v>
      </c>
      <c r="I18" s="133" t="s">
        <v>259</v>
      </c>
      <c r="J18" s="63" t="s">
        <v>240</v>
      </c>
      <c r="K18" s="82">
        <v>4</v>
      </c>
      <c r="M18" s="49">
        <v>20</v>
      </c>
      <c r="N18" s="49">
        <v>0.4</v>
      </c>
    </row>
    <row r="19" spans="1:11" s="64" customFormat="1" ht="132">
      <c r="A19" s="148" t="s">
        <v>217</v>
      </c>
      <c r="B19" s="173">
        <v>30</v>
      </c>
      <c r="C19" s="147" t="s">
        <v>218</v>
      </c>
      <c r="D19" s="174">
        <v>10</v>
      </c>
      <c r="E19" s="130" t="s">
        <v>47</v>
      </c>
      <c r="F19" s="130">
        <v>2</v>
      </c>
      <c r="G19" s="132" t="s">
        <v>48</v>
      </c>
      <c r="H19" s="130">
        <v>2</v>
      </c>
      <c r="I19" s="133" t="s">
        <v>241</v>
      </c>
      <c r="J19" s="134" t="s">
        <v>221</v>
      </c>
      <c r="K19" s="83">
        <v>2</v>
      </c>
    </row>
    <row r="20" spans="1:11" s="49" customFormat="1" ht="102" customHeight="1">
      <c r="A20" s="148"/>
      <c r="B20" s="173"/>
      <c r="C20" s="147"/>
      <c r="D20" s="175"/>
      <c r="E20" s="172" t="s">
        <v>116</v>
      </c>
      <c r="F20" s="172">
        <v>8</v>
      </c>
      <c r="G20" s="133" t="s">
        <v>327</v>
      </c>
      <c r="H20" s="125">
        <v>3</v>
      </c>
      <c r="I20" s="134" t="s">
        <v>223</v>
      </c>
      <c r="J20" s="134" t="s">
        <v>224</v>
      </c>
      <c r="K20" s="82">
        <v>3</v>
      </c>
    </row>
    <row r="21" spans="1:11" s="49" customFormat="1" ht="36">
      <c r="A21" s="148"/>
      <c r="B21" s="173"/>
      <c r="C21" s="147"/>
      <c r="D21" s="175"/>
      <c r="E21" s="177"/>
      <c r="F21" s="177"/>
      <c r="G21" s="133" t="s">
        <v>328</v>
      </c>
      <c r="H21" s="125">
        <v>3</v>
      </c>
      <c r="I21" s="134" t="s">
        <v>243</v>
      </c>
      <c r="J21" s="134" t="s">
        <v>224</v>
      </c>
      <c r="K21" s="82">
        <v>3</v>
      </c>
    </row>
    <row r="22" spans="1:11" s="49" customFormat="1" ht="30" customHeight="1">
      <c r="A22" s="148"/>
      <c r="B22" s="173"/>
      <c r="C22" s="147"/>
      <c r="D22" s="176"/>
      <c r="E22" s="178"/>
      <c r="F22" s="178"/>
      <c r="G22" s="133" t="s">
        <v>225</v>
      </c>
      <c r="H22" s="125">
        <v>2</v>
      </c>
      <c r="I22" s="134" t="s">
        <v>226</v>
      </c>
      <c r="J22" s="134" t="s">
        <v>221</v>
      </c>
      <c r="K22" s="82">
        <v>2</v>
      </c>
    </row>
    <row r="23" spans="1:14" s="49" customFormat="1" ht="84">
      <c r="A23" s="148"/>
      <c r="B23" s="173"/>
      <c r="C23" s="173" t="s">
        <v>227</v>
      </c>
      <c r="D23" s="176">
        <v>7</v>
      </c>
      <c r="E23" s="125" t="s">
        <v>50</v>
      </c>
      <c r="F23" s="125">
        <v>1</v>
      </c>
      <c r="G23" s="133" t="s">
        <v>329</v>
      </c>
      <c r="H23" s="125">
        <v>1</v>
      </c>
      <c r="I23" s="133" t="s">
        <v>228</v>
      </c>
      <c r="J23" s="134" t="s">
        <v>53</v>
      </c>
      <c r="K23" s="80">
        <f>ROUND(N23*H23,2)</f>
        <v>0.9</v>
      </c>
      <c r="L23" s="86">
        <v>1576800</v>
      </c>
      <c r="M23" s="86">
        <v>1752000</v>
      </c>
      <c r="N23" s="87">
        <f>ROUND(L23/M23,4)</f>
        <v>0.9</v>
      </c>
    </row>
    <row r="24" spans="1:11" s="49" customFormat="1" ht="87.75" customHeight="1">
      <c r="A24" s="148"/>
      <c r="B24" s="173"/>
      <c r="C24" s="173"/>
      <c r="D24" s="176"/>
      <c r="E24" s="125" t="s">
        <v>54</v>
      </c>
      <c r="F24" s="125">
        <v>1</v>
      </c>
      <c r="G24" s="133" t="s">
        <v>331</v>
      </c>
      <c r="H24" s="125">
        <v>1</v>
      </c>
      <c r="I24" s="133" t="s">
        <v>212</v>
      </c>
      <c r="J24" s="134" t="s">
        <v>55</v>
      </c>
      <c r="K24" s="80">
        <v>0.9</v>
      </c>
    </row>
    <row r="25" spans="1:11" s="49" customFormat="1" ht="52.5" customHeight="1">
      <c r="A25" s="148"/>
      <c r="B25" s="173"/>
      <c r="C25" s="173"/>
      <c r="D25" s="176"/>
      <c r="E25" s="125" t="s">
        <v>56</v>
      </c>
      <c r="F25" s="125">
        <v>1</v>
      </c>
      <c r="G25" s="133" t="s">
        <v>57</v>
      </c>
      <c r="H25" s="127">
        <v>1</v>
      </c>
      <c r="I25" s="131" t="s">
        <v>339</v>
      </c>
      <c r="J25" s="134" t="s">
        <v>58</v>
      </c>
      <c r="K25" s="80">
        <v>1</v>
      </c>
    </row>
    <row r="26" spans="1:11" s="49" customFormat="1" ht="37.5" customHeight="1">
      <c r="A26" s="148"/>
      <c r="B26" s="173"/>
      <c r="C26" s="173"/>
      <c r="D26" s="176"/>
      <c r="E26" s="149" t="s">
        <v>59</v>
      </c>
      <c r="F26" s="147">
        <v>2</v>
      </c>
      <c r="G26" s="48" t="s">
        <v>60</v>
      </c>
      <c r="H26" s="125">
        <v>0.5</v>
      </c>
      <c r="I26" s="134" t="s">
        <v>61</v>
      </c>
      <c r="J26" s="134" t="s">
        <v>332</v>
      </c>
      <c r="K26" s="80">
        <v>0.25</v>
      </c>
    </row>
    <row r="27" spans="1:11" s="49" customFormat="1" ht="53.25" customHeight="1">
      <c r="A27" s="148"/>
      <c r="B27" s="173"/>
      <c r="C27" s="173"/>
      <c r="D27" s="176"/>
      <c r="E27" s="149"/>
      <c r="F27" s="147"/>
      <c r="G27" s="48" t="s">
        <v>63</v>
      </c>
      <c r="H27" s="125">
        <v>0.5</v>
      </c>
      <c r="I27" s="134" t="s">
        <v>64</v>
      </c>
      <c r="J27" s="134" t="s">
        <v>332</v>
      </c>
      <c r="K27" s="80">
        <v>0.5</v>
      </c>
    </row>
    <row r="28" spans="1:11" s="49" customFormat="1" ht="53.25" customHeight="1">
      <c r="A28" s="148"/>
      <c r="B28" s="173"/>
      <c r="C28" s="173"/>
      <c r="D28" s="176"/>
      <c r="E28" s="149"/>
      <c r="F28" s="147"/>
      <c r="G28" s="48" t="s">
        <v>65</v>
      </c>
      <c r="H28" s="125">
        <v>0.5</v>
      </c>
      <c r="I28" s="134" t="s">
        <v>66</v>
      </c>
      <c r="J28" s="134" t="s">
        <v>332</v>
      </c>
      <c r="K28" s="80">
        <v>0.5</v>
      </c>
    </row>
    <row r="29" spans="1:11" s="49" customFormat="1" ht="38.25" customHeight="1">
      <c r="A29" s="148"/>
      <c r="B29" s="173"/>
      <c r="C29" s="173"/>
      <c r="D29" s="176"/>
      <c r="E29" s="149"/>
      <c r="F29" s="147"/>
      <c r="G29" s="48" t="s">
        <v>67</v>
      </c>
      <c r="H29" s="125">
        <v>0.5</v>
      </c>
      <c r="I29" s="134" t="s">
        <v>68</v>
      </c>
      <c r="J29" s="134" t="s">
        <v>62</v>
      </c>
      <c r="K29" s="80">
        <v>0.5</v>
      </c>
    </row>
    <row r="30" spans="1:11" s="49" customFormat="1" ht="57" customHeight="1">
      <c r="A30" s="148"/>
      <c r="B30" s="173"/>
      <c r="C30" s="173"/>
      <c r="D30" s="176"/>
      <c r="E30" s="149" t="s">
        <v>69</v>
      </c>
      <c r="F30" s="147">
        <v>2</v>
      </c>
      <c r="G30" s="48" t="s">
        <v>70</v>
      </c>
      <c r="H30" s="125">
        <v>1</v>
      </c>
      <c r="I30" s="134" t="s">
        <v>156</v>
      </c>
      <c r="J30" s="134" t="s">
        <v>334</v>
      </c>
      <c r="K30" s="80">
        <v>0.5</v>
      </c>
    </row>
    <row r="31" spans="1:188" s="49" customFormat="1" ht="35.25" customHeight="1">
      <c r="A31" s="148"/>
      <c r="B31" s="173"/>
      <c r="C31" s="173"/>
      <c r="D31" s="175"/>
      <c r="E31" s="179"/>
      <c r="F31" s="172"/>
      <c r="G31" s="48" t="s">
        <v>72</v>
      </c>
      <c r="H31" s="125">
        <v>1</v>
      </c>
      <c r="I31" s="134" t="s">
        <v>73</v>
      </c>
      <c r="J31" s="134" t="s">
        <v>74</v>
      </c>
      <c r="K31" s="80">
        <v>1</v>
      </c>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row>
    <row r="32" spans="1:188" s="49" customFormat="1" ht="72.75" customHeight="1">
      <c r="A32" s="148"/>
      <c r="B32" s="173"/>
      <c r="C32" s="176" t="s">
        <v>232</v>
      </c>
      <c r="D32" s="147">
        <v>13</v>
      </c>
      <c r="E32" s="179" t="s">
        <v>76</v>
      </c>
      <c r="F32" s="147">
        <v>3</v>
      </c>
      <c r="G32" s="133" t="s">
        <v>77</v>
      </c>
      <c r="H32" s="125">
        <v>1.5</v>
      </c>
      <c r="I32" s="134" t="s">
        <v>233</v>
      </c>
      <c r="J32" s="134" t="s">
        <v>71</v>
      </c>
      <c r="K32" s="82">
        <v>1.5</v>
      </c>
      <c r="L32" s="61" t="s">
        <v>256</v>
      </c>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row>
    <row r="33" spans="1:188" s="49" customFormat="1" ht="58.5" customHeight="1">
      <c r="A33" s="148"/>
      <c r="B33" s="173"/>
      <c r="C33" s="173"/>
      <c r="D33" s="147"/>
      <c r="E33" s="180"/>
      <c r="F33" s="147"/>
      <c r="G33" s="133" t="s">
        <v>111</v>
      </c>
      <c r="H33" s="125">
        <v>1.5</v>
      </c>
      <c r="I33" s="134" t="s">
        <v>158</v>
      </c>
      <c r="J33" s="134" t="s">
        <v>71</v>
      </c>
      <c r="K33" s="82">
        <v>1.5</v>
      </c>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row>
    <row r="34" spans="1:188" s="49" customFormat="1" ht="37.5" customHeight="1">
      <c r="A34" s="148"/>
      <c r="B34" s="173"/>
      <c r="C34" s="173"/>
      <c r="D34" s="147"/>
      <c r="E34" s="133" t="s">
        <v>78</v>
      </c>
      <c r="F34" s="135">
        <v>2</v>
      </c>
      <c r="G34" s="133" t="s">
        <v>57</v>
      </c>
      <c r="H34" s="126">
        <v>2</v>
      </c>
      <c r="I34" s="65" t="s">
        <v>110</v>
      </c>
      <c r="J34" s="131" t="s">
        <v>58</v>
      </c>
      <c r="K34" s="82">
        <v>0</v>
      </c>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row>
    <row r="35" spans="1:11" s="49" customFormat="1" ht="75" customHeight="1">
      <c r="A35" s="148"/>
      <c r="B35" s="173"/>
      <c r="C35" s="173"/>
      <c r="D35" s="147"/>
      <c r="E35" s="149" t="s">
        <v>79</v>
      </c>
      <c r="F35" s="147">
        <v>3</v>
      </c>
      <c r="G35" s="133" t="s">
        <v>80</v>
      </c>
      <c r="H35" s="127">
        <v>1</v>
      </c>
      <c r="I35" s="133" t="s">
        <v>81</v>
      </c>
      <c r="J35" s="131" t="s">
        <v>82</v>
      </c>
      <c r="K35" s="82">
        <v>0</v>
      </c>
    </row>
    <row r="36" spans="1:11" s="49" customFormat="1" ht="21.75" customHeight="1">
      <c r="A36" s="148"/>
      <c r="B36" s="173"/>
      <c r="C36" s="173"/>
      <c r="D36" s="147"/>
      <c r="E36" s="149"/>
      <c r="F36" s="147"/>
      <c r="G36" s="50" t="s">
        <v>83</v>
      </c>
      <c r="H36" s="125">
        <v>1</v>
      </c>
      <c r="I36" s="66" t="s">
        <v>84</v>
      </c>
      <c r="J36" s="131" t="s">
        <v>85</v>
      </c>
      <c r="K36" s="82">
        <v>0</v>
      </c>
    </row>
    <row r="37" spans="1:11" s="49" customFormat="1" ht="29.25" customHeight="1">
      <c r="A37" s="148"/>
      <c r="B37" s="173"/>
      <c r="C37" s="173"/>
      <c r="D37" s="147"/>
      <c r="E37" s="149"/>
      <c r="F37" s="147"/>
      <c r="G37" s="50" t="s">
        <v>86</v>
      </c>
      <c r="H37" s="125">
        <v>1</v>
      </c>
      <c r="I37" s="51" t="s">
        <v>87</v>
      </c>
      <c r="J37" s="131" t="s">
        <v>85</v>
      </c>
      <c r="K37" s="82">
        <v>0</v>
      </c>
    </row>
    <row r="38" spans="1:11" s="11" customFormat="1" ht="52.5" customHeight="1">
      <c r="A38" s="148"/>
      <c r="B38" s="173"/>
      <c r="C38" s="173"/>
      <c r="D38" s="147"/>
      <c r="E38" s="54" t="s">
        <v>88</v>
      </c>
      <c r="F38" s="125">
        <v>2</v>
      </c>
      <c r="G38" s="51" t="s">
        <v>245</v>
      </c>
      <c r="H38" s="125">
        <v>2</v>
      </c>
      <c r="I38" s="50" t="s">
        <v>90</v>
      </c>
      <c r="J38" s="131" t="s">
        <v>85</v>
      </c>
      <c r="K38" s="82">
        <v>2</v>
      </c>
    </row>
    <row r="39" spans="1:11" s="11" customFormat="1" ht="40.5" customHeight="1">
      <c r="A39" s="148"/>
      <c r="B39" s="173"/>
      <c r="C39" s="173"/>
      <c r="D39" s="147"/>
      <c r="E39" s="147" t="s">
        <v>91</v>
      </c>
      <c r="F39" s="147">
        <v>3</v>
      </c>
      <c r="G39" s="48" t="s">
        <v>251</v>
      </c>
      <c r="H39" s="125">
        <v>1</v>
      </c>
      <c r="I39" s="50" t="s">
        <v>93</v>
      </c>
      <c r="J39" s="131" t="s">
        <v>85</v>
      </c>
      <c r="K39" s="82">
        <v>1</v>
      </c>
    </row>
    <row r="40" spans="1:188" s="49" customFormat="1" ht="30" customHeight="1">
      <c r="A40" s="148"/>
      <c r="B40" s="173"/>
      <c r="C40" s="173"/>
      <c r="D40" s="147"/>
      <c r="E40" s="147"/>
      <c r="F40" s="147"/>
      <c r="G40" s="48" t="s">
        <v>252</v>
      </c>
      <c r="H40" s="128">
        <v>1</v>
      </c>
      <c r="I40" s="50" t="s">
        <v>246</v>
      </c>
      <c r="J40" s="131" t="s">
        <v>85</v>
      </c>
      <c r="K40" s="82">
        <v>1</v>
      </c>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row>
    <row r="41" spans="1:188" s="49" customFormat="1" ht="45.75" customHeight="1">
      <c r="A41" s="148"/>
      <c r="B41" s="174"/>
      <c r="C41" s="174"/>
      <c r="D41" s="172"/>
      <c r="E41" s="172"/>
      <c r="F41" s="172"/>
      <c r="G41" s="52" t="s">
        <v>253</v>
      </c>
      <c r="H41" s="53">
        <v>1</v>
      </c>
      <c r="I41" s="50" t="s">
        <v>250</v>
      </c>
      <c r="J41" s="131" t="s">
        <v>58</v>
      </c>
      <c r="K41" s="82">
        <v>1</v>
      </c>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row>
    <row r="42" spans="1:188" s="49" customFormat="1" ht="16.5" customHeight="1">
      <c r="A42" s="137" t="s">
        <v>340</v>
      </c>
      <c r="B42" s="68">
        <f>SUM(B4:B41)</f>
        <v>100</v>
      </c>
      <c r="C42" s="69"/>
      <c r="D42" s="68">
        <f>SUM(D4:D41)</f>
        <v>100</v>
      </c>
      <c r="E42" s="68"/>
      <c r="F42" s="68">
        <f>SUM(F4:F41)</f>
        <v>100</v>
      </c>
      <c r="G42" s="67"/>
      <c r="H42" s="68">
        <f>SUM(H4:H41)</f>
        <v>100</v>
      </c>
      <c r="I42" s="67"/>
      <c r="J42" s="67"/>
      <c r="K42" s="118">
        <f>SUM(K4:K41)</f>
        <v>91.71000000000001</v>
      </c>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F42" s="61"/>
    </row>
  </sheetData>
  <sheetProtection/>
  <mergeCells count="44">
    <mergeCell ref="F6:F7"/>
    <mergeCell ref="I6:I7"/>
    <mergeCell ref="J6:J7"/>
    <mergeCell ref="B8:B14"/>
    <mergeCell ref="C8:C14"/>
    <mergeCell ref="D8:D14"/>
    <mergeCell ref="F8:F14"/>
    <mergeCell ref="H8:H14"/>
    <mergeCell ref="A2:K2"/>
    <mergeCell ref="A4:A7"/>
    <mergeCell ref="B4:B7"/>
    <mergeCell ref="C4:C7"/>
    <mergeCell ref="D4:D7"/>
    <mergeCell ref="J8:J14"/>
    <mergeCell ref="E9:E12"/>
    <mergeCell ref="E13:E14"/>
    <mergeCell ref="A8:A14"/>
    <mergeCell ref="E6:E7"/>
    <mergeCell ref="A15:A18"/>
    <mergeCell ref="B15:B18"/>
    <mergeCell ref="C15:C18"/>
    <mergeCell ref="D15:D18"/>
    <mergeCell ref="E15:E18"/>
    <mergeCell ref="F15:F18"/>
    <mergeCell ref="E30:E31"/>
    <mergeCell ref="C32:C41"/>
    <mergeCell ref="D32:D41"/>
    <mergeCell ref="E32:E33"/>
    <mergeCell ref="F20:F22"/>
    <mergeCell ref="C23:C31"/>
    <mergeCell ref="D23:D31"/>
    <mergeCell ref="E26:E29"/>
    <mergeCell ref="F26:F29"/>
    <mergeCell ref="F30:F31"/>
    <mergeCell ref="F32:F33"/>
    <mergeCell ref="E35:E37"/>
    <mergeCell ref="F35:F37"/>
    <mergeCell ref="E39:E41"/>
    <mergeCell ref="F39:F41"/>
    <mergeCell ref="A19:A41"/>
    <mergeCell ref="B19:B41"/>
    <mergeCell ref="C19:C22"/>
    <mergeCell ref="D19:D22"/>
    <mergeCell ref="E20:E22"/>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S16"/>
  <sheetViews>
    <sheetView view="pageBreakPreview" zoomScaleSheetLayoutView="100" zoomScalePageLayoutView="0" workbookViewId="0" topLeftCell="A1">
      <pane xSplit="2" ySplit="7" topLeftCell="C11" activePane="bottomRight" state="frozen"/>
      <selection pane="topLeft" activeCell="A1" sqref="A1"/>
      <selection pane="topRight" activeCell="C1" sqref="C1"/>
      <selection pane="bottomLeft" activeCell="A8" sqref="A8"/>
      <selection pane="bottomRight" activeCell="A12" sqref="A12:IV12"/>
    </sheetView>
  </sheetViews>
  <sheetFormatPr defaultColWidth="9.140625" defaultRowHeight="15"/>
  <cols>
    <col min="1" max="1" width="7.00390625" style="100" customWidth="1"/>
    <col min="2" max="2" width="39.7109375" style="100" customWidth="1"/>
    <col min="3" max="3" width="30.7109375" style="100" customWidth="1"/>
    <col min="4" max="4" width="11.00390625" style="100" customWidth="1"/>
    <col min="5" max="18" width="9.00390625" style="100" customWidth="1"/>
    <col min="19" max="19" width="9.421875" style="100" bestFit="1" customWidth="1"/>
    <col min="20" max="16384" width="9.00390625" style="100" customWidth="1"/>
  </cols>
  <sheetData>
    <row r="1" spans="1:6" s="89" customFormat="1" ht="25.5">
      <c r="A1" s="190" t="s">
        <v>260</v>
      </c>
      <c r="B1" s="190"/>
      <c r="C1" s="190"/>
      <c r="D1" s="190"/>
      <c r="E1" s="88"/>
      <c r="F1" s="88"/>
    </row>
    <row r="2" spans="1:6" s="89" customFormat="1" ht="13.5">
      <c r="A2" s="191" t="s">
        <v>261</v>
      </c>
      <c r="B2" s="191"/>
      <c r="C2" s="191"/>
      <c r="D2" s="90"/>
      <c r="E2" s="90"/>
      <c r="F2" s="90"/>
    </row>
    <row r="3" spans="1:6" s="89" customFormat="1" ht="13.5" hidden="1">
      <c r="A3" s="88" t="s">
        <v>262</v>
      </c>
      <c r="B3" s="90"/>
      <c r="C3" s="90"/>
      <c r="D3" s="90"/>
      <c r="E3" s="90"/>
      <c r="F3" s="90"/>
    </row>
    <row r="4" spans="1:6" s="89" customFormat="1" ht="13.5">
      <c r="A4" s="91" t="s">
        <v>263</v>
      </c>
      <c r="B4" s="90"/>
      <c r="C4" s="90"/>
      <c r="D4" s="90"/>
      <c r="E4" s="90"/>
      <c r="F4" s="90"/>
    </row>
    <row r="5" spans="1:6" s="89" customFormat="1" ht="13.5">
      <c r="A5" s="91" t="s">
        <v>264</v>
      </c>
      <c r="B5" s="90"/>
      <c r="C5" s="90"/>
      <c r="D5" s="90"/>
      <c r="E5" s="90"/>
      <c r="F5" s="90"/>
    </row>
    <row r="6" spans="1:6" s="89" customFormat="1" ht="13.5">
      <c r="A6" s="91" t="s">
        <v>265</v>
      </c>
      <c r="B6" s="90"/>
      <c r="C6" s="90"/>
      <c r="D6" s="90"/>
      <c r="E6" s="90"/>
      <c r="F6" s="90"/>
    </row>
    <row r="7" spans="1:17" s="94" customFormat="1" ht="65.25" customHeight="1">
      <c r="A7" s="92" t="s">
        <v>266</v>
      </c>
      <c r="B7" s="92" t="s">
        <v>267</v>
      </c>
      <c r="C7" s="92" t="s">
        <v>268</v>
      </c>
      <c r="D7" s="93" t="s">
        <v>269</v>
      </c>
      <c r="E7" s="192" t="s">
        <v>282</v>
      </c>
      <c r="F7" s="193"/>
      <c r="G7" s="193"/>
      <c r="H7" s="194"/>
      <c r="L7" s="195"/>
      <c r="M7" s="195"/>
      <c r="N7" s="95"/>
      <c r="O7" s="95"/>
      <c r="P7" s="196" t="s">
        <v>310</v>
      </c>
      <c r="Q7" s="196"/>
    </row>
    <row r="8" spans="1:19" s="122" customFormat="1" ht="43.5" customHeight="1">
      <c r="A8" s="119">
        <v>1</v>
      </c>
      <c r="B8" s="120" t="s">
        <v>270</v>
      </c>
      <c r="C8" s="121" t="s">
        <v>271</v>
      </c>
      <c r="D8" s="121"/>
      <c r="E8" s="121" t="s">
        <v>283</v>
      </c>
      <c r="F8" s="121">
        <f>1+1+1+1+1+1</f>
        <v>6</v>
      </c>
      <c r="G8" s="121" t="s">
        <v>284</v>
      </c>
      <c r="H8" s="121">
        <f>1+1</f>
        <v>2</v>
      </c>
      <c r="N8" s="121"/>
      <c r="O8" s="121"/>
      <c r="P8" s="121">
        <f>F8+'问卷1'!F8</f>
        <v>15</v>
      </c>
      <c r="Q8" s="121">
        <f>H8+'问卷1'!H8</f>
        <v>3</v>
      </c>
      <c r="R8" s="136">
        <f>P8/18</f>
        <v>0.8333333333333334</v>
      </c>
      <c r="S8" s="123">
        <f>ROUND(R8*5,2)</f>
        <v>4.17</v>
      </c>
    </row>
    <row r="9" spans="1:19" s="122" customFormat="1" ht="43.5" customHeight="1">
      <c r="A9" s="119">
        <v>2</v>
      </c>
      <c r="B9" s="120" t="s">
        <v>272</v>
      </c>
      <c r="C9" s="121" t="s">
        <v>271</v>
      </c>
      <c r="D9" s="121"/>
      <c r="E9" s="121" t="s">
        <v>283</v>
      </c>
      <c r="F9" s="121">
        <f>1+1+1+1+1</f>
        <v>5</v>
      </c>
      <c r="G9" s="121" t="s">
        <v>284</v>
      </c>
      <c r="H9" s="122">
        <f>1+1+1</f>
        <v>3</v>
      </c>
      <c r="I9" s="121" t="s">
        <v>291</v>
      </c>
      <c r="J9" s="122">
        <f>1+1+1+1+1+1+1+1</f>
        <v>8</v>
      </c>
      <c r="N9" s="121"/>
      <c r="O9" s="121"/>
      <c r="P9" s="121">
        <f>F9+'问卷1'!F9</f>
        <v>15</v>
      </c>
      <c r="Q9" s="121">
        <f>H9+'问卷1'!H9</f>
        <v>3</v>
      </c>
      <c r="R9" s="122">
        <f>P9/18</f>
        <v>0.8333333333333334</v>
      </c>
      <c r="S9" s="123">
        <f>ROUND(R9*4,2)</f>
        <v>3.33</v>
      </c>
    </row>
    <row r="10" spans="1:19" s="98" customFormat="1" ht="43.5" customHeight="1">
      <c r="A10" s="95">
        <v>3</v>
      </c>
      <c r="B10" s="96" t="s">
        <v>273</v>
      </c>
      <c r="C10" s="97" t="s">
        <v>271</v>
      </c>
      <c r="D10" s="97"/>
      <c r="E10" s="97" t="s">
        <v>283</v>
      </c>
      <c r="F10" s="97">
        <f>1+1+1+1+1+1+1+1</f>
        <v>8</v>
      </c>
      <c r="G10" s="97" t="s">
        <v>284</v>
      </c>
      <c r="H10" s="97"/>
      <c r="N10" s="97"/>
      <c r="O10" s="97"/>
      <c r="P10" s="97">
        <f>F10+'问卷1'!F10</f>
        <v>18</v>
      </c>
      <c r="Q10" s="97">
        <f>H10+'问卷1'!H10</f>
        <v>0</v>
      </c>
      <c r="R10" s="98">
        <f>P10/18</f>
        <v>1</v>
      </c>
      <c r="S10" s="117">
        <f>ROUND(R10*5,2)</f>
        <v>5</v>
      </c>
    </row>
    <row r="11" spans="1:19" s="98" customFormat="1" ht="43.5" customHeight="1">
      <c r="A11" s="95">
        <v>4</v>
      </c>
      <c r="B11" s="96" t="s">
        <v>274</v>
      </c>
      <c r="C11" s="97" t="s">
        <v>271</v>
      </c>
      <c r="D11" s="97"/>
      <c r="E11" s="97" t="s">
        <v>283</v>
      </c>
      <c r="F11" s="97">
        <f>1+1+1+1+1+1+1+1</f>
        <v>8</v>
      </c>
      <c r="G11" s="97" t="s">
        <v>284</v>
      </c>
      <c r="H11" s="97"/>
      <c r="N11" s="97"/>
      <c r="O11" s="97"/>
      <c r="P11" s="97">
        <f>F11+'问卷1'!F11</f>
        <v>18</v>
      </c>
      <c r="Q11" s="97">
        <f>H11+'问卷1'!H11</f>
        <v>0</v>
      </c>
      <c r="R11" s="98">
        <f>P11/18</f>
        <v>1</v>
      </c>
      <c r="S11" s="117">
        <f>ROUND(R11*5,2)</f>
        <v>5</v>
      </c>
    </row>
    <row r="12" spans="1:19" s="122" customFormat="1" ht="43.5" customHeight="1">
      <c r="A12" s="119">
        <v>5</v>
      </c>
      <c r="B12" s="124" t="s">
        <v>275</v>
      </c>
      <c r="C12" s="121" t="s">
        <v>271</v>
      </c>
      <c r="D12" s="121"/>
      <c r="E12" s="121" t="s">
        <v>283</v>
      </c>
      <c r="F12" s="121">
        <f>1+1+1+1+1</f>
        <v>5</v>
      </c>
      <c r="G12" s="121" t="s">
        <v>284</v>
      </c>
      <c r="H12" s="121">
        <f>1+1+1</f>
        <v>3</v>
      </c>
      <c r="I12" s="122" t="s">
        <v>292</v>
      </c>
      <c r="J12" s="122">
        <v>1</v>
      </c>
      <c r="N12" s="121"/>
      <c r="O12" s="121"/>
      <c r="P12" s="121">
        <f>F12+'问卷1'!F12</f>
        <v>15</v>
      </c>
      <c r="Q12" s="121">
        <f>H12+'问卷1'!H12</f>
        <v>3</v>
      </c>
      <c r="R12" s="122">
        <f>P12/18</f>
        <v>0.8333333333333334</v>
      </c>
      <c r="S12" s="123">
        <f>ROUND(R12*5,2)</f>
        <v>4.17</v>
      </c>
    </row>
    <row r="13" spans="1:17" s="98" customFormat="1" ht="43.5" customHeight="1">
      <c r="A13" s="95">
        <v>6</v>
      </c>
      <c r="B13" s="99" t="s">
        <v>276</v>
      </c>
      <c r="C13" s="96" t="s">
        <v>285</v>
      </c>
      <c r="D13" s="97"/>
      <c r="E13" s="97" t="s">
        <v>287</v>
      </c>
      <c r="F13" s="97"/>
      <c r="G13" s="97" t="s">
        <v>286</v>
      </c>
      <c r="H13" s="97">
        <f>1+1+1+1+1+1+1+1</f>
        <v>8</v>
      </c>
      <c r="I13" s="98" t="s">
        <v>288</v>
      </c>
      <c r="K13" s="98" t="s">
        <v>289</v>
      </c>
      <c r="N13" s="97"/>
      <c r="O13" s="97"/>
      <c r="P13" s="97"/>
      <c r="Q13" s="97"/>
    </row>
    <row r="14" spans="1:17" s="98" customFormat="1" ht="43.5" customHeight="1">
      <c r="A14" s="95">
        <v>7</v>
      </c>
      <c r="B14" s="99" t="s">
        <v>278</v>
      </c>
      <c r="C14" s="96" t="s">
        <v>277</v>
      </c>
      <c r="D14" s="97"/>
      <c r="E14" s="97" t="s">
        <v>287</v>
      </c>
      <c r="F14" s="97"/>
      <c r="G14" s="97" t="s">
        <v>286</v>
      </c>
      <c r="H14" s="97">
        <f>1+1+1+1+1+1+1</f>
        <v>7</v>
      </c>
      <c r="I14" s="98" t="s">
        <v>288</v>
      </c>
      <c r="K14" s="98" t="s">
        <v>289</v>
      </c>
      <c r="L14" s="98" t="s">
        <v>290</v>
      </c>
      <c r="M14" s="98">
        <v>1</v>
      </c>
      <c r="N14" s="97"/>
      <c r="O14" s="97"/>
      <c r="P14" s="97"/>
      <c r="Q14" s="97"/>
    </row>
    <row r="15" spans="1:17" s="98" customFormat="1" ht="43.5" customHeight="1">
      <c r="A15" s="95">
        <v>8</v>
      </c>
      <c r="B15" s="99" t="s">
        <v>279</v>
      </c>
      <c r="C15" s="96" t="s">
        <v>277</v>
      </c>
      <c r="D15" s="97"/>
      <c r="E15" s="97" t="s">
        <v>287</v>
      </c>
      <c r="F15" s="97"/>
      <c r="G15" s="97" t="s">
        <v>286</v>
      </c>
      <c r="H15" s="97"/>
      <c r="I15" s="98" t="s">
        <v>288</v>
      </c>
      <c r="K15" s="98" t="s">
        <v>289</v>
      </c>
      <c r="L15" s="98" t="s">
        <v>290</v>
      </c>
      <c r="M15" s="98">
        <f>1+1+1+1+1+1+1+1</f>
        <v>8</v>
      </c>
      <c r="N15" s="97"/>
      <c r="O15" s="97"/>
      <c r="P15" s="97"/>
      <c r="Q15" s="97"/>
    </row>
    <row r="16" spans="1:17" s="98" customFormat="1" ht="43.5" customHeight="1">
      <c r="A16" s="95">
        <v>9</v>
      </c>
      <c r="B16" s="99" t="s">
        <v>280</v>
      </c>
      <c r="C16" s="96" t="s">
        <v>281</v>
      </c>
      <c r="D16" s="97"/>
      <c r="E16" s="97" t="s">
        <v>287</v>
      </c>
      <c r="F16" s="97"/>
      <c r="G16" s="97" t="s">
        <v>286</v>
      </c>
      <c r="H16" s="97">
        <f>1+1+1+1+1+1+1+1</f>
        <v>8</v>
      </c>
      <c r="I16" s="98" t="s">
        <v>288</v>
      </c>
      <c r="K16" s="98" t="s">
        <v>289</v>
      </c>
      <c r="N16" s="97"/>
      <c r="O16" s="97"/>
      <c r="P16" s="97"/>
      <c r="Q16" s="97"/>
    </row>
  </sheetData>
  <sheetProtection/>
  <mergeCells count="5">
    <mergeCell ref="A1:D1"/>
    <mergeCell ref="A2:C2"/>
    <mergeCell ref="E7:H7"/>
    <mergeCell ref="L7:M7"/>
    <mergeCell ref="P7:Q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8"/>
  <sheetViews>
    <sheetView view="pageBreakPreview" zoomScaleSheetLayoutView="100" zoomScalePageLayoutView="0" workbookViewId="0" topLeftCell="A10">
      <selection activeCell="A13" sqref="A13:IV14"/>
    </sheetView>
  </sheetViews>
  <sheetFormatPr defaultColWidth="9.140625" defaultRowHeight="15"/>
  <cols>
    <col min="1" max="1" width="7.00390625" style="112" customWidth="1"/>
    <col min="2" max="2" width="39.7109375" style="112" customWidth="1"/>
    <col min="3" max="3" width="30.7109375" style="112" customWidth="1"/>
    <col min="4" max="4" width="11.00390625" style="112" customWidth="1"/>
    <col min="5" max="16384" width="9.00390625" style="112" customWidth="1"/>
  </cols>
  <sheetData>
    <row r="1" spans="1:5" s="102" customFormat="1" ht="25.5">
      <c r="A1" s="197" t="s">
        <v>260</v>
      </c>
      <c r="B1" s="197"/>
      <c r="C1" s="197"/>
      <c r="D1" s="197"/>
      <c r="E1" s="101"/>
    </row>
    <row r="2" spans="1:3" s="102" customFormat="1" ht="13.5">
      <c r="A2" s="198" t="s">
        <v>261</v>
      </c>
      <c r="B2" s="198"/>
      <c r="C2" s="198"/>
    </row>
    <row r="3" s="102" customFormat="1" ht="13.5" hidden="1">
      <c r="A3" s="101" t="s">
        <v>262</v>
      </c>
    </row>
    <row r="4" s="102" customFormat="1" ht="13.5">
      <c r="A4" s="103" t="s">
        <v>263</v>
      </c>
    </row>
    <row r="5" s="102" customFormat="1" ht="13.5">
      <c r="A5" s="103" t="s">
        <v>264</v>
      </c>
    </row>
    <row r="6" s="102" customFormat="1" ht="13.5">
      <c r="A6" s="103" t="s">
        <v>265</v>
      </c>
    </row>
    <row r="7" spans="1:4" s="106" customFormat="1" ht="65.25" customHeight="1">
      <c r="A7" s="104" t="s">
        <v>266</v>
      </c>
      <c r="B7" s="104" t="s">
        <v>267</v>
      </c>
      <c r="C7" s="104" t="s">
        <v>293</v>
      </c>
      <c r="D7" s="105" t="s">
        <v>294</v>
      </c>
    </row>
    <row r="8" spans="1:10" s="110" customFormat="1" ht="43.5" customHeight="1">
      <c r="A8" s="107">
        <v>1</v>
      </c>
      <c r="B8" s="108" t="s">
        <v>295</v>
      </c>
      <c r="C8" s="109" t="s">
        <v>296</v>
      </c>
      <c r="D8" s="109"/>
      <c r="E8" s="110" t="s">
        <v>283</v>
      </c>
      <c r="F8" s="110">
        <f>8+1</f>
        <v>9</v>
      </c>
      <c r="G8" s="110" t="s">
        <v>284</v>
      </c>
      <c r="H8" s="110">
        <v>1</v>
      </c>
      <c r="J8" s="110">
        <f>F8+H8</f>
        <v>10</v>
      </c>
    </row>
    <row r="9" spans="1:10" s="110" customFormat="1" ht="43.5" customHeight="1">
      <c r="A9" s="107">
        <v>2</v>
      </c>
      <c r="B9" s="108" t="s">
        <v>297</v>
      </c>
      <c r="C9" s="109" t="s">
        <v>296</v>
      </c>
      <c r="D9" s="109"/>
      <c r="E9" s="110" t="s">
        <v>283</v>
      </c>
      <c r="F9" s="110">
        <v>10</v>
      </c>
      <c r="G9" s="110" t="s">
        <v>284</v>
      </c>
      <c r="J9" s="110">
        <f aca="true" t="shared" si="0" ref="J9:J18">F9+H9</f>
        <v>10</v>
      </c>
    </row>
    <row r="10" spans="1:10" s="110" customFormat="1" ht="43.5" customHeight="1">
      <c r="A10" s="107">
        <v>3</v>
      </c>
      <c r="B10" s="108" t="s">
        <v>298</v>
      </c>
      <c r="C10" s="109" t="s">
        <v>296</v>
      </c>
      <c r="D10" s="109"/>
      <c r="E10" s="110" t="s">
        <v>283</v>
      </c>
      <c r="F10" s="110">
        <v>10</v>
      </c>
      <c r="G10" s="110" t="s">
        <v>284</v>
      </c>
      <c r="J10" s="110">
        <f t="shared" si="0"/>
        <v>10</v>
      </c>
    </row>
    <row r="11" spans="1:10" s="110" customFormat="1" ht="43.5" customHeight="1">
      <c r="A11" s="107">
        <v>4</v>
      </c>
      <c r="B11" s="108" t="s">
        <v>299</v>
      </c>
      <c r="C11" s="109" t="s">
        <v>296</v>
      </c>
      <c r="D11" s="109"/>
      <c r="E11" s="110" t="s">
        <v>283</v>
      </c>
      <c r="F11" s="110">
        <v>10</v>
      </c>
      <c r="G11" s="110" t="s">
        <v>284</v>
      </c>
      <c r="J11" s="110">
        <f t="shared" si="0"/>
        <v>10</v>
      </c>
    </row>
    <row r="12" spans="1:10" s="110" customFormat="1" ht="43.5" customHeight="1">
      <c r="A12" s="107">
        <v>5</v>
      </c>
      <c r="B12" s="111" t="s">
        <v>300</v>
      </c>
      <c r="C12" s="109" t="s">
        <v>296</v>
      </c>
      <c r="D12" s="109"/>
      <c r="E12" s="110" t="s">
        <v>283</v>
      </c>
      <c r="F12" s="110">
        <v>10</v>
      </c>
      <c r="G12" s="110" t="s">
        <v>284</v>
      </c>
      <c r="J12" s="110">
        <f t="shared" si="0"/>
        <v>10</v>
      </c>
    </row>
    <row r="13" spans="1:10" s="116" customFormat="1" ht="43.5" customHeight="1">
      <c r="A13" s="113">
        <v>6</v>
      </c>
      <c r="B13" s="114" t="s">
        <v>301</v>
      </c>
      <c r="C13" s="115" t="s">
        <v>296</v>
      </c>
      <c r="D13" s="115"/>
      <c r="E13" s="116" t="s">
        <v>283</v>
      </c>
      <c r="F13" s="116">
        <v>10</v>
      </c>
      <c r="G13" s="116" t="s">
        <v>284</v>
      </c>
      <c r="J13" s="116">
        <f t="shared" si="0"/>
        <v>10</v>
      </c>
    </row>
    <row r="14" spans="1:10" s="116" customFormat="1" ht="43.5" customHeight="1">
      <c r="A14" s="113">
        <v>7</v>
      </c>
      <c r="B14" s="114" t="s">
        <v>302</v>
      </c>
      <c r="C14" s="115" t="s">
        <v>296</v>
      </c>
      <c r="D14" s="115"/>
      <c r="E14" s="116" t="s">
        <v>283</v>
      </c>
      <c r="F14" s="116">
        <v>10</v>
      </c>
      <c r="G14" s="116" t="s">
        <v>284</v>
      </c>
      <c r="J14" s="116">
        <f t="shared" si="0"/>
        <v>10</v>
      </c>
    </row>
    <row r="15" spans="1:10" s="110" customFormat="1" ht="43.5" customHeight="1">
      <c r="A15" s="107">
        <v>8</v>
      </c>
      <c r="B15" s="111" t="s">
        <v>303</v>
      </c>
      <c r="C15" s="108" t="s">
        <v>304</v>
      </c>
      <c r="D15" s="109"/>
      <c r="E15" s="110" t="s">
        <v>308</v>
      </c>
      <c r="F15" s="110">
        <f>7+1+1</f>
        <v>9</v>
      </c>
      <c r="G15" s="110" t="s">
        <v>309</v>
      </c>
      <c r="H15" s="110">
        <v>1</v>
      </c>
      <c r="J15" s="110">
        <f t="shared" si="0"/>
        <v>10</v>
      </c>
    </row>
    <row r="16" spans="1:10" s="110" customFormat="1" ht="43.5" customHeight="1">
      <c r="A16" s="107">
        <v>9</v>
      </c>
      <c r="B16" s="111" t="s">
        <v>305</v>
      </c>
      <c r="C16" s="108" t="s">
        <v>304</v>
      </c>
      <c r="D16" s="109"/>
      <c r="E16" s="110" t="s">
        <v>308</v>
      </c>
      <c r="F16" s="110">
        <v>8</v>
      </c>
      <c r="G16" s="110" t="s">
        <v>309</v>
      </c>
      <c r="H16" s="110">
        <f>1+1</f>
        <v>2</v>
      </c>
      <c r="J16" s="110">
        <f t="shared" si="0"/>
        <v>10</v>
      </c>
    </row>
    <row r="17" spans="1:10" s="110" customFormat="1" ht="43.5" customHeight="1">
      <c r="A17" s="107">
        <v>10</v>
      </c>
      <c r="B17" s="111" t="s">
        <v>306</v>
      </c>
      <c r="C17" s="108" t="s">
        <v>304</v>
      </c>
      <c r="D17" s="109"/>
      <c r="E17" s="110" t="s">
        <v>308</v>
      </c>
      <c r="F17" s="110">
        <v>8</v>
      </c>
      <c r="G17" s="110" t="s">
        <v>309</v>
      </c>
      <c r="H17" s="110">
        <f>1+1</f>
        <v>2</v>
      </c>
      <c r="J17" s="110">
        <f t="shared" si="0"/>
        <v>10</v>
      </c>
    </row>
    <row r="18" spans="1:10" s="110" customFormat="1" ht="43.5" customHeight="1">
      <c r="A18" s="107">
        <v>11</v>
      </c>
      <c r="B18" s="111" t="s">
        <v>307</v>
      </c>
      <c r="C18" s="108" t="s">
        <v>304</v>
      </c>
      <c r="D18" s="109"/>
      <c r="E18" s="110" t="s">
        <v>308</v>
      </c>
      <c r="F18" s="110">
        <v>8</v>
      </c>
      <c r="G18" s="110" t="s">
        <v>309</v>
      </c>
      <c r="H18" s="110">
        <f>1+1</f>
        <v>2</v>
      </c>
      <c r="J18" s="110">
        <f t="shared" si="0"/>
        <v>10</v>
      </c>
    </row>
  </sheetData>
  <sheetProtection/>
  <mergeCells count="2">
    <mergeCell ref="A1:D1"/>
    <mergeCell ref="A2:C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8"/>
  <sheetViews>
    <sheetView zoomScalePageLayoutView="0" workbookViewId="0" topLeftCell="A1">
      <selection activeCell="D10" sqref="D10"/>
    </sheetView>
  </sheetViews>
  <sheetFormatPr defaultColWidth="9.140625" defaultRowHeight="15"/>
  <cols>
    <col min="1" max="1" width="5.8515625" style="0" customWidth="1"/>
    <col min="3" max="3" width="5.28125" style="0" customWidth="1"/>
    <col min="4" max="4" width="5.421875" style="0" customWidth="1"/>
    <col min="7" max="7" width="30.28125" style="0" customWidth="1"/>
    <col min="9" max="9" width="41.28125" style="0" customWidth="1"/>
    <col min="10" max="10" width="26.140625" style="0" customWidth="1"/>
    <col min="12" max="12" width="43.8515625" style="0" bestFit="1" customWidth="1"/>
    <col min="13" max="13" width="8.421875" style="36" customWidth="1"/>
  </cols>
  <sheetData>
    <row r="1" spans="1:13" s="1" customFormat="1" ht="34.5" customHeight="1">
      <c r="A1" s="2" t="s">
        <v>0</v>
      </c>
      <c r="B1" s="2" t="s">
        <v>1</v>
      </c>
      <c r="C1" s="2" t="s">
        <v>2</v>
      </c>
      <c r="D1" s="2" t="s">
        <v>3</v>
      </c>
      <c r="E1" s="2" t="s">
        <v>4</v>
      </c>
      <c r="F1" s="2" t="s">
        <v>3</v>
      </c>
      <c r="G1" s="2" t="s">
        <v>5</v>
      </c>
      <c r="H1" s="2" t="s">
        <v>1</v>
      </c>
      <c r="I1" s="2" t="s">
        <v>6</v>
      </c>
      <c r="J1" s="2" t="s">
        <v>7</v>
      </c>
      <c r="K1" s="2" t="s">
        <v>8</v>
      </c>
      <c r="L1" s="2" t="s">
        <v>162</v>
      </c>
      <c r="M1" s="2" t="s">
        <v>197</v>
      </c>
    </row>
    <row r="2" spans="1:13" s="6" customFormat="1" ht="66" customHeight="1">
      <c r="A2" s="156" t="s">
        <v>9</v>
      </c>
      <c r="B2" s="157">
        <v>30</v>
      </c>
      <c r="C2" s="158" t="s">
        <v>10</v>
      </c>
      <c r="D2" s="157">
        <v>30</v>
      </c>
      <c r="E2" s="13" t="s">
        <v>11</v>
      </c>
      <c r="F2" s="13">
        <v>10</v>
      </c>
      <c r="G2" s="14" t="s">
        <v>12</v>
      </c>
      <c r="H2" s="21">
        <v>10</v>
      </c>
      <c r="I2" s="14" t="s">
        <v>98</v>
      </c>
      <c r="J2" s="14" t="s">
        <v>13</v>
      </c>
      <c r="K2" s="37">
        <v>10</v>
      </c>
      <c r="L2" s="24" t="s">
        <v>163</v>
      </c>
      <c r="M2" s="34">
        <v>1</v>
      </c>
    </row>
    <row r="3" spans="1:13" s="6" customFormat="1" ht="48">
      <c r="A3" s="156"/>
      <c r="B3" s="157"/>
      <c r="C3" s="158"/>
      <c r="D3" s="157"/>
      <c r="E3" s="13" t="s">
        <v>14</v>
      </c>
      <c r="F3" s="13">
        <v>5</v>
      </c>
      <c r="G3" s="14" t="s">
        <v>15</v>
      </c>
      <c r="H3" s="21">
        <v>5</v>
      </c>
      <c r="I3" s="14" t="s">
        <v>99</v>
      </c>
      <c r="J3" s="3" t="s">
        <v>16</v>
      </c>
      <c r="K3" s="32">
        <v>5</v>
      </c>
      <c r="L3" s="24" t="s">
        <v>164</v>
      </c>
      <c r="M3" s="35"/>
    </row>
    <row r="4" spans="1:13" s="6" customFormat="1" ht="20.25" customHeight="1">
      <c r="A4" s="156"/>
      <c r="B4" s="157"/>
      <c r="C4" s="158"/>
      <c r="D4" s="157"/>
      <c r="E4" s="157" t="s">
        <v>17</v>
      </c>
      <c r="F4" s="159">
        <v>10</v>
      </c>
      <c r="G4" s="14" t="s">
        <v>198</v>
      </c>
      <c r="H4" s="21">
        <v>3</v>
      </c>
      <c r="I4" s="154" t="s">
        <v>100</v>
      </c>
      <c r="J4" s="155" t="s">
        <v>18</v>
      </c>
      <c r="K4" s="13">
        <v>3</v>
      </c>
      <c r="L4" s="7" t="s">
        <v>168</v>
      </c>
      <c r="M4" s="35"/>
    </row>
    <row r="5" spans="1:13" s="6" customFormat="1" ht="20.25" customHeight="1">
      <c r="A5" s="156"/>
      <c r="B5" s="157"/>
      <c r="C5" s="158"/>
      <c r="D5" s="157"/>
      <c r="E5" s="157"/>
      <c r="F5" s="159"/>
      <c r="G5" s="14" t="s">
        <v>19</v>
      </c>
      <c r="H5" s="21">
        <v>3</v>
      </c>
      <c r="I5" s="154"/>
      <c r="J5" s="155"/>
      <c r="K5" s="37">
        <v>3</v>
      </c>
      <c r="L5" s="7" t="s">
        <v>165</v>
      </c>
      <c r="M5" s="35"/>
    </row>
    <row r="6" spans="1:13" s="6" customFormat="1" ht="20.25" customHeight="1">
      <c r="A6" s="156"/>
      <c r="B6" s="157"/>
      <c r="C6" s="158"/>
      <c r="D6" s="157"/>
      <c r="E6" s="157"/>
      <c r="F6" s="159"/>
      <c r="G6" s="14" t="s">
        <v>20</v>
      </c>
      <c r="H6" s="21">
        <v>2</v>
      </c>
      <c r="I6" s="154"/>
      <c r="J6" s="155"/>
      <c r="K6" s="37">
        <v>2</v>
      </c>
      <c r="L6" s="7" t="s">
        <v>166</v>
      </c>
      <c r="M6" s="35"/>
    </row>
    <row r="7" spans="1:13" s="6" customFormat="1" ht="20.25" customHeight="1">
      <c r="A7" s="156"/>
      <c r="B7" s="157"/>
      <c r="C7" s="158"/>
      <c r="D7" s="157"/>
      <c r="E7" s="157"/>
      <c r="F7" s="159"/>
      <c r="G7" s="14" t="s">
        <v>21</v>
      </c>
      <c r="H7" s="21">
        <v>2</v>
      </c>
      <c r="I7" s="154"/>
      <c r="J7" s="155"/>
      <c r="K7" s="38">
        <v>2</v>
      </c>
      <c r="L7" s="25" t="s">
        <v>167</v>
      </c>
      <c r="M7" s="35"/>
    </row>
    <row r="8" spans="1:13" s="6" customFormat="1" ht="67.5" customHeight="1">
      <c r="A8" s="156"/>
      <c r="B8" s="157"/>
      <c r="C8" s="158"/>
      <c r="D8" s="157"/>
      <c r="E8" s="13" t="s">
        <v>22</v>
      </c>
      <c r="F8" s="21">
        <v>5</v>
      </c>
      <c r="G8" s="4" t="s">
        <v>23</v>
      </c>
      <c r="H8" s="21">
        <v>5</v>
      </c>
      <c r="I8" s="3" t="s">
        <v>24</v>
      </c>
      <c r="J8" s="3" t="s">
        <v>25</v>
      </c>
      <c r="K8" s="37">
        <v>5</v>
      </c>
      <c r="L8" s="24" t="s">
        <v>169</v>
      </c>
      <c r="M8" s="43">
        <v>0.0263</v>
      </c>
    </row>
  </sheetData>
  <sheetProtection/>
  <mergeCells count="8">
    <mergeCell ref="I4:I7"/>
    <mergeCell ref="J4:J7"/>
    <mergeCell ref="A2:A8"/>
    <mergeCell ref="B2:B8"/>
    <mergeCell ref="C2:C8"/>
    <mergeCell ref="D2:D8"/>
    <mergeCell ref="E4:E7"/>
    <mergeCell ref="F4:F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9"/>
  <sheetViews>
    <sheetView zoomScalePageLayoutView="0" workbookViewId="0" topLeftCell="A1">
      <selection activeCell="E18" sqref="E18"/>
    </sheetView>
  </sheetViews>
  <sheetFormatPr defaultColWidth="9.140625" defaultRowHeight="15"/>
  <cols>
    <col min="2" max="2" width="11.421875" style="0" customWidth="1"/>
    <col min="3" max="3" width="12.140625" style="0" customWidth="1"/>
    <col min="4" max="4" width="10.00390625" style="0" customWidth="1"/>
    <col min="5" max="5" width="12.8515625" style="0" customWidth="1"/>
    <col min="6" max="6" width="14.28125" style="0" customWidth="1"/>
  </cols>
  <sheetData>
    <row r="1" ht="14.25">
      <c r="A1" s="15" t="s">
        <v>102</v>
      </c>
    </row>
    <row r="2" ht="14.25">
      <c r="A2" s="15" t="s">
        <v>101</v>
      </c>
    </row>
    <row r="3" ht="14.25">
      <c r="A3" s="15" t="s">
        <v>104</v>
      </c>
    </row>
    <row r="5" spans="1:2" ht="14.25">
      <c r="A5" s="15" t="s">
        <v>114</v>
      </c>
      <c r="B5" t="s">
        <v>115</v>
      </c>
    </row>
    <row r="6" spans="1:2" ht="14.25">
      <c r="A6" s="15"/>
      <c r="B6" t="s">
        <v>118</v>
      </c>
    </row>
    <row r="7" ht="13.5">
      <c r="B7" t="s">
        <v>112</v>
      </c>
    </row>
    <row r="8" ht="13.5">
      <c r="B8" t="s">
        <v>113</v>
      </c>
    </row>
    <row r="9" ht="13.5">
      <c r="B9" t="s">
        <v>117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7"/>
  <sheetViews>
    <sheetView zoomScalePageLayoutView="0" workbookViewId="0" topLeftCell="A1">
      <selection activeCell="F11" sqref="F11"/>
    </sheetView>
  </sheetViews>
  <sheetFormatPr defaultColWidth="9.140625" defaultRowHeight="15"/>
  <cols>
    <col min="7" max="7" width="21.140625" style="0" customWidth="1"/>
    <col min="9" max="9" width="30.8515625" style="0" customWidth="1"/>
    <col min="10" max="10" width="41.421875" style="0" customWidth="1"/>
  </cols>
  <sheetData>
    <row r="1" spans="1:11" s="1" customFormat="1" ht="34.5" customHeight="1">
      <c r="A1" s="2" t="s">
        <v>0</v>
      </c>
      <c r="B1" s="2" t="s">
        <v>1</v>
      </c>
      <c r="C1" s="2" t="s">
        <v>2</v>
      </c>
      <c r="D1" s="2" t="s">
        <v>3</v>
      </c>
      <c r="E1" s="2" t="s">
        <v>4</v>
      </c>
      <c r="F1" s="2" t="s">
        <v>3</v>
      </c>
      <c r="G1" s="2" t="s">
        <v>5</v>
      </c>
      <c r="H1" s="2" t="s">
        <v>1</v>
      </c>
      <c r="I1" s="2" t="s">
        <v>6</v>
      </c>
      <c r="J1" s="2" t="s">
        <v>7</v>
      </c>
      <c r="K1" s="2" t="s">
        <v>8</v>
      </c>
    </row>
    <row r="2" spans="1:12" s="6" customFormat="1" ht="31.5" customHeight="1">
      <c r="A2" s="157" t="s">
        <v>26</v>
      </c>
      <c r="B2" s="157">
        <v>30</v>
      </c>
      <c r="C2" s="160" t="s">
        <v>27</v>
      </c>
      <c r="D2" s="159">
        <v>30</v>
      </c>
      <c r="E2" s="160" t="s">
        <v>28</v>
      </c>
      <c r="F2" s="160">
        <v>30</v>
      </c>
      <c r="G2" s="8" t="s">
        <v>106</v>
      </c>
      <c r="H2" s="20">
        <v>5</v>
      </c>
      <c r="I2" s="3" t="s">
        <v>107</v>
      </c>
      <c r="J2" s="155" t="s">
        <v>29</v>
      </c>
      <c r="K2" s="161">
        <v>10</v>
      </c>
      <c r="L2" s="6" t="s">
        <v>161</v>
      </c>
    </row>
    <row r="3" spans="1:11" s="6" customFormat="1" ht="67.5" customHeight="1">
      <c r="A3" s="157"/>
      <c r="B3" s="157"/>
      <c r="C3" s="160"/>
      <c r="D3" s="159"/>
      <c r="E3" s="160"/>
      <c r="F3" s="160"/>
      <c r="G3" s="8" t="s">
        <v>108</v>
      </c>
      <c r="H3" s="20">
        <v>5</v>
      </c>
      <c r="I3" s="3" t="s">
        <v>103</v>
      </c>
      <c r="J3" s="155"/>
      <c r="K3" s="162"/>
    </row>
    <row r="4" spans="1:11" s="6" customFormat="1" ht="12">
      <c r="A4" s="157"/>
      <c r="B4" s="157"/>
      <c r="C4" s="160"/>
      <c r="D4" s="159"/>
      <c r="E4" s="160" t="s">
        <v>30</v>
      </c>
      <c r="F4" s="160"/>
      <c r="G4" s="4" t="s">
        <v>31</v>
      </c>
      <c r="H4" s="160" t="s">
        <v>211</v>
      </c>
      <c r="I4" s="16" t="s">
        <v>32</v>
      </c>
      <c r="J4" s="155"/>
      <c r="K4" s="157">
        <v>6.66</v>
      </c>
    </row>
    <row r="5" spans="1:12" s="6" customFormat="1" ht="12">
      <c r="A5" s="157"/>
      <c r="B5" s="157"/>
      <c r="C5" s="160"/>
      <c r="D5" s="159"/>
      <c r="E5" s="160"/>
      <c r="F5" s="160"/>
      <c r="G5" s="4" t="s">
        <v>33</v>
      </c>
      <c r="H5" s="160"/>
      <c r="I5" s="16"/>
      <c r="J5" s="155"/>
      <c r="K5" s="157"/>
      <c r="L5" s="6" t="s">
        <v>210</v>
      </c>
    </row>
    <row r="6" spans="1:11" s="6" customFormat="1" ht="12">
      <c r="A6" s="157"/>
      <c r="B6" s="157"/>
      <c r="C6" s="160"/>
      <c r="D6" s="159"/>
      <c r="E6" s="160"/>
      <c r="F6" s="160"/>
      <c r="G6" s="4" t="s">
        <v>34</v>
      </c>
      <c r="H6" s="160"/>
      <c r="I6" s="16"/>
      <c r="J6" s="155"/>
      <c r="K6" s="157"/>
    </row>
    <row r="7" spans="1:11" s="6" customFormat="1" ht="27" customHeight="1">
      <c r="A7" s="157"/>
      <c r="B7" s="157"/>
      <c r="C7" s="160"/>
      <c r="D7" s="159"/>
      <c r="E7" s="20" t="s">
        <v>35</v>
      </c>
      <c r="F7" s="160"/>
      <c r="G7" s="4" t="s">
        <v>105</v>
      </c>
      <c r="H7" s="20">
        <v>10</v>
      </c>
      <c r="I7" s="4" t="s">
        <v>109</v>
      </c>
      <c r="J7" s="155"/>
      <c r="K7" s="13">
        <v>10</v>
      </c>
    </row>
  </sheetData>
  <sheetProtection/>
  <mergeCells count="11">
    <mergeCell ref="K2:K3"/>
    <mergeCell ref="H4:H6"/>
    <mergeCell ref="J2:J7"/>
    <mergeCell ref="E4:E6"/>
    <mergeCell ref="K4:K6"/>
    <mergeCell ref="A2:A7"/>
    <mergeCell ref="B2:B7"/>
    <mergeCell ref="C2:C7"/>
    <mergeCell ref="D2:D7"/>
    <mergeCell ref="E2:E3"/>
    <mergeCell ref="F2:F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4"/>
  <sheetViews>
    <sheetView zoomScalePageLayoutView="0" workbookViewId="0" topLeftCell="A1">
      <selection activeCell="I15" sqref="I15"/>
    </sheetView>
  </sheetViews>
  <sheetFormatPr defaultColWidth="9.140625" defaultRowHeight="15"/>
  <cols>
    <col min="7" max="7" width="17.7109375" style="0" customWidth="1"/>
    <col min="9" max="9" width="28.28125" style="0" customWidth="1"/>
    <col min="10" max="10" width="28.8515625" style="0" customWidth="1"/>
  </cols>
  <sheetData>
    <row r="1" spans="1:12" s="1" customFormat="1" ht="34.5" customHeight="1">
      <c r="A1" s="2" t="s">
        <v>0</v>
      </c>
      <c r="B1" s="2" t="s">
        <v>1</v>
      </c>
      <c r="C1" s="2" t="s">
        <v>2</v>
      </c>
      <c r="D1" s="2" t="s">
        <v>3</v>
      </c>
      <c r="E1" s="2" t="s">
        <v>4</v>
      </c>
      <c r="F1" s="2" t="s">
        <v>3</v>
      </c>
      <c r="G1" s="2" t="s">
        <v>5</v>
      </c>
      <c r="H1" s="2" t="s">
        <v>1</v>
      </c>
      <c r="I1" s="2" t="s">
        <v>6</v>
      </c>
      <c r="J1" s="2" t="s">
        <v>7</v>
      </c>
      <c r="K1" s="2" t="s">
        <v>8</v>
      </c>
      <c r="L1" s="2" t="s">
        <v>162</v>
      </c>
    </row>
    <row r="2" spans="1:12" s="6" customFormat="1" ht="29.25" customHeight="1">
      <c r="A2" s="166" t="s">
        <v>36</v>
      </c>
      <c r="B2" s="157">
        <v>10</v>
      </c>
      <c r="C2" s="159" t="s">
        <v>36</v>
      </c>
      <c r="D2" s="159">
        <v>10</v>
      </c>
      <c r="E2" s="169" t="s">
        <v>37</v>
      </c>
      <c r="F2" s="157">
        <v>10</v>
      </c>
      <c r="G2" s="4" t="s">
        <v>38</v>
      </c>
      <c r="H2" s="13">
        <v>3</v>
      </c>
      <c r="I2" s="4" t="s">
        <v>39</v>
      </c>
      <c r="J2" s="14" t="s">
        <v>40</v>
      </c>
      <c r="K2" s="13">
        <v>2</v>
      </c>
      <c r="L2" s="163" t="s">
        <v>170</v>
      </c>
    </row>
    <row r="3" spans="1:12" s="6" customFormat="1" ht="30.75" customHeight="1">
      <c r="A3" s="167"/>
      <c r="B3" s="157"/>
      <c r="C3" s="159"/>
      <c r="D3" s="159"/>
      <c r="E3" s="169"/>
      <c r="F3" s="157"/>
      <c r="G3" s="4" t="s">
        <v>41</v>
      </c>
      <c r="H3" s="13">
        <v>3</v>
      </c>
      <c r="I3" s="14" t="s">
        <v>42</v>
      </c>
      <c r="J3" s="14" t="s">
        <v>40</v>
      </c>
      <c r="K3" s="13">
        <v>3</v>
      </c>
      <c r="L3" s="164"/>
    </row>
    <row r="4" spans="1:12" s="6" customFormat="1" ht="33" customHeight="1">
      <c r="A4" s="168"/>
      <c r="B4" s="157"/>
      <c r="C4" s="159"/>
      <c r="D4" s="159"/>
      <c r="E4" s="169"/>
      <c r="F4" s="157"/>
      <c r="G4" s="4" t="s">
        <v>43</v>
      </c>
      <c r="H4" s="13">
        <v>4</v>
      </c>
      <c r="I4" s="14" t="s">
        <v>44</v>
      </c>
      <c r="J4" s="14" t="s">
        <v>45</v>
      </c>
      <c r="K4" s="13">
        <v>2</v>
      </c>
      <c r="L4" s="165"/>
    </row>
  </sheetData>
  <sheetProtection/>
  <mergeCells count="7">
    <mergeCell ref="L2:L4"/>
    <mergeCell ref="A2:A4"/>
    <mergeCell ref="B2:B4"/>
    <mergeCell ref="C2:C4"/>
    <mergeCell ref="D2:D4"/>
    <mergeCell ref="E2:E4"/>
    <mergeCell ref="F2:F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20"/>
  <sheetViews>
    <sheetView zoomScalePageLayoutView="0" workbookViewId="0" topLeftCell="A1">
      <selection activeCell="G28" sqref="G28"/>
    </sheetView>
  </sheetViews>
  <sheetFormatPr defaultColWidth="9.140625" defaultRowHeight="15"/>
  <cols>
    <col min="5" max="5" width="20.421875" style="0" customWidth="1"/>
    <col min="7" max="7" width="46.7109375" style="0" customWidth="1"/>
    <col min="8" max="8" width="9.8515625" style="0" customWidth="1"/>
    <col min="9" max="9" width="9.00390625" style="41" customWidth="1"/>
    <col min="10" max="10" width="37.8515625" style="0" customWidth="1"/>
  </cols>
  <sheetData>
    <row r="1" spans="1:10" ht="13.5">
      <c r="A1" s="2" t="s">
        <v>2</v>
      </c>
      <c r="B1" s="2" t="s">
        <v>3</v>
      </c>
      <c r="C1" s="2" t="s">
        <v>4</v>
      </c>
      <c r="D1" s="2" t="s">
        <v>3</v>
      </c>
      <c r="E1" s="2" t="s">
        <v>5</v>
      </c>
      <c r="F1" s="2" t="s">
        <v>120</v>
      </c>
      <c r="G1" s="2" t="s">
        <v>6</v>
      </c>
      <c r="H1" s="2" t="s">
        <v>7</v>
      </c>
      <c r="I1" s="2" t="s">
        <v>8</v>
      </c>
      <c r="J1" s="2" t="s">
        <v>119</v>
      </c>
    </row>
    <row r="2" spans="1:11" ht="120.75" customHeight="1">
      <c r="A2" s="157" t="s">
        <v>46</v>
      </c>
      <c r="B2" s="161">
        <v>10</v>
      </c>
      <c r="C2" s="13" t="s">
        <v>47</v>
      </c>
      <c r="D2" s="13">
        <v>2</v>
      </c>
      <c r="E2" s="4" t="s">
        <v>48</v>
      </c>
      <c r="F2" s="13">
        <v>2</v>
      </c>
      <c r="G2" s="14" t="s">
        <v>122</v>
      </c>
      <c r="H2" s="14" t="s">
        <v>200</v>
      </c>
      <c r="I2" s="39">
        <v>1.5</v>
      </c>
      <c r="J2" s="17" t="s">
        <v>123</v>
      </c>
      <c r="K2" t="s">
        <v>213</v>
      </c>
    </row>
    <row r="3" spans="1:10" ht="75.75" customHeight="1">
      <c r="A3" s="157"/>
      <c r="B3" s="170"/>
      <c r="C3" s="161" t="s">
        <v>116</v>
      </c>
      <c r="D3" s="161">
        <v>8</v>
      </c>
      <c r="E3" s="4" t="s">
        <v>49</v>
      </c>
      <c r="F3" s="13">
        <v>3</v>
      </c>
      <c r="G3" s="8" t="s">
        <v>157</v>
      </c>
      <c r="H3" s="14" t="s">
        <v>201</v>
      </c>
      <c r="I3" s="39">
        <v>3</v>
      </c>
      <c r="J3" s="17" t="s">
        <v>125</v>
      </c>
    </row>
    <row r="4" spans="1:10" ht="144">
      <c r="A4" s="157"/>
      <c r="B4" s="170"/>
      <c r="C4" s="170"/>
      <c r="D4" s="170"/>
      <c r="E4" s="4" t="s">
        <v>126</v>
      </c>
      <c r="F4" s="13">
        <v>3</v>
      </c>
      <c r="G4" s="8" t="s">
        <v>121</v>
      </c>
      <c r="H4" s="14" t="s">
        <v>202</v>
      </c>
      <c r="I4" s="39">
        <v>3</v>
      </c>
      <c r="J4" s="17" t="s">
        <v>124</v>
      </c>
    </row>
    <row r="5" spans="1:10" s="30" customFormat="1" ht="36">
      <c r="A5" s="157"/>
      <c r="B5" s="162"/>
      <c r="C5" s="162"/>
      <c r="D5" s="162"/>
      <c r="E5" s="4" t="s">
        <v>193</v>
      </c>
      <c r="F5" s="28">
        <v>2</v>
      </c>
      <c r="G5" s="4" t="s">
        <v>194</v>
      </c>
      <c r="H5" s="14" t="s">
        <v>199</v>
      </c>
      <c r="I5" s="29">
        <v>2</v>
      </c>
      <c r="J5" s="31" t="s">
        <v>195</v>
      </c>
    </row>
    <row r="6" ht="13.5" hidden="1">
      <c r="B6" t="s">
        <v>127</v>
      </c>
    </row>
    <row r="7" spans="2:3" ht="13.5" hidden="1">
      <c r="B7">
        <v>1</v>
      </c>
      <c r="C7" s="22" t="s">
        <v>128</v>
      </c>
    </row>
    <row r="8" spans="2:3" ht="13.5" hidden="1">
      <c r="B8">
        <v>2</v>
      </c>
      <c r="C8" t="s">
        <v>132</v>
      </c>
    </row>
    <row r="9" spans="2:3" ht="13.5" hidden="1">
      <c r="B9">
        <v>3</v>
      </c>
      <c r="C9" t="s">
        <v>129</v>
      </c>
    </row>
    <row r="10" spans="2:3" ht="13.5" hidden="1">
      <c r="B10">
        <v>4</v>
      </c>
      <c r="C10" t="s">
        <v>130</v>
      </c>
    </row>
    <row r="11" spans="2:3" ht="13.5" hidden="1">
      <c r="B11">
        <v>6</v>
      </c>
      <c r="C11" t="s">
        <v>131</v>
      </c>
    </row>
    <row r="12" spans="2:3" ht="13.5" hidden="1">
      <c r="B12">
        <v>7</v>
      </c>
      <c r="C12" t="s">
        <v>133</v>
      </c>
    </row>
    <row r="13" spans="2:3" ht="13.5" hidden="1">
      <c r="B13">
        <v>8</v>
      </c>
      <c r="C13" s="22" t="s">
        <v>134</v>
      </c>
    </row>
    <row r="14" spans="2:3" ht="13.5" hidden="1">
      <c r="B14">
        <v>9</v>
      </c>
      <c r="C14" s="22" t="s">
        <v>135</v>
      </c>
    </row>
    <row r="15" spans="2:3" ht="13.5" hidden="1">
      <c r="B15">
        <v>10</v>
      </c>
      <c r="C15" t="s">
        <v>136</v>
      </c>
    </row>
    <row r="16" spans="2:3" ht="13.5" hidden="1">
      <c r="B16">
        <v>11</v>
      </c>
      <c r="C16" t="s">
        <v>141</v>
      </c>
    </row>
    <row r="17" spans="2:3" ht="13.5" hidden="1">
      <c r="B17">
        <v>12</v>
      </c>
      <c r="C17" s="22" t="s">
        <v>137</v>
      </c>
    </row>
    <row r="18" spans="2:10" ht="13.5" hidden="1">
      <c r="B18">
        <v>13</v>
      </c>
      <c r="C18" s="22" t="s">
        <v>138</v>
      </c>
      <c r="J18" t="s">
        <v>142</v>
      </c>
    </row>
    <row r="19" spans="2:10" ht="13.5" hidden="1">
      <c r="B19">
        <v>14</v>
      </c>
      <c r="C19" s="22" t="s">
        <v>139</v>
      </c>
      <c r="J19" t="s">
        <v>143</v>
      </c>
    </row>
    <row r="20" spans="2:3" ht="13.5" hidden="1">
      <c r="B20">
        <v>15</v>
      </c>
      <c r="C20" s="22" t="s">
        <v>140</v>
      </c>
    </row>
    <row r="21" ht="13.5" hidden="1"/>
  </sheetData>
  <sheetProtection/>
  <mergeCells count="4">
    <mergeCell ref="A2:A5"/>
    <mergeCell ref="B2:B5"/>
    <mergeCell ref="C3:C5"/>
    <mergeCell ref="D3:D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M23"/>
  <sheetViews>
    <sheetView zoomScalePageLayoutView="0" workbookViewId="0" topLeftCell="B1">
      <selection activeCell="G12" sqref="G12"/>
    </sheetView>
  </sheetViews>
  <sheetFormatPr defaultColWidth="9.140625" defaultRowHeight="15"/>
  <cols>
    <col min="7" max="7" width="39.140625" style="0" customWidth="1"/>
    <col min="8" max="8" width="30.7109375" style="0" customWidth="1"/>
    <col min="9" max="9" width="9.00390625" style="40" customWidth="1"/>
    <col min="10" max="10" width="24.7109375" style="0" customWidth="1"/>
  </cols>
  <sheetData>
    <row r="1" spans="1:15" s="1" customFormat="1" ht="34.5" customHeight="1">
      <c r="A1" s="2" t="s">
        <v>2</v>
      </c>
      <c r="B1" s="2" t="s">
        <v>3</v>
      </c>
      <c r="C1" s="2" t="s">
        <v>4</v>
      </c>
      <c r="D1" s="2" t="s">
        <v>3</v>
      </c>
      <c r="E1" s="2" t="s">
        <v>5</v>
      </c>
      <c r="F1" s="2" t="s">
        <v>1</v>
      </c>
      <c r="G1" s="2" t="s">
        <v>6</v>
      </c>
      <c r="H1" s="2" t="s">
        <v>7</v>
      </c>
      <c r="I1" s="2" t="s">
        <v>8</v>
      </c>
      <c r="J1" s="2" t="s">
        <v>145</v>
      </c>
      <c r="O1" s="2" t="s">
        <v>119</v>
      </c>
    </row>
    <row r="2" spans="1:11" s="6" customFormat="1" ht="65.25" customHeight="1">
      <c r="A2" s="171" t="s">
        <v>144</v>
      </c>
      <c r="B2" s="157">
        <v>7</v>
      </c>
      <c r="C2" s="13" t="s">
        <v>50</v>
      </c>
      <c r="D2" s="13">
        <v>1</v>
      </c>
      <c r="E2" s="14" t="s">
        <v>51</v>
      </c>
      <c r="F2" s="13">
        <v>1</v>
      </c>
      <c r="G2" s="14" t="s">
        <v>52</v>
      </c>
      <c r="H2" s="3" t="s">
        <v>53</v>
      </c>
      <c r="I2" s="13">
        <v>0.85</v>
      </c>
      <c r="J2" s="24" t="s">
        <v>171</v>
      </c>
      <c r="K2" s="44">
        <v>0.8517</v>
      </c>
    </row>
    <row r="3" spans="1:11" s="6" customFormat="1" ht="70.5" customHeight="1">
      <c r="A3" s="171"/>
      <c r="B3" s="157"/>
      <c r="C3" s="13" t="s">
        <v>54</v>
      </c>
      <c r="D3" s="13">
        <v>1</v>
      </c>
      <c r="E3" s="14" t="s">
        <v>54</v>
      </c>
      <c r="F3" s="13">
        <v>1</v>
      </c>
      <c r="G3" s="14" t="s">
        <v>212</v>
      </c>
      <c r="H3" s="3" t="s">
        <v>203</v>
      </c>
      <c r="I3" s="13">
        <v>0.88</v>
      </c>
      <c r="J3" s="24" t="s">
        <v>172</v>
      </c>
      <c r="K3" s="44">
        <v>0.875</v>
      </c>
    </row>
    <row r="4" spans="1:11" s="6" customFormat="1" ht="48.75" customHeight="1">
      <c r="A4" s="171"/>
      <c r="B4" s="157"/>
      <c r="C4" s="13" t="s">
        <v>56</v>
      </c>
      <c r="D4" s="13">
        <v>1</v>
      </c>
      <c r="E4" s="14" t="s">
        <v>57</v>
      </c>
      <c r="F4" s="19">
        <v>1</v>
      </c>
      <c r="G4" s="18" t="s">
        <v>155</v>
      </c>
      <c r="H4" s="3" t="s">
        <v>204</v>
      </c>
      <c r="I4" s="13">
        <v>0.5</v>
      </c>
      <c r="J4" s="163" t="s">
        <v>173</v>
      </c>
      <c r="K4" s="6" t="s">
        <v>205</v>
      </c>
    </row>
    <row r="5" spans="1:10" s="6" customFormat="1" ht="25.5" customHeight="1">
      <c r="A5" s="171"/>
      <c r="B5" s="157"/>
      <c r="C5" s="155" t="s">
        <v>59</v>
      </c>
      <c r="D5" s="157">
        <v>2</v>
      </c>
      <c r="E5" s="9" t="s">
        <v>60</v>
      </c>
      <c r="F5" s="13">
        <v>0.5</v>
      </c>
      <c r="G5" s="3" t="s">
        <v>61</v>
      </c>
      <c r="H5" s="3" t="s">
        <v>62</v>
      </c>
      <c r="I5" s="33">
        <v>0.5</v>
      </c>
      <c r="J5" s="164"/>
    </row>
    <row r="6" spans="1:10" s="6" customFormat="1" ht="36">
      <c r="A6" s="171"/>
      <c r="B6" s="157"/>
      <c r="C6" s="155"/>
      <c r="D6" s="157"/>
      <c r="E6" s="9" t="s">
        <v>63</v>
      </c>
      <c r="F6" s="13">
        <v>0.5</v>
      </c>
      <c r="G6" s="3" t="s">
        <v>64</v>
      </c>
      <c r="H6" s="3" t="s">
        <v>62</v>
      </c>
      <c r="I6" s="33">
        <v>1</v>
      </c>
      <c r="J6" s="164"/>
    </row>
    <row r="7" spans="1:10" s="6" customFormat="1" ht="26.25" customHeight="1">
      <c r="A7" s="171"/>
      <c r="B7" s="157"/>
      <c r="C7" s="155"/>
      <c r="D7" s="157"/>
      <c r="E7" s="9" t="s">
        <v>65</v>
      </c>
      <c r="F7" s="13">
        <v>0.5</v>
      </c>
      <c r="G7" s="3" t="s">
        <v>66</v>
      </c>
      <c r="H7" s="3" t="s">
        <v>62</v>
      </c>
      <c r="I7" s="33">
        <v>0.5</v>
      </c>
      <c r="J7" s="164"/>
    </row>
    <row r="8" spans="1:10" s="6" customFormat="1" ht="27" customHeight="1">
      <c r="A8" s="171"/>
      <c r="B8" s="157"/>
      <c r="C8" s="155"/>
      <c r="D8" s="157"/>
      <c r="E8" s="9" t="s">
        <v>67</v>
      </c>
      <c r="F8" s="13">
        <v>0.5</v>
      </c>
      <c r="G8" s="3" t="s">
        <v>68</v>
      </c>
      <c r="H8" s="3" t="s">
        <v>62</v>
      </c>
      <c r="I8" s="33">
        <v>0.5</v>
      </c>
      <c r="J8" s="164"/>
    </row>
    <row r="9" spans="1:11" s="6" customFormat="1" ht="39" customHeight="1">
      <c r="A9" s="171"/>
      <c r="B9" s="157"/>
      <c r="C9" s="155" t="s">
        <v>69</v>
      </c>
      <c r="D9" s="157">
        <v>2</v>
      </c>
      <c r="E9" s="9" t="s">
        <v>70</v>
      </c>
      <c r="F9" s="13">
        <v>1</v>
      </c>
      <c r="G9" s="3" t="s">
        <v>156</v>
      </c>
      <c r="H9" s="3" t="s">
        <v>71</v>
      </c>
      <c r="I9" s="33">
        <v>0.5</v>
      </c>
      <c r="J9" s="164"/>
      <c r="K9" s="45" t="s">
        <v>214</v>
      </c>
    </row>
    <row r="10" spans="1:247" s="6" customFormat="1" ht="24">
      <c r="A10" s="171"/>
      <c r="B10" s="157"/>
      <c r="C10" s="155"/>
      <c r="D10" s="157"/>
      <c r="E10" s="9" t="s">
        <v>72</v>
      </c>
      <c r="F10" s="13">
        <v>1</v>
      </c>
      <c r="G10" s="3" t="s">
        <v>73</v>
      </c>
      <c r="H10" s="3" t="s">
        <v>74</v>
      </c>
      <c r="I10" s="33">
        <v>0.5</v>
      </c>
      <c r="J10" s="165"/>
      <c r="K10" s="10" t="s">
        <v>215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row>
    <row r="12" spans="1:10" ht="13.5">
      <c r="A12" t="s">
        <v>146</v>
      </c>
      <c r="J12" t="s">
        <v>196</v>
      </c>
    </row>
    <row r="13" ht="13.5">
      <c r="A13" t="s">
        <v>154</v>
      </c>
    </row>
    <row r="14" ht="13.5">
      <c r="B14" t="s">
        <v>147</v>
      </c>
    </row>
    <row r="15" ht="13.5">
      <c r="B15" t="s">
        <v>148</v>
      </c>
    </row>
    <row r="17" ht="13.5">
      <c r="A17" t="s">
        <v>149</v>
      </c>
    </row>
    <row r="18" ht="13.5">
      <c r="B18" t="s">
        <v>150</v>
      </c>
    </row>
    <row r="19" ht="13.5">
      <c r="B19" t="s">
        <v>151</v>
      </c>
    </row>
    <row r="21" ht="13.5">
      <c r="A21" t="s">
        <v>152</v>
      </c>
    </row>
    <row r="22" ht="13.5">
      <c r="B22" t="s">
        <v>150</v>
      </c>
    </row>
    <row r="23" ht="13.5">
      <c r="B23" t="s">
        <v>153</v>
      </c>
    </row>
  </sheetData>
  <sheetProtection/>
  <mergeCells count="7">
    <mergeCell ref="J4:J10"/>
    <mergeCell ref="A2:A10"/>
    <mergeCell ref="B2:B10"/>
    <mergeCell ref="C5:C8"/>
    <mergeCell ref="D5:D8"/>
    <mergeCell ref="C9:C10"/>
    <mergeCell ref="D9:D1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J11"/>
  <sheetViews>
    <sheetView zoomScalePageLayoutView="0" workbookViewId="0" topLeftCell="C4">
      <selection activeCell="H8" sqref="H8"/>
    </sheetView>
  </sheetViews>
  <sheetFormatPr defaultColWidth="9.140625" defaultRowHeight="15"/>
  <cols>
    <col min="7" max="7" width="43.8515625" style="0" customWidth="1"/>
    <col min="8" max="8" width="31.140625" style="0" customWidth="1"/>
    <col min="9" max="9" width="11.421875" style="41" customWidth="1"/>
    <col min="10" max="10" width="24.7109375" style="0" customWidth="1"/>
  </cols>
  <sheetData>
    <row r="1" spans="1:10" s="1" customFormat="1" ht="34.5" customHeight="1">
      <c r="A1" s="2" t="s">
        <v>2</v>
      </c>
      <c r="B1" s="2" t="s">
        <v>3</v>
      </c>
      <c r="C1" s="2" t="s">
        <v>4</v>
      </c>
      <c r="D1" s="2" t="s">
        <v>3</v>
      </c>
      <c r="E1" s="2" t="s">
        <v>5</v>
      </c>
      <c r="F1" s="2" t="s">
        <v>1</v>
      </c>
      <c r="G1" s="2" t="s">
        <v>6</v>
      </c>
      <c r="H1" s="2" t="s">
        <v>7</v>
      </c>
      <c r="I1" s="2" t="s">
        <v>8</v>
      </c>
      <c r="J1" s="2" t="s">
        <v>174</v>
      </c>
    </row>
    <row r="2" spans="1:244" s="6" customFormat="1" ht="63.75" customHeight="1">
      <c r="A2" s="157" t="s">
        <v>75</v>
      </c>
      <c r="B2" s="157">
        <v>13</v>
      </c>
      <c r="C2" s="160" t="s">
        <v>76</v>
      </c>
      <c r="D2" s="157">
        <v>3</v>
      </c>
      <c r="E2" s="14" t="s">
        <v>77</v>
      </c>
      <c r="F2" s="13">
        <v>1.5</v>
      </c>
      <c r="G2" s="3" t="s">
        <v>185</v>
      </c>
      <c r="H2" s="3" t="s">
        <v>71</v>
      </c>
      <c r="I2" s="13">
        <v>1</v>
      </c>
      <c r="J2" s="24" t="s">
        <v>176</v>
      </c>
      <c r="K2" s="10" t="s">
        <v>206</v>
      </c>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row>
    <row r="3" spans="1:244" s="6" customFormat="1" ht="50.25" customHeight="1">
      <c r="A3" s="157"/>
      <c r="B3" s="157"/>
      <c r="C3" s="160"/>
      <c r="D3" s="157"/>
      <c r="E3" s="4" t="s">
        <v>111</v>
      </c>
      <c r="F3" s="13">
        <v>1.5</v>
      </c>
      <c r="G3" s="3" t="s">
        <v>158</v>
      </c>
      <c r="H3" s="3" t="s">
        <v>71</v>
      </c>
      <c r="I3" s="13">
        <v>1.5</v>
      </c>
      <c r="J3" s="42" t="s">
        <v>177</v>
      </c>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row>
    <row r="4" spans="1:244" s="6" customFormat="1" ht="39.75" customHeight="1">
      <c r="A4" s="157"/>
      <c r="B4" s="157"/>
      <c r="C4" s="14" t="s">
        <v>78</v>
      </c>
      <c r="D4" s="13">
        <v>2</v>
      </c>
      <c r="E4" s="14" t="s">
        <v>57</v>
      </c>
      <c r="F4" s="13">
        <v>2</v>
      </c>
      <c r="G4" s="14" t="s">
        <v>110</v>
      </c>
      <c r="H4" s="14" t="s">
        <v>58</v>
      </c>
      <c r="I4" s="13">
        <v>2</v>
      </c>
      <c r="J4" s="26" t="s">
        <v>175</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row>
    <row r="5" spans="1:10" s="6" customFormat="1" ht="63.75" customHeight="1">
      <c r="A5" s="157"/>
      <c r="B5" s="157"/>
      <c r="C5" s="155" t="s">
        <v>79</v>
      </c>
      <c r="D5" s="157">
        <v>3</v>
      </c>
      <c r="E5" s="14" t="s">
        <v>80</v>
      </c>
      <c r="F5" s="13">
        <v>1</v>
      </c>
      <c r="G5" s="14" t="s">
        <v>159</v>
      </c>
      <c r="H5" s="14" t="s">
        <v>82</v>
      </c>
      <c r="I5" s="13">
        <v>1</v>
      </c>
      <c r="J5" s="46" t="s">
        <v>178</v>
      </c>
    </row>
    <row r="6" spans="1:10" s="6" customFormat="1" ht="32.25" customHeight="1">
      <c r="A6" s="157"/>
      <c r="B6" s="157"/>
      <c r="C6" s="155"/>
      <c r="D6" s="157"/>
      <c r="E6" s="8" t="s">
        <v>83</v>
      </c>
      <c r="F6" s="13">
        <v>1</v>
      </c>
      <c r="G6" s="14" t="s">
        <v>160</v>
      </c>
      <c r="H6" s="14" t="s">
        <v>85</v>
      </c>
      <c r="I6" s="13">
        <v>1</v>
      </c>
      <c r="J6" s="24" t="s">
        <v>179</v>
      </c>
    </row>
    <row r="7" spans="1:11" s="6" customFormat="1" ht="24.75" customHeight="1">
      <c r="A7" s="157"/>
      <c r="B7" s="157"/>
      <c r="C7" s="155"/>
      <c r="D7" s="157"/>
      <c r="E7" s="8" t="s">
        <v>86</v>
      </c>
      <c r="F7" s="13">
        <v>1</v>
      </c>
      <c r="G7" s="14" t="s">
        <v>87</v>
      </c>
      <c r="H7" s="14" t="s">
        <v>85</v>
      </c>
      <c r="I7" s="13">
        <v>0.5</v>
      </c>
      <c r="J7" s="7" t="s">
        <v>180</v>
      </c>
      <c r="K7" s="6" t="s">
        <v>207</v>
      </c>
    </row>
    <row r="8" spans="1:11" s="11" customFormat="1" ht="44.25" customHeight="1">
      <c r="A8" s="157"/>
      <c r="B8" s="157"/>
      <c r="C8" s="3" t="s">
        <v>88</v>
      </c>
      <c r="D8" s="13">
        <v>2</v>
      </c>
      <c r="E8" s="4" t="s">
        <v>89</v>
      </c>
      <c r="F8" s="13">
        <v>2</v>
      </c>
      <c r="G8" s="23" t="s">
        <v>90</v>
      </c>
      <c r="H8" s="14" t="s">
        <v>58</v>
      </c>
      <c r="I8" s="13">
        <v>1</v>
      </c>
      <c r="J8" s="27" t="s">
        <v>181</v>
      </c>
      <c r="K8" s="11" t="s">
        <v>205</v>
      </c>
    </row>
    <row r="9" spans="1:11" s="11" customFormat="1" ht="31.5" customHeight="1">
      <c r="A9" s="157"/>
      <c r="B9" s="157"/>
      <c r="C9" s="160" t="s">
        <v>91</v>
      </c>
      <c r="D9" s="160">
        <v>3</v>
      </c>
      <c r="E9" s="4" t="s">
        <v>92</v>
      </c>
      <c r="F9" s="20">
        <v>1</v>
      </c>
      <c r="G9" s="23" t="s">
        <v>93</v>
      </c>
      <c r="H9" s="14" t="s">
        <v>85</v>
      </c>
      <c r="I9" s="13">
        <v>0.5</v>
      </c>
      <c r="J9" s="27" t="s">
        <v>183</v>
      </c>
      <c r="K9" s="11" t="s">
        <v>208</v>
      </c>
    </row>
    <row r="10" spans="1:244" s="6" customFormat="1" ht="21" customHeight="1">
      <c r="A10" s="157"/>
      <c r="B10" s="157"/>
      <c r="C10" s="160"/>
      <c r="D10" s="160"/>
      <c r="E10" s="4" t="s">
        <v>94</v>
      </c>
      <c r="F10" s="5">
        <v>1</v>
      </c>
      <c r="G10" s="23" t="s">
        <v>95</v>
      </c>
      <c r="H10" s="14" t="s">
        <v>85</v>
      </c>
      <c r="I10" s="13">
        <v>0</v>
      </c>
      <c r="J10" s="12" t="s">
        <v>182</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row>
    <row r="11" spans="1:244" s="6" customFormat="1" ht="36">
      <c r="A11" s="157"/>
      <c r="B11" s="157"/>
      <c r="C11" s="160"/>
      <c r="D11" s="160"/>
      <c r="E11" s="4" t="s">
        <v>96</v>
      </c>
      <c r="F11" s="5">
        <v>1</v>
      </c>
      <c r="G11" s="23" t="s">
        <v>97</v>
      </c>
      <c r="H11" s="14" t="s">
        <v>209</v>
      </c>
      <c r="I11" s="13">
        <v>0</v>
      </c>
      <c r="J11" s="26" t="s">
        <v>184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row>
  </sheetData>
  <sheetProtection/>
  <mergeCells count="8">
    <mergeCell ref="A2:A11"/>
    <mergeCell ref="B2:B11"/>
    <mergeCell ref="C2:C3"/>
    <mergeCell ref="D2:D3"/>
    <mergeCell ref="C5:C7"/>
    <mergeCell ref="D5:D7"/>
    <mergeCell ref="C9:C11"/>
    <mergeCell ref="D9:D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2019-09-25T01:58:06Z</dcterms:modified>
  <cp:category/>
  <cp:version/>
  <cp:contentType/>
  <cp:contentStatus/>
</cp:coreProperties>
</file>